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drawings/drawing3.xml" ContentType="application/vnd.openxmlformats-officedocument.drawing+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drawings/drawing4.xml" ContentType="application/vnd.openxmlformats-officedocument.drawing+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drawings/drawing5.xml" ContentType="application/vnd.openxmlformats-officedocument.drawing+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drawings/drawing6.xml" ContentType="application/vnd.openxmlformats-officedocument.drawing+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drawings/drawing7.xml" ContentType="application/vnd.openxmlformats-officedocument.drawing+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drawings/drawing8.xml" ContentType="application/vnd.openxmlformats-officedocument.drawing+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drawings/drawing9.xml" ContentType="application/vnd.openxmlformats-officedocument.drawing+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ctrlProps/ctrlProp1082.xml" ContentType="application/vnd.ms-excel.controlproperties+xml"/>
  <Override PartName="/xl/ctrlProps/ctrlProp1083.xml" ContentType="application/vnd.ms-excel.controlproperties+xml"/>
  <Override PartName="/xl/ctrlProps/ctrlProp1084.xml" ContentType="application/vnd.ms-excel.controlproperties+xml"/>
  <Override PartName="/xl/ctrlProps/ctrlProp1085.xml" ContentType="application/vnd.ms-excel.controlproperties+xml"/>
  <Override PartName="/xl/ctrlProps/ctrlProp1086.xml" ContentType="application/vnd.ms-excel.controlproperties+xml"/>
  <Override PartName="/xl/ctrlProps/ctrlProp1087.xml" ContentType="application/vnd.ms-excel.controlproperties+xml"/>
  <Override PartName="/xl/ctrlProps/ctrlProp1088.xml" ContentType="application/vnd.ms-excel.controlproperties+xml"/>
  <Override PartName="/xl/ctrlProps/ctrlProp1089.xml" ContentType="application/vnd.ms-excel.controlproperties+xml"/>
  <Override PartName="/xl/ctrlProps/ctrlProp1090.xml" ContentType="application/vnd.ms-excel.controlproperties+xml"/>
  <Override PartName="/xl/ctrlProps/ctrlProp1091.xml" ContentType="application/vnd.ms-excel.controlproperties+xml"/>
  <Override PartName="/xl/ctrlProps/ctrlProp1092.xml" ContentType="application/vnd.ms-excel.controlproperties+xml"/>
  <Override PartName="/xl/ctrlProps/ctrlProp1093.xml" ContentType="application/vnd.ms-excel.controlproperties+xml"/>
  <Override PartName="/xl/ctrlProps/ctrlProp1094.xml" ContentType="application/vnd.ms-excel.controlproperties+xml"/>
  <Override PartName="/xl/ctrlProps/ctrlProp1095.xml" ContentType="application/vnd.ms-excel.controlproperties+xml"/>
  <Override PartName="/xl/ctrlProps/ctrlProp1096.xml" ContentType="application/vnd.ms-excel.controlproperties+xml"/>
  <Override PartName="/xl/ctrlProps/ctrlProp1097.xml" ContentType="application/vnd.ms-excel.controlproperties+xml"/>
  <Override PartName="/xl/ctrlProps/ctrlProp1098.xml" ContentType="application/vnd.ms-excel.controlproperties+xml"/>
  <Override PartName="/xl/ctrlProps/ctrlProp1099.xml" ContentType="application/vnd.ms-excel.controlproperties+xml"/>
  <Override PartName="/xl/ctrlProps/ctrlProp1100.xml" ContentType="application/vnd.ms-excel.controlproperties+xml"/>
  <Override PartName="/xl/ctrlProps/ctrlProp1101.xml" ContentType="application/vnd.ms-excel.controlproperties+xml"/>
  <Override PartName="/xl/ctrlProps/ctrlProp1102.xml" ContentType="application/vnd.ms-excel.controlproperties+xml"/>
  <Override PartName="/xl/ctrlProps/ctrlProp1103.xml" ContentType="application/vnd.ms-excel.controlproperties+xml"/>
  <Override PartName="/xl/ctrlProps/ctrlProp1104.xml" ContentType="application/vnd.ms-excel.controlproperties+xml"/>
  <Override PartName="/xl/ctrlProps/ctrlProp1105.xml" ContentType="application/vnd.ms-excel.controlproperties+xml"/>
  <Override PartName="/xl/ctrlProps/ctrlProp1106.xml" ContentType="application/vnd.ms-excel.controlproperties+xml"/>
  <Override PartName="/xl/ctrlProps/ctrlProp1107.xml" ContentType="application/vnd.ms-excel.controlproperties+xml"/>
  <Override PartName="/xl/ctrlProps/ctrlProp1108.xml" ContentType="application/vnd.ms-excel.controlproperties+xml"/>
  <Override PartName="/xl/ctrlProps/ctrlProp1109.xml" ContentType="application/vnd.ms-excel.controlproperties+xml"/>
  <Override PartName="/xl/ctrlProps/ctrlProp1110.xml" ContentType="application/vnd.ms-excel.controlproperties+xml"/>
  <Override PartName="/xl/ctrlProps/ctrlProp1111.xml" ContentType="application/vnd.ms-excel.controlproperties+xml"/>
  <Override PartName="/xl/ctrlProps/ctrlProp1112.xml" ContentType="application/vnd.ms-excel.controlproperties+xml"/>
  <Override PartName="/xl/ctrlProps/ctrlProp1113.xml" ContentType="application/vnd.ms-excel.controlproperties+xml"/>
  <Override PartName="/xl/ctrlProps/ctrlProp1114.xml" ContentType="application/vnd.ms-excel.controlproperties+xml"/>
  <Override PartName="/xl/ctrlProps/ctrlProp1115.xml" ContentType="application/vnd.ms-excel.controlproperties+xml"/>
  <Override PartName="/xl/ctrlProps/ctrlProp1116.xml" ContentType="application/vnd.ms-excel.controlproperties+xml"/>
  <Override PartName="/xl/ctrlProps/ctrlProp1117.xml" ContentType="application/vnd.ms-excel.controlproperties+xml"/>
  <Override PartName="/xl/ctrlProps/ctrlProp1118.xml" ContentType="application/vnd.ms-excel.controlproperties+xml"/>
  <Override PartName="/xl/ctrlProps/ctrlProp1119.xml" ContentType="application/vnd.ms-excel.controlproperties+xml"/>
  <Override PartName="/xl/ctrlProps/ctrlProp1120.xml" ContentType="application/vnd.ms-excel.controlproperties+xml"/>
  <Override PartName="/xl/ctrlProps/ctrlProp1121.xml" ContentType="application/vnd.ms-excel.controlproperties+xml"/>
  <Override PartName="/xl/ctrlProps/ctrlProp1122.xml" ContentType="application/vnd.ms-excel.controlproperties+xml"/>
  <Override PartName="/xl/ctrlProps/ctrlProp1123.xml" ContentType="application/vnd.ms-excel.controlproperties+xml"/>
  <Override PartName="/xl/ctrlProps/ctrlProp1124.xml" ContentType="application/vnd.ms-excel.controlproperties+xml"/>
  <Override PartName="/xl/ctrlProps/ctrlProp1125.xml" ContentType="application/vnd.ms-excel.controlproperties+xml"/>
  <Override PartName="/xl/ctrlProps/ctrlProp1126.xml" ContentType="application/vnd.ms-excel.controlproperties+xml"/>
  <Override PartName="/xl/ctrlProps/ctrlProp1127.xml" ContentType="application/vnd.ms-excel.controlproperties+xml"/>
  <Override PartName="/xl/ctrlProps/ctrlProp1128.xml" ContentType="application/vnd.ms-excel.controlproperties+xml"/>
  <Override PartName="/xl/ctrlProps/ctrlProp1129.xml" ContentType="application/vnd.ms-excel.controlproperties+xml"/>
  <Override PartName="/xl/ctrlProps/ctrlProp1130.xml" ContentType="application/vnd.ms-excel.controlproperties+xml"/>
  <Override PartName="/xl/drawings/drawing10.xml" ContentType="application/vnd.openxmlformats-officedocument.drawing+xml"/>
  <Override PartName="/xl/ctrlProps/ctrlProp1131.xml" ContentType="application/vnd.ms-excel.controlproperties+xml"/>
  <Override PartName="/xl/ctrlProps/ctrlProp1132.xml" ContentType="application/vnd.ms-excel.controlproperties+xml"/>
  <Override PartName="/xl/ctrlProps/ctrlProp1133.xml" ContentType="application/vnd.ms-excel.controlproperties+xml"/>
  <Override PartName="/xl/ctrlProps/ctrlProp1134.xml" ContentType="application/vnd.ms-excel.controlproperties+xml"/>
  <Override PartName="/xl/ctrlProps/ctrlProp1135.xml" ContentType="application/vnd.ms-excel.controlproperties+xml"/>
  <Override PartName="/xl/ctrlProps/ctrlProp1136.xml" ContentType="application/vnd.ms-excel.controlproperties+xml"/>
  <Override PartName="/xl/ctrlProps/ctrlProp1137.xml" ContentType="application/vnd.ms-excel.controlproperties+xml"/>
  <Override PartName="/xl/ctrlProps/ctrlProp1138.xml" ContentType="application/vnd.ms-excel.controlproperties+xml"/>
  <Override PartName="/xl/ctrlProps/ctrlProp1139.xml" ContentType="application/vnd.ms-excel.controlproperties+xml"/>
  <Override PartName="/xl/ctrlProps/ctrlProp1140.xml" ContentType="application/vnd.ms-excel.controlproperties+xml"/>
  <Override PartName="/xl/ctrlProps/ctrlProp1141.xml" ContentType="application/vnd.ms-excel.controlproperties+xml"/>
  <Override PartName="/xl/ctrlProps/ctrlProp1142.xml" ContentType="application/vnd.ms-excel.controlproperties+xml"/>
  <Override PartName="/xl/ctrlProps/ctrlProp1143.xml" ContentType="application/vnd.ms-excel.controlproperties+xml"/>
  <Override PartName="/xl/ctrlProps/ctrlProp1144.xml" ContentType="application/vnd.ms-excel.controlproperties+xml"/>
  <Override PartName="/xl/ctrlProps/ctrlProp1145.xml" ContentType="application/vnd.ms-excel.controlproperties+xml"/>
  <Override PartName="/xl/ctrlProps/ctrlProp1146.xml" ContentType="application/vnd.ms-excel.controlproperties+xml"/>
  <Override PartName="/xl/ctrlProps/ctrlProp1147.xml" ContentType="application/vnd.ms-excel.controlproperties+xml"/>
  <Override PartName="/xl/ctrlProps/ctrlProp1148.xml" ContentType="application/vnd.ms-excel.controlproperties+xml"/>
  <Override PartName="/xl/ctrlProps/ctrlProp1149.xml" ContentType="application/vnd.ms-excel.controlproperties+xml"/>
  <Override PartName="/xl/ctrlProps/ctrlProp1150.xml" ContentType="application/vnd.ms-excel.controlproperties+xml"/>
  <Override PartName="/xl/ctrlProps/ctrlProp1151.xml" ContentType="application/vnd.ms-excel.controlproperties+xml"/>
  <Override PartName="/xl/ctrlProps/ctrlProp1152.xml" ContentType="application/vnd.ms-excel.controlproperties+xml"/>
  <Override PartName="/xl/ctrlProps/ctrlProp1153.xml" ContentType="application/vnd.ms-excel.controlproperties+xml"/>
  <Override PartName="/xl/ctrlProps/ctrlProp1154.xml" ContentType="application/vnd.ms-excel.controlproperties+xml"/>
  <Override PartName="/xl/ctrlProps/ctrlProp1155.xml" ContentType="application/vnd.ms-excel.controlproperties+xml"/>
  <Override PartName="/xl/ctrlProps/ctrlProp1156.xml" ContentType="application/vnd.ms-excel.controlproperties+xml"/>
  <Override PartName="/xl/ctrlProps/ctrlProp1157.xml" ContentType="application/vnd.ms-excel.controlproperties+xml"/>
  <Override PartName="/xl/ctrlProps/ctrlProp1158.xml" ContentType="application/vnd.ms-excel.controlproperties+xml"/>
  <Override PartName="/xl/ctrlProps/ctrlProp1159.xml" ContentType="application/vnd.ms-excel.controlproperties+xml"/>
  <Override PartName="/xl/ctrlProps/ctrlProp1160.xml" ContentType="application/vnd.ms-excel.controlproperties+xml"/>
  <Override PartName="/xl/ctrlProps/ctrlProp1161.xml" ContentType="application/vnd.ms-excel.controlproperties+xml"/>
  <Override PartName="/xl/ctrlProps/ctrlProp1162.xml" ContentType="application/vnd.ms-excel.controlproperties+xml"/>
  <Override PartName="/xl/ctrlProps/ctrlProp1163.xml" ContentType="application/vnd.ms-excel.controlproperties+xml"/>
  <Override PartName="/xl/ctrlProps/ctrlProp1164.xml" ContentType="application/vnd.ms-excel.controlproperties+xml"/>
  <Override PartName="/xl/ctrlProps/ctrlProp1165.xml" ContentType="application/vnd.ms-excel.controlproperties+xml"/>
  <Override PartName="/xl/ctrlProps/ctrlProp1166.xml" ContentType="application/vnd.ms-excel.controlproperties+xml"/>
  <Override PartName="/xl/ctrlProps/ctrlProp1167.xml" ContentType="application/vnd.ms-excel.controlproperties+xml"/>
  <Override PartName="/xl/ctrlProps/ctrlProp1168.xml" ContentType="application/vnd.ms-excel.controlproperties+xml"/>
  <Override PartName="/xl/ctrlProps/ctrlProp1169.xml" ContentType="application/vnd.ms-excel.controlproperties+xml"/>
  <Override PartName="/xl/ctrlProps/ctrlProp1170.xml" ContentType="application/vnd.ms-excel.controlproperties+xml"/>
  <Override PartName="/xl/ctrlProps/ctrlProp1171.xml" ContentType="application/vnd.ms-excel.controlproperties+xml"/>
  <Override PartName="/xl/ctrlProps/ctrlProp1172.xml" ContentType="application/vnd.ms-excel.controlproperties+xml"/>
  <Override PartName="/xl/ctrlProps/ctrlProp1173.xml" ContentType="application/vnd.ms-excel.controlproperties+xml"/>
  <Override PartName="/xl/ctrlProps/ctrlProp1174.xml" ContentType="application/vnd.ms-excel.controlproperties+xml"/>
  <Override PartName="/xl/ctrlProps/ctrlProp1175.xml" ContentType="application/vnd.ms-excel.controlproperties+xml"/>
  <Override PartName="/xl/ctrlProps/ctrlProp1176.xml" ContentType="application/vnd.ms-excel.controlproperties+xml"/>
  <Override PartName="/xl/ctrlProps/ctrlProp1177.xml" ContentType="application/vnd.ms-excel.controlproperties+xml"/>
  <Override PartName="/xl/ctrlProps/ctrlProp1178.xml" ContentType="application/vnd.ms-excel.controlproperties+xml"/>
  <Override PartName="/xl/ctrlProps/ctrlProp1179.xml" ContentType="application/vnd.ms-excel.controlproperties+xml"/>
  <Override PartName="/xl/ctrlProps/ctrlProp1180.xml" ContentType="application/vnd.ms-excel.controlproperties+xml"/>
  <Override PartName="/xl/ctrlProps/ctrlProp1181.xml" ContentType="application/vnd.ms-excel.controlproperties+xml"/>
  <Override PartName="/xl/ctrlProps/ctrlProp1182.xml" ContentType="application/vnd.ms-excel.controlproperties+xml"/>
  <Override PartName="/xl/ctrlProps/ctrlProp1183.xml" ContentType="application/vnd.ms-excel.controlproperties+xml"/>
  <Override PartName="/xl/ctrlProps/ctrlProp1184.xml" ContentType="application/vnd.ms-excel.controlproperties+xml"/>
  <Override PartName="/xl/ctrlProps/ctrlProp1185.xml" ContentType="application/vnd.ms-excel.controlproperties+xml"/>
  <Override PartName="/xl/ctrlProps/ctrlProp1186.xml" ContentType="application/vnd.ms-excel.controlproperties+xml"/>
  <Override PartName="/xl/ctrlProps/ctrlProp1187.xml" ContentType="application/vnd.ms-excel.controlproperties+xml"/>
  <Override PartName="/xl/ctrlProps/ctrlProp1188.xml" ContentType="application/vnd.ms-excel.controlproperties+xml"/>
  <Override PartName="/xl/ctrlProps/ctrlProp1189.xml" ContentType="application/vnd.ms-excel.controlproperties+xml"/>
  <Override PartName="/xl/ctrlProps/ctrlProp1190.xml" ContentType="application/vnd.ms-excel.controlproperties+xml"/>
  <Override PartName="/xl/ctrlProps/ctrlProp1191.xml" ContentType="application/vnd.ms-excel.controlproperties+xml"/>
  <Override PartName="/xl/ctrlProps/ctrlProp1192.xml" ContentType="application/vnd.ms-excel.controlproperties+xml"/>
  <Override PartName="/xl/ctrlProps/ctrlProp1193.xml" ContentType="application/vnd.ms-excel.controlproperties+xml"/>
  <Override PartName="/xl/ctrlProps/ctrlProp1194.xml" ContentType="application/vnd.ms-excel.controlproperties+xml"/>
  <Override PartName="/xl/ctrlProps/ctrlProp1195.xml" ContentType="application/vnd.ms-excel.controlproperties+xml"/>
  <Override PartName="/xl/ctrlProps/ctrlProp1196.xml" ContentType="application/vnd.ms-excel.controlproperties+xml"/>
  <Override PartName="/xl/ctrlProps/ctrlProp1197.xml" ContentType="application/vnd.ms-excel.controlproperties+xml"/>
  <Override PartName="/xl/ctrlProps/ctrlProp1198.xml" ContentType="application/vnd.ms-excel.controlproperties+xml"/>
  <Override PartName="/xl/ctrlProps/ctrlProp1199.xml" ContentType="application/vnd.ms-excel.controlproperties+xml"/>
  <Override PartName="/xl/ctrlProps/ctrlProp1200.xml" ContentType="application/vnd.ms-excel.controlproperties+xml"/>
  <Override PartName="/xl/ctrlProps/ctrlProp1201.xml" ContentType="application/vnd.ms-excel.controlproperties+xml"/>
  <Override PartName="/xl/ctrlProps/ctrlProp1202.xml" ContentType="application/vnd.ms-excel.controlproperties+xml"/>
  <Override PartName="/xl/ctrlProps/ctrlProp1203.xml" ContentType="application/vnd.ms-excel.controlproperties+xml"/>
  <Override PartName="/xl/ctrlProps/ctrlProp1204.xml" ContentType="application/vnd.ms-excel.controlproperties+xml"/>
  <Override PartName="/xl/ctrlProps/ctrlProp1205.xml" ContentType="application/vnd.ms-excel.controlproperties+xml"/>
  <Override PartName="/xl/ctrlProps/ctrlProp1206.xml" ContentType="application/vnd.ms-excel.controlproperties+xml"/>
  <Override PartName="/xl/ctrlProps/ctrlProp1207.xml" ContentType="application/vnd.ms-excel.controlproperties+xml"/>
  <Override PartName="/xl/ctrlProps/ctrlProp1208.xml" ContentType="application/vnd.ms-excel.controlproperties+xml"/>
  <Override PartName="/xl/ctrlProps/ctrlProp1209.xml" ContentType="application/vnd.ms-excel.controlproperties+xml"/>
  <Override PartName="/xl/ctrlProps/ctrlProp1210.xml" ContentType="application/vnd.ms-excel.controlproperties+xml"/>
  <Override PartName="/xl/ctrlProps/ctrlProp1211.xml" ContentType="application/vnd.ms-excel.controlproperties+xml"/>
  <Override PartName="/xl/ctrlProps/ctrlProp1212.xml" ContentType="application/vnd.ms-excel.controlproperties+xml"/>
  <Override PartName="/xl/ctrlProps/ctrlProp1213.xml" ContentType="application/vnd.ms-excel.controlproperties+xml"/>
  <Override PartName="/xl/ctrlProps/ctrlProp1214.xml" ContentType="application/vnd.ms-excel.controlproperties+xml"/>
  <Override PartName="/xl/ctrlProps/ctrlProp1215.xml" ContentType="application/vnd.ms-excel.controlproperties+xml"/>
  <Override PartName="/xl/ctrlProps/ctrlProp1216.xml" ContentType="application/vnd.ms-excel.controlproperties+xml"/>
  <Override PartName="/xl/ctrlProps/ctrlProp1217.xml" ContentType="application/vnd.ms-excel.controlproperties+xml"/>
  <Override PartName="/xl/ctrlProps/ctrlProp1218.xml" ContentType="application/vnd.ms-excel.controlproperties+xml"/>
  <Override PartName="/xl/ctrlProps/ctrlProp1219.xml" ContentType="application/vnd.ms-excel.controlproperties+xml"/>
  <Override PartName="/xl/ctrlProps/ctrlProp1220.xml" ContentType="application/vnd.ms-excel.controlproperties+xml"/>
  <Override PartName="/xl/ctrlProps/ctrlProp1221.xml" ContentType="application/vnd.ms-excel.controlproperties+xml"/>
  <Override PartName="/xl/ctrlProps/ctrlProp1222.xml" ContentType="application/vnd.ms-excel.controlproperties+xml"/>
  <Override PartName="/xl/ctrlProps/ctrlProp1223.xml" ContentType="application/vnd.ms-excel.controlproperties+xml"/>
  <Override PartName="/xl/ctrlProps/ctrlProp1224.xml" ContentType="application/vnd.ms-excel.controlproperties+xml"/>
  <Override PartName="/xl/ctrlProps/ctrlProp1225.xml" ContentType="application/vnd.ms-excel.controlproperties+xml"/>
  <Override PartName="/xl/ctrlProps/ctrlProp1226.xml" ContentType="application/vnd.ms-excel.controlproperties+xml"/>
  <Override PartName="/xl/ctrlProps/ctrlProp1227.xml" ContentType="application/vnd.ms-excel.controlproperties+xml"/>
  <Override PartName="/xl/ctrlProps/ctrlProp1228.xml" ContentType="application/vnd.ms-excel.controlproperties+xml"/>
  <Override PartName="/xl/ctrlProps/ctrlProp1229.xml" ContentType="application/vnd.ms-excel.controlproperties+xml"/>
  <Override PartName="/xl/ctrlProps/ctrlProp1230.xml" ContentType="application/vnd.ms-excel.controlproperties+xml"/>
  <Override PartName="/xl/ctrlProps/ctrlProp1231.xml" ContentType="application/vnd.ms-excel.controlproperties+xml"/>
  <Override PartName="/xl/ctrlProps/ctrlProp1232.xml" ContentType="application/vnd.ms-excel.controlproperties+xml"/>
  <Override PartName="/xl/ctrlProps/ctrlProp1233.xml" ContentType="application/vnd.ms-excel.controlproperties+xml"/>
  <Override PartName="/xl/ctrlProps/ctrlProp1234.xml" ContentType="application/vnd.ms-excel.controlproperties+xml"/>
  <Override PartName="/xl/ctrlProps/ctrlProp1235.xml" ContentType="application/vnd.ms-excel.controlproperties+xml"/>
  <Override PartName="/xl/ctrlProps/ctrlProp1236.xml" ContentType="application/vnd.ms-excel.controlproperties+xml"/>
  <Override PartName="/xl/ctrlProps/ctrlProp1237.xml" ContentType="application/vnd.ms-excel.controlproperties+xml"/>
  <Override PartName="/xl/ctrlProps/ctrlProp1238.xml" ContentType="application/vnd.ms-excel.controlproperties+xml"/>
  <Override PartName="/xl/ctrlProps/ctrlProp1239.xml" ContentType="application/vnd.ms-excel.controlproperties+xml"/>
  <Override PartName="/xl/ctrlProps/ctrlProp1240.xml" ContentType="application/vnd.ms-excel.controlproperties+xml"/>
  <Override PartName="/xl/ctrlProps/ctrlProp1241.xml" ContentType="application/vnd.ms-excel.controlproperties+xml"/>
  <Override PartName="/xl/ctrlProps/ctrlProp1242.xml" ContentType="application/vnd.ms-excel.controlproperties+xml"/>
  <Override PartName="/xl/ctrlProps/ctrlProp1243.xml" ContentType="application/vnd.ms-excel.controlproperties+xml"/>
  <Override PartName="/xl/ctrlProps/ctrlProp1244.xml" ContentType="application/vnd.ms-excel.controlproperties+xml"/>
  <Override PartName="/xl/ctrlProps/ctrlProp1245.xml" ContentType="application/vnd.ms-excel.controlproperties+xml"/>
  <Override PartName="/xl/ctrlProps/ctrlProp1246.xml" ContentType="application/vnd.ms-excel.controlproperties+xml"/>
  <Override PartName="/xl/ctrlProps/ctrlProp1247.xml" ContentType="application/vnd.ms-excel.controlproperties+xml"/>
  <Override PartName="/xl/ctrlProps/ctrlProp1248.xml" ContentType="application/vnd.ms-excel.controlproperties+xml"/>
  <Override PartName="/xl/ctrlProps/ctrlProp1249.xml" ContentType="application/vnd.ms-excel.controlproperties+xml"/>
  <Override PartName="/xl/ctrlProps/ctrlProp1250.xml" ContentType="application/vnd.ms-excel.controlproperties+xml"/>
  <Override PartName="/xl/ctrlProps/ctrlProp1251.xml" ContentType="application/vnd.ms-excel.controlproperties+xml"/>
  <Override PartName="/xl/ctrlProps/ctrlProp1252.xml" ContentType="application/vnd.ms-excel.controlproperties+xml"/>
  <Override PartName="/xl/ctrlProps/ctrlProp1253.xml" ContentType="application/vnd.ms-excel.controlproperties+xml"/>
  <Override PartName="/xl/ctrlProps/ctrlProp1254.xml" ContentType="application/vnd.ms-excel.controlproperties+xml"/>
  <Override PartName="/xl/ctrlProps/ctrlProp1255.xml" ContentType="application/vnd.ms-excel.controlproperties+xml"/>
  <Override PartName="/xl/ctrlProps/ctrlProp1256.xml" ContentType="application/vnd.ms-excel.controlproperties+xml"/>
  <Override PartName="/xl/ctrlProps/ctrlProp1257.xml" ContentType="application/vnd.ms-excel.controlproperties+xml"/>
  <Override PartName="/xl/ctrlProps/ctrlProp1258.xml" ContentType="application/vnd.ms-excel.controlproperties+xml"/>
  <Override PartName="/xl/ctrlProps/ctrlProp1259.xml" ContentType="application/vnd.ms-excel.controlproperties+xml"/>
  <Override PartName="/xl/ctrlProps/ctrlProp1260.xml" ContentType="application/vnd.ms-excel.controlproperties+xml"/>
  <Override PartName="/xl/ctrlProps/ctrlProp1261.xml" ContentType="application/vnd.ms-excel.controlproperties+xml"/>
  <Override PartName="/xl/ctrlProps/ctrlProp1262.xml" ContentType="application/vnd.ms-excel.controlproperties+xml"/>
  <Override PartName="/xl/ctrlProps/ctrlProp1263.xml" ContentType="application/vnd.ms-excel.controlproperties+xml"/>
  <Override PartName="/xl/ctrlProps/ctrlProp1264.xml" ContentType="application/vnd.ms-excel.controlproperties+xml"/>
  <Override PartName="/xl/ctrlProps/ctrlProp1265.xml" ContentType="application/vnd.ms-excel.controlproperties+xml"/>
  <Override PartName="/xl/ctrlProps/ctrlProp1266.xml" ContentType="application/vnd.ms-excel.controlproperties+xml"/>
  <Override PartName="/xl/drawings/drawing11.xml" ContentType="application/vnd.openxmlformats-officedocument.drawing+xml"/>
  <Override PartName="/xl/ctrlProps/ctrlProp1267.xml" ContentType="application/vnd.ms-excel.controlproperties+xml"/>
  <Override PartName="/xl/ctrlProps/ctrlProp1268.xml" ContentType="application/vnd.ms-excel.controlproperties+xml"/>
  <Override PartName="/xl/ctrlProps/ctrlProp1269.xml" ContentType="application/vnd.ms-excel.controlproperties+xml"/>
  <Override PartName="/xl/ctrlProps/ctrlProp1270.xml" ContentType="application/vnd.ms-excel.controlproperties+xml"/>
  <Override PartName="/xl/ctrlProps/ctrlProp1271.xml" ContentType="application/vnd.ms-excel.controlproperties+xml"/>
  <Override PartName="/xl/ctrlProps/ctrlProp1272.xml" ContentType="application/vnd.ms-excel.controlproperties+xml"/>
  <Override PartName="/xl/ctrlProps/ctrlProp1273.xml" ContentType="application/vnd.ms-excel.controlproperties+xml"/>
  <Override PartName="/xl/ctrlProps/ctrlProp1274.xml" ContentType="application/vnd.ms-excel.controlproperties+xml"/>
  <Override PartName="/xl/ctrlProps/ctrlProp1275.xml" ContentType="application/vnd.ms-excel.controlproperties+xml"/>
  <Override PartName="/xl/ctrlProps/ctrlProp1276.xml" ContentType="application/vnd.ms-excel.controlproperties+xml"/>
  <Override PartName="/xl/ctrlProps/ctrlProp1277.xml" ContentType="application/vnd.ms-excel.controlproperties+xml"/>
  <Override PartName="/xl/ctrlProps/ctrlProp1278.xml" ContentType="application/vnd.ms-excel.controlproperties+xml"/>
  <Override PartName="/xl/ctrlProps/ctrlProp1279.xml" ContentType="application/vnd.ms-excel.controlproperties+xml"/>
  <Override PartName="/xl/ctrlProps/ctrlProp1280.xml" ContentType="application/vnd.ms-excel.controlproperties+xml"/>
  <Override PartName="/xl/ctrlProps/ctrlProp1281.xml" ContentType="application/vnd.ms-excel.controlproperties+xml"/>
  <Override PartName="/xl/ctrlProps/ctrlProp1282.xml" ContentType="application/vnd.ms-excel.controlproperties+xml"/>
  <Override PartName="/xl/ctrlProps/ctrlProp1283.xml" ContentType="application/vnd.ms-excel.controlproperties+xml"/>
  <Override PartName="/xl/ctrlProps/ctrlProp1284.xml" ContentType="application/vnd.ms-excel.controlproperties+xml"/>
  <Override PartName="/xl/ctrlProps/ctrlProp1285.xml" ContentType="application/vnd.ms-excel.controlproperties+xml"/>
  <Override PartName="/xl/ctrlProps/ctrlProp1286.xml" ContentType="application/vnd.ms-excel.controlproperties+xml"/>
  <Override PartName="/xl/ctrlProps/ctrlProp1287.xml" ContentType="application/vnd.ms-excel.controlproperties+xml"/>
  <Override PartName="/xl/ctrlProps/ctrlProp1288.xml" ContentType="application/vnd.ms-excel.controlproperties+xml"/>
  <Override PartName="/xl/ctrlProps/ctrlProp1289.xml" ContentType="application/vnd.ms-excel.controlproperties+xml"/>
  <Override PartName="/xl/ctrlProps/ctrlProp1290.xml" ContentType="application/vnd.ms-excel.controlproperties+xml"/>
  <Override PartName="/xl/ctrlProps/ctrlProp1291.xml" ContentType="application/vnd.ms-excel.controlproperties+xml"/>
  <Override PartName="/xl/ctrlProps/ctrlProp1292.xml" ContentType="application/vnd.ms-excel.controlproperties+xml"/>
  <Override PartName="/xl/ctrlProps/ctrlProp1293.xml" ContentType="application/vnd.ms-excel.controlproperties+xml"/>
  <Override PartName="/xl/ctrlProps/ctrlProp1294.xml" ContentType="application/vnd.ms-excel.controlproperties+xml"/>
  <Override PartName="/xl/ctrlProps/ctrlProp1295.xml" ContentType="application/vnd.ms-excel.controlproperties+xml"/>
  <Override PartName="/xl/ctrlProps/ctrlProp1296.xml" ContentType="application/vnd.ms-excel.controlproperties+xml"/>
  <Override PartName="/xl/ctrlProps/ctrlProp1297.xml" ContentType="application/vnd.ms-excel.controlproperties+xml"/>
  <Override PartName="/xl/ctrlProps/ctrlProp1298.xml" ContentType="application/vnd.ms-excel.controlproperties+xml"/>
  <Override PartName="/xl/ctrlProps/ctrlProp1299.xml" ContentType="application/vnd.ms-excel.controlproperties+xml"/>
  <Override PartName="/xl/ctrlProps/ctrlProp1300.xml" ContentType="application/vnd.ms-excel.controlproperties+xml"/>
  <Override PartName="/xl/ctrlProps/ctrlProp1301.xml" ContentType="application/vnd.ms-excel.controlproperties+xml"/>
  <Override PartName="/xl/ctrlProps/ctrlProp1302.xml" ContentType="application/vnd.ms-excel.controlproperties+xml"/>
  <Override PartName="/xl/ctrlProps/ctrlProp1303.xml" ContentType="application/vnd.ms-excel.controlproperties+xml"/>
  <Override PartName="/xl/ctrlProps/ctrlProp1304.xml" ContentType="application/vnd.ms-excel.controlproperties+xml"/>
  <Override PartName="/xl/ctrlProps/ctrlProp1305.xml" ContentType="application/vnd.ms-excel.controlproperties+xml"/>
  <Override PartName="/xl/ctrlProps/ctrlProp1306.xml" ContentType="application/vnd.ms-excel.controlproperties+xml"/>
  <Override PartName="/xl/ctrlProps/ctrlProp1307.xml" ContentType="application/vnd.ms-excel.controlproperties+xml"/>
  <Override PartName="/xl/ctrlProps/ctrlProp1308.xml" ContentType="application/vnd.ms-excel.controlproperties+xml"/>
  <Override PartName="/xl/ctrlProps/ctrlProp1309.xml" ContentType="application/vnd.ms-excel.controlproperties+xml"/>
  <Override PartName="/xl/ctrlProps/ctrlProp1310.xml" ContentType="application/vnd.ms-excel.controlproperties+xml"/>
  <Override PartName="/xl/ctrlProps/ctrlProp1311.xml" ContentType="application/vnd.ms-excel.controlproperties+xml"/>
  <Override PartName="/xl/ctrlProps/ctrlProp1312.xml" ContentType="application/vnd.ms-excel.controlproperties+xml"/>
  <Override PartName="/xl/ctrlProps/ctrlProp1313.xml" ContentType="application/vnd.ms-excel.controlproperties+xml"/>
  <Override PartName="/xl/ctrlProps/ctrlProp1314.xml" ContentType="application/vnd.ms-excel.controlproperties+xml"/>
  <Override PartName="/xl/ctrlProps/ctrlProp1315.xml" ContentType="application/vnd.ms-excel.controlproperties+xml"/>
  <Override PartName="/xl/ctrlProps/ctrlProp1316.xml" ContentType="application/vnd.ms-excel.controlproperties+xml"/>
  <Override PartName="/xl/ctrlProps/ctrlProp1317.xml" ContentType="application/vnd.ms-excel.controlproperties+xml"/>
  <Override PartName="/xl/ctrlProps/ctrlProp1318.xml" ContentType="application/vnd.ms-excel.controlproperties+xml"/>
  <Override PartName="/xl/ctrlProps/ctrlProp1319.xml" ContentType="application/vnd.ms-excel.controlproperties+xml"/>
  <Override PartName="/xl/ctrlProps/ctrlProp1320.xml" ContentType="application/vnd.ms-excel.controlproperties+xml"/>
  <Override PartName="/xl/ctrlProps/ctrlProp1321.xml" ContentType="application/vnd.ms-excel.controlproperties+xml"/>
  <Override PartName="/xl/ctrlProps/ctrlProp1322.xml" ContentType="application/vnd.ms-excel.controlproperties+xml"/>
  <Override PartName="/xl/ctrlProps/ctrlProp1323.xml" ContentType="application/vnd.ms-excel.controlproperties+xml"/>
  <Override PartName="/xl/ctrlProps/ctrlProp1324.xml" ContentType="application/vnd.ms-excel.controlproperties+xml"/>
  <Override PartName="/xl/ctrlProps/ctrlProp1325.xml" ContentType="application/vnd.ms-excel.controlproperties+xml"/>
  <Override PartName="/xl/ctrlProps/ctrlProp1326.xml" ContentType="application/vnd.ms-excel.controlproperties+xml"/>
  <Override PartName="/xl/ctrlProps/ctrlProp1327.xml" ContentType="application/vnd.ms-excel.controlproperties+xml"/>
  <Override PartName="/xl/ctrlProps/ctrlProp1328.xml" ContentType="application/vnd.ms-excel.controlproperties+xml"/>
  <Override PartName="/xl/ctrlProps/ctrlProp1329.xml" ContentType="application/vnd.ms-excel.controlproperties+xml"/>
  <Override PartName="/xl/ctrlProps/ctrlProp1330.xml" ContentType="application/vnd.ms-excel.controlproperties+xml"/>
  <Override PartName="/xl/ctrlProps/ctrlProp1331.xml" ContentType="application/vnd.ms-excel.controlproperties+xml"/>
  <Override PartName="/xl/ctrlProps/ctrlProp1332.xml" ContentType="application/vnd.ms-excel.controlproperties+xml"/>
  <Override PartName="/xl/ctrlProps/ctrlProp1333.xml" ContentType="application/vnd.ms-excel.controlproperties+xml"/>
  <Override PartName="/xl/ctrlProps/ctrlProp1334.xml" ContentType="application/vnd.ms-excel.controlproperties+xml"/>
  <Override PartName="/xl/ctrlProps/ctrlProp1335.xml" ContentType="application/vnd.ms-excel.controlproperties+xml"/>
  <Override PartName="/xl/ctrlProps/ctrlProp1336.xml" ContentType="application/vnd.ms-excel.controlproperties+xml"/>
  <Override PartName="/xl/ctrlProps/ctrlProp1337.xml" ContentType="application/vnd.ms-excel.controlproperties+xml"/>
  <Override PartName="/xl/ctrlProps/ctrlProp1338.xml" ContentType="application/vnd.ms-excel.controlproperties+xml"/>
  <Override PartName="/xl/ctrlProps/ctrlProp1339.xml" ContentType="application/vnd.ms-excel.controlproperties+xml"/>
  <Override PartName="/xl/ctrlProps/ctrlProp1340.xml" ContentType="application/vnd.ms-excel.controlproperties+xml"/>
  <Override PartName="/xl/ctrlProps/ctrlProp1341.xml" ContentType="application/vnd.ms-excel.controlproperties+xml"/>
  <Override PartName="/xl/ctrlProps/ctrlProp1342.xml" ContentType="application/vnd.ms-excel.controlproperties+xml"/>
  <Override PartName="/xl/ctrlProps/ctrlProp1343.xml" ContentType="application/vnd.ms-excel.controlproperties+xml"/>
  <Override PartName="/xl/ctrlProps/ctrlProp1344.xml" ContentType="application/vnd.ms-excel.controlproperties+xml"/>
  <Override PartName="/xl/ctrlProps/ctrlProp1345.xml" ContentType="application/vnd.ms-excel.controlproperties+xml"/>
  <Override PartName="/xl/ctrlProps/ctrlProp1346.xml" ContentType="application/vnd.ms-excel.controlproperties+xml"/>
  <Override PartName="/xl/ctrlProps/ctrlProp1347.xml" ContentType="application/vnd.ms-excel.controlproperties+xml"/>
  <Override PartName="/xl/ctrlProps/ctrlProp1348.xml" ContentType="application/vnd.ms-excel.controlproperties+xml"/>
  <Override PartName="/xl/ctrlProps/ctrlProp1349.xml" ContentType="application/vnd.ms-excel.controlproperties+xml"/>
  <Override PartName="/xl/ctrlProps/ctrlProp1350.xml" ContentType="application/vnd.ms-excel.controlproperties+xml"/>
  <Override PartName="/xl/ctrlProps/ctrlProp1351.xml" ContentType="application/vnd.ms-excel.controlproperties+xml"/>
  <Override PartName="/xl/ctrlProps/ctrlProp1352.xml" ContentType="application/vnd.ms-excel.controlproperties+xml"/>
  <Override PartName="/xl/ctrlProps/ctrlProp1353.xml" ContentType="application/vnd.ms-excel.controlproperties+xml"/>
  <Override PartName="/xl/ctrlProps/ctrlProp1354.xml" ContentType="application/vnd.ms-excel.controlproperties+xml"/>
  <Override PartName="/xl/ctrlProps/ctrlProp1355.xml" ContentType="application/vnd.ms-excel.controlproperties+xml"/>
  <Override PartName="/xl/ctrlProps/ctrlProp1356.xml" ContentType="application/vnd.ms-excel.controlproperties+xml"/>
  <Override PartName="/xl/ctrlProps/ctrlProp1357.xml" ContentType="application/vnd.ms-excel.controlproperties+xml"/>
  <Override PartName="/xl/ctrlProps/ctrlProp1358.xml" ContentType="application/vnd.ms-excel.controlproperties+xml"/>
  <Override PartName="/xl/ctrlProps/ctrlProp1359.xml" ContentType="application/vnd.ms-excel.controlproperties+xml"/>
  <Override PartName="/xl/ctrlProps/ctrlProp1360.xml" ContentType="application/vnd.ms-excel.controlproperties+xml"/>
  <Override PartName="/xl/ctrlProps/ctrlProp1361.xml" ContentType="application/vnd.ms-excel.controlproperties+xml"/>
  <Override PartName="/xl/ctrlProps/ctrlProp1362.xml" ContentType="application/vnd.ms-excel.controlproperties+xml"/>
  <Override PartName="/xl/ctrlProps/ctrlProp1363.xml" ContentType="application/vnd.ms-excel.controlproperties+xml"/>
  <Override PartName="/xl/ctrlProps/ctrlProp1364.xml" ContentType="application/vnd.ms-excel.controlproperties+xml"/>
  <Override PartName="/xl/ctrlProps/ctrlProp1365.xml" ContentType="application/vnd.ms-excel.controlproperties+xml"/>
  <Override PartName="/xl/ctrlProps/ctrlProp1366.xml" ContentType="application/vnd.ms-excel.controlproperties+xml"/>
  <Override PartName="/xl/ctrlProps/ctrlProp1367.xml" ContentType="application/vnd.ms-excel.controlproperties+xml"/>
  <Override PartName="/xl/ctrlProps/ctrlProp1368.xml" ContentType="application/vnd.ms-excel.controlproperties+xml"/>
  <Override PartName="/xl/ctrlProps/ctrlProp1369.xml" ContentType="application/vnd.ms-excel.controlproperties+xml"/>
  <Override PartName="/xl/ctrlProps/ctrlProp1370.xml" ContentType="application/vnd.ms-excel.controlproperties+xml"/>
  <Override PartName="/xl/ctrlProps/ctrlProp1371.xml" ContentType="application/vnd.ms-excel.controlproperties+xml"/>
  <Override PartName="/xl/ctrlProps/ctrlProp1372.xml" ContentType="application/vnd.ms-excel.controlproperties+xml"/>
  <Override PartName="/xl/ctrlProps/ctrlProp1373.xml" ContentType="application/vnd.ms-excel.controlproperties+xml"/>
  <Override PartName="/xl/ctrlProps/ctrlProp1374.xml" ContentType="application/vnd.ms-excel.controlproperties+xml"/>
  <Override PartName="/xl/ctrlProps/ctrlProp1375.xml" ContentType="application/vnd.ms-excel.controlproperties+xml"/>
  <Override PartName="/xl/ctrlProps/ctrlProp1376.xml" ContentType="application/vnd.ms-excel.controlproperties+xml"/>
  <Override PartName="/xl/ctrlProps/ctrlProp1377.xml" ContentType="application/vnd.ms-excel.controlproperties+xml"/>
  <Override PartName="/xl/ctrlProps/ctrlProp1378.xml" ContentType="application/vnd.ms-excel.controlproperties+xml"/>
  <Override PartName="/xl/ctrlProps/ctrlProp1379.xml" ContentType="application/vnd.ms-excel.controlproperties+xml"/>
  <Override PartName="/xl/ctrlProps/ctrlProp1380.xml" ContentType="application/vnd.ms-excel.controlproperties+xml"/>
  <Override PartName="/xl/ctrlProps/ctrlProp1381.xml" ContentType="application/vnd.ms-excel.controlproperties+xml"/>
  <Override PartName="/xl/ctrlProps/ctrlProp1382.xml" ContentType="application/vnd.ms-excel.controlproperties+xml"/>
  <Override PartName="/xl/ctrlProps/ctrlProp1383.xml" ContentType="application/vnd.ms-excel.controlproperties+xml"/>
  <Override PartName="/xl/ctrlProps/ctrlProp1384.xml" ContentType="application/vnd.ms-excel.controlproperties+xml"/>
  <Override PartName="/xl/ctrlProps/ctrlProp1385.xml" ContentType="application/vnd.ms-excel.controlproperties+xml"/>
  <Override PartName="/xl/ctrlProps/ctrlProp1386.xml" ContentType="application/vnd.ms-excel.controlproperties+xml"/>
  <Override PartName="/xl/ctrlProps/ctrlProp1387.xml" ContentType="application/vnd.ms-excel.controlproperties+xml"/>
  <Override PartName="/xl/ctrlProps/ctrlProp1388.xml" ContentType="application/vnd.ms-excel.controlproperties+xml"/>
  <Override PartName="/xl/ctrlProps/ctrlProp1389.xml" ContentType="application/vnd.ms-excel.controlproperties+xml"/>
  <Override PartName="/xl/ctrlProps/ctrlProp1390.xml" ContentType="application/vnd.ms-excel.controlproperties+xml"/>
  <Override PartName="/xl/ctrlProps/ctrlProp1391.xml" ContentType="application/vnd.ms-excel.controlproperties+xml"/>
  <Override PartName="/xl/ctrlProps/ctrlProp1392.xml" ContentType="application/vnd.ms-excel.controlproperties+xml"/>
  <Override PartName="/xl/ctrlProps/ctrlProp1393.xml" ContentType="application/vnd.ms-excel.controlproperties+xml"/>
  <Override PartName="/xl/ctrlProps/ctrlProp1394.xml" ContentType="application/vnd.ms-excel.controlproperties+xml"/>
  <Override PartName="/xl/ctrlProps/ctrlProp1395.xml" ContentType="application/vnd.ms-excel.controlproperties+xml"/>
  <Override PartName="/xl/ctrlProps/ctrlProp1396.xml" ContentType="application/vnd.ms-excel.controlproperties+xml"/>
  <Override PartName="/xl/ctrlProps/ctrlProp1397.xml" ContentType="application/vnd.ms-excel.controlproperties+xml"/>
  <Override PartName="/xl/ctrlProps/ctrlProp1398.xml" ContentType="application/vnd.ms-excel.controlproperties+xml"/>
  <Override PartName="/xl/ctrlProps/ctrlProp1399.xml" ContentType="application/vnd.ms-excel.controlproperties+xml"/>
  <Override PartName="/xl/ctrlProps/ctrlProp1400.xml" ContentType="application/vnd.ms-excel.controlproperties+xml"/>
  <Override PartName="/xl/ctrlProps/ctrlProp1401.xml" ContentType="application/vnd.ms-excel.controlproperties+xml"/>
  <Override PartName="/xl/ctrlProps/ctrlProp1402.xml" ContentType="application/vnd.ms-excel.controlproperties+xml"/>
  <Override PartName="/xl/ctrlProps/ctrlProp1403.xml" ContentType="application/vnd.ms-excel.controlproperties+xml"/>
  <Override PartName="/xl/ctrlProps/ctrlProp1404.xml" ContentType="application/vnd.ms-excel.controlproperties+xml"/>
  <Override PartName="/xl/ctrlProps/ctrlProp1405.xml" ContentType="application/vnd.ms-excel.controlproperties+xml"/>
  <Override PartName="/xl/ctrlProps/ctrlProp1406.xml" ContentType="application/vnd.ms-excel.controlproperties+xml"/>
  <Override PartName="/xl/ctrlProps/ctrlProp1407.xml" ContentType="application/vnd.ms-excel.controlproperties+xml"/>
  <Override PartName="/xl/ctrlProps/ctrlProp1408.xml" ContentType="application/vnd.ms-excel.controlproperties+xml"/>
  <Override PartName="/xl/ctrlProps/ctrlProp1409.xml" ContentType="application/vnd.ms-excel.controlproperties+xml"/>
  <Override PartName="/xl/ctrlProps/ctrlProp1410.xml" ContentType="application/vnd.ms-excel.controlproperties+xml"/>
  <Override PartName="/xl/ctrlProps/ctrlProp1411.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ctrlProps/ctrlProp1412.xml" ContentType="application/vnd.ms-excel.controlproperties+xml"/>
  <Override PartName="/xl/ctrlProps/ctrlProp1413.xml" ContentType="application/vnd.ms-excel.controlproperties+xml"/>
  <Override PartName="/xl/ctrlProps/ctrlProp1414.xml" ContentType="application/vnd.ms-excel.controlproperties+xml"/>
  <Override PartName="/xl/ctrlProps/ctrlProp1415.xml" ContentType="application/vnd.ms-excel.controlproperties+xml"/>
  <Override PartName="/xl/ctrlProps/ctrlProp1416.xml" ContentType="application/vnd.ms-excel.controlproperties+xml"/>
  <Override PartName="/xl/ctrlProps/ctrlProp1417.xml" ContentType="application/vnd.ms-excel.controlproperties+xml"/>
  <Override PartName="/xl/ctrlProps/ctrlProp1418.xml" ContentType="application/vnd.ms-excel.controlproperties+xml"/>
  <Override PartName="/xl/ctrlProps/ctrlProp1419.xml" ContentType="application/vnd.ms-excel.controlproperties+xml"/>
  <Override PartName="/xl/ctrlProps/ctrlProp1420.xml" ContentType="application/vnd.ms-excel.controlproperties+xml"/>
  <Override PartName="/xl/ctrlProps/ctrlProp1421.xml" ContentType="application/vnd.ms-excel.controlproperties+xml"/>
  <Override PartName="/xl/ctrlProps/ctrlProp1422.xml" ContentType="application/vnd.ms-excel.controlproperties+xml"/>
  <Override PartName="/xl/ctrlProps/ctrlProp1423.xml" ContentType="application/vnd.ms-excel.controlproperties+xml"/>
  <Override PartName="/xl/ctrlProps/ctrlProp1424.xml" ContentType="application/vnd.ms-excel.controlproperties+xml"/>
  <Override PartName="/xl/ctrlProps/ctrlProp1425.xml" ContentType="application/vnd.ms-excel.controlproperties+xml"/>
  <Override PartName="/xl/ctrlProps/ctrlProp1426.xml" ContentType="application/vnd.ms-excel.controlproperties+xml"/>
  <Override PartName="/xl/ctrlProps/ctrlProp1427.xml" ContentType="application/vnd.ms-excel.controlproperties+xml"/>
  <Override PartName="/xl/ctrlProps/ctrlProp1428.xml" ContentType="application/vnd.ms-excel.controlproperties+xml"/>
  <Override PartName="/xl/ctrlProps/ctrlProp1429.xml" ContentType="application/vnd.ms-excel.controlproperties+xml"/>
  <Override PartName="/xl/ctrlProps/ctrlProp1430.xml" ContentType="application/vnd.ms-excel.controlproperties+xml"/>
  <Override PartName="/xl/ctrlProps/ctrlProp1431.xml" ContentType="application/vnd.ms-excel.controlproperties+xml"/>
  <Override PartName="/xl/ctrlProps/ctrlProp1432.xml" ContentType="application/vnd.ms-excel.controlproperties+xml"/>
  <Override PartName="/xl/ctrlProps/ctrlProp1433.xml" ContentType="application/vnd.ms-excel.controlproperties+xml"/>
  <Override PartName="/xl/ctrlProps/ctrlProp1434.xml" ContentType="application/vnd.ms-excel.controlproperties+xml"/>
  <Override PartName="/xl/ctrlProps/ctrlProp1435.xml" ContentType="application/vnd.ms-excel.controlproperties+xml"/>
  <Override PartName="/xl/ctrlProps/ctrlProp1436.xml" ContentType="application/vnd.ms-excel.controlproperties+xml"/>
  <Override PartName="/xl/ctrlProps/ctrlProp1437.xml" ContentType="application/vnd.ms-excel.controlproperties+xml"/>
  <Override PartName="/xl/ctrlProps/ctrlProp1438.xml" ContentType="application/vnd.ms-excel.controlproperties+xml"/>
  <Override PartName="/xl/ctrlProps/ctrlProp1439.xml" ContentType="application/vnd.ms-excel.controlproperties+xml"/>
  <Override PartName="/xl/ctrlProps/ctrlProp1440.xml" ContentType="application/vnd.ms-excel.controlproperties+xml"/>
  <Override PartName="/xl/ctrlProps/ctrlProp1441.xml" ContentType="application/vnd.ms-excel.controlproperties+xml"/>
  <Override PartName="/xl/ctrlProps/ctrlProp1442.xml" ContentType="application/vnd.ms-excel.controlproperties+xml"/>
  <Override PartName="/xl/ctrlProps/ctrlProp1443.xml" ContentType="application/vnd.ms-excel.controlproperties+xml"/>
  <Override PartName="/xl/ctrlProps/ctrlProp1444.xml" ContentType="application/vnd.ms-excel.controlproperties+xml"/>
  <Override PartName="/xl/ctrlProps/ctrlProp1445.xml" ContentType="application/vnd.ms-excel.controlproperties+xml"/>
  <Override PartName="/xl/ctrlProps/ctrlProp1446.xml" ContentType="application/vnd.ms-excel.controlproperties+xml"/>
  <Override PartName="/xl/ctrlProps/ctrlProp1447.xml" ContentType="application/vnd.ms-excel.controlproperties+xml"/>
  <Override PartName="/xl/ctrlProps/ctrlProp1448.xml" ContentType="application/vnd.ms-excel.controlproperties+xml"/>
  <Override PartName="/xl/ctrlProps/ctrlProp1449.xml" ContentType="application/vnd.ms-excel.controlproperties+xml"/>
  <Override PartName="/xl/ctrlProps/ctrlProp1450.xml" ContentType="application/vnd.ms-excel.controlproperties+xml"/>
  <Override PartName="/xl/ctrlProps/ctrlProp1451.xml" ContentType="application/vnd.ms-excel.controlproperties+xml"/>
  <Override PartName="/xl/ctrlProps/ctrlProp1452.xml" ContentType="application/vnd.ms-excel.controlproperties+xml"/>
  <Override PartName="/xl/ctrlProps/ctrlProp1453.xml" ContentType="application/vnd.ms-excel.controlproperties+xml"/>
  <Override PartName="/xl/ctrlProps/ctrlProp1454.xml" ContentType="application/vnd.ms-excel.controlproperties+xml"/>
  <Override PartName="/xl/ctrlProps/ctrlProp1455.xml" ContentType="application/vnd.ms-excel.controlproperties+xml"/>
  <Override PartName="/xl/ctrlProps/ctrlProp1456.xml" ContentType="application/vnd.ms-excel.controlproperties+xml"/>
  <Override PartName="/xl/ctrlProps/ctrlProp1457.xml" ContentType="application/vnd.ms-excel.controlproperties+xml"/>
  <Override PartName="/xl/ctrlProps/ctrlProp1458.xml" ContentType="application/vnd.ms-excel.controlproperties+xml"/>
  <Override PartName="/xl/ctrlProps/ctrlProp1459.xml" ContentType="application/vnd.ms-excel.controlproperties+xml"/>
  <Override PartName="/xl/ctrlProps/ctrlProp1460.xml" ContentType="application/vnd.ms-excel.controlproperties+xml"/>
  <Override PartName="/xl/ctrlProps/ctrlProp1461.xml" ContentType="application/vnd.ms-excel.controlproperties+xml"/>
  <Override PartName="/xl/ctrlProps/ctrlProp1462.xml" ContentType="application/vnd.ms-excel.controlproperties+xml"/>
  <Override PartName="/xl/ctrlProps/ctrlProp1463.xml" ContentType="application/vnd.ms-excel.controlproperties+xml"/>
  <Override PartName="/xl/ctrlProps/ctrlProp1464.xml" ContentType="application/vnd.ms-excel.controlproperties+xml"/>
  <Override PartName="/xl/ctrlProps/ctrlProp1465.xml" ContentType="application/vnd.ms-excel.controlproperties+xml"/>
  <Override PartName="/xl/ctrlProps/ctrlProp1466.xml" ContentType="application/vnd.ms-excel.controlproperties+xml"/>
  <Override PartName="/xl/ctrlProps/ctrlProp1467.xml" ContentType="application/vnd.ms-excel.controlproperties+xml"/>
  <Override PartName="/xl/ctrlProps/ctrlProp1468.xml" ContentType="application/vnd.ms-excel.controlproperties+xml"/>
  <Override PartName="/xl/ctrlProps/ctrlProp1469.xml" ContentType="application/vnd.ms-excel.controlproperties+xml"/>
  <Override PartName="/xl/ctrlProps/ctrlProp1470.xml" ContentType="application/vnd.ms-excel.controlproperties+xml"/>
  <Override PartName="/xl/ctrlProps/ctrlProp1471.xml" ContentType="application/vnd.ms-excel.controlproperties+xml"/>
  <Override PartName="/xl/ctrlProps/ctrlProp1472.xml" ContentType="application/vnd.ms-excel.controlproperties+xml"/>
  <Override PartName="/xl/ctrlProps/ctrlProp147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updateLinks="never" codeName="ThisWorkbook" defaultThemeVersion="124226"/>
  <mc:AlternateContent xmlns:mc="http://schemas.openxmlformats.org/markup-compatibility/2006">
    <mc:Choice Requires="x15">
      <x15ac:absPath xmlns:x15ac="http://schemas.microsoft.com/office/spreadsheetml/2010/11/ac" url="https://usdagcc.sharepoint.com/sites/FNS-FNS-CNP-PMB/Shared Documents/General/School Meals Monitoring Branch/Current Manual and Guidance/Menu Compliance Tools SY 23-24/7 day lunch/Ready for Final Review/"/>
    </mc:Choice>
  </mc:AlternateContent>
  <xr:revisionPtr revIDLastSave="74" documentId="13_ncr:40009_{7514F289-314E-4247-A62E-000CD06F4B60}" xr6:coauthVersionLast="47" xr6:coauthVersionMax="47" xr10:uidLastSave="{9AFBBAEB-9513-49F5-B13E-3EABCA4063F0}"/>
  <bookViews>
    <workbookView xWindow="-28920" yWindow="-120" windowWidth="29040" windowHeight="15840" firstSheet="1" activeTab="1" xr2:uid="{00000000-000D-0000-FFFF-FFFF00000000}"/>
  </bookViews>
  <sheets>
    <sheet name="dropdowns" sheetId="2" state="hidden" r:id="rId1"/>
    <sheet name="Menu Worksheet Instructions" sheetId="32" r:id="rId2"/>
    <sheet name="SFA Notes" sheetId="44" r:id="rId3"/>
    <sheet name="All Meals" sheetId="1" r:id="rId4"/>
    <sheet name="Vegetable Subgroups" sheetId="10" state="hidden" r:id="rId5"/>
    <sheet name="Optional VegBar" sheetId="39" r:id="rId6"/>
    <sheet name="Day1" sheetId="3" r:id="rId7"/>
    <sheet name="Day2" sheetId="40" r:id="rId8"/>
    <sheet name="Day3" sheetId="41" r:id="rId9"/>
    <sheet name="Day4" sheetId="42" r:id="rId10"/>
    <sheet name="Day5" sheetId="48" r:id="rId11"/>
    <sheet name="Day6" sheetId="49" r:id="rId12"/>
    <sheet name="Day7" sheetId="50" r:id="rId13"/>
    <sheet name="Weekly Report" sheetId="8" r:id="rId14"/>
    <sheet name="Weekly Menu" sheetId="13" state="hidden" r:id="rId15"/>
    <sheet name="Monday (2)" sheetId="11" state="hidden" r:id="rId16"/>
    <sheet name="Nutrient Instructions" sheetId="38" r:id="rId17"/>
    <sheet name="Simplified Nutrient Assessment" sheetId="47" r:id="rId18"/>
  </sheets>
  <externalReferences>
    <externalReference r:id="rId19"/>
    <externalReference r:id="rId20"/>
    <externalReference r:id="rId21"/>
  </externalReferences>
  <definedNames>
    <definedName name="BEANS" localSheetId="17">'[1]Vegetable Subgroups'!$C$4:$C$50</definedName>
    <definedName name="BEANS">'Vegetable Subgroups'!$C$4:$C$50</definedName>
    <definedName name="beans1">'[2]Vegetable Subgroups'!$C$4:$C$50</definedName>
    <definedName name="Cups" localSheetId="17">[1]dropdowns!$A$1:$A$17</definedName>
    <definedName name="Cups">dropdowns!$A$1:$A$17</definedName>
    <definedName name="cups1" localSheetId="17">[3]dropdowns!$D$1:$D$25</definedName>
    <definedName name="cups1">dropdowns!$D$1:$D$25</definedName>
    <definedName name="grains">dropdowns!$F$1:$F$3</definedName>
    <definedName name="GREEN" localSheetId="17">'[1]Vegetable Subgroups'!$A$4:$A$50</definedName>
    <definedName name="GREEN">'Vegetable Subgroups'!$A$4:$A$50</definedName>
    <definedName name="math">dropdowns!$I$1:$I$5</definedName>
    <definedName name="meals" localSheetId="17">'[1]All Meals'!$C$12:$C$61</definedName>
    <definedName name="meals">'All Meals'!$C$12:$C$61</definedName>
    <definedName name="Milk">dropdowns!$C$1:$C$9</definedName>
    <definedName name="OTHER" localSheetId="17">'[1]Vegetable Subgroups'!$E$4:$E$50</definedName>
    <definedName name="OTHER">'Vegetable Subgroups'!$E$4:$E$50</definedName>
    <definedName name="_xlnm.Print_Area" localSheetId="16">'Nutrient Instructions'!$A$1:$A$126</definedName>
    <definedName name="RED" localSheetId="17">'[1]Vegetable Subgroups'!$B$4:$B$50</definedName>
    <definedName name="RED">'Vegetable Subgroups'!$B$4:$B$50</definedName>
    <definedName name="SIZES">dropdowns!$D$1:$D$25</definedName>
    <definedName name="STARCHY" localSheetId="17">'[1]Vegetable Subgroups'!$D$4:$D$50</definedName>
    <definedName name="STARCHY">'Vegetable Subgroups'!$D$4:$D$50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5" i="50" l="1"/>
  <c r="H33" i="8"/>
  <c r="Z5" i="49"/>
  <c r="G33" i="8"/>
  <c r="Z5" i="48"/>
  <c r="F33" i="8"/>
  <c r="Z5" i="42"/>
  <c r="E33" i="8"/>
  <c r="Z5" i="41"/>
  <c r="Z5" i="40"/>
  <c r="C33" i="8"/>
  <c r="Z5" i="3"/>
  <c r="AT9" i="47"/>
  <c r="AT10" i="47"/>
  <c r="AT11" i="47"/>
  <c r="AT12" i="47"/>
  <c r="AT8" i="47"/>
  <c r="AU13" i="47"/>
  <c r="AL9" i="47"/>
  <c r="AL8" i="47"/>
  <c r="AM12" i="47"/>
  <c r="I11" i="8"/>
  <c r="I12" i="8"/>
  <c r="H17" i="8"/>
  <c r="B26" i="50"/>
  <c r="B25" i="50"/>
  <c r="O25" i="50"/>
  <c r="B24" i="50"/>
  <c r="K24" i="50"/>
  <c r="B23" i="50"/>
  <c r="E23" i="50"/>
  <c r="Q23" i="50"/>
  <c r="Y22" i="50"/>
  <c r="B22" i="50"/>
  <c r="G22" i="50"/>
  <c r="B21" i="50"/>
  <c r="AB20" i="50"/>
  <c r="B20" i="50"/>
  <c r="BE19" i="50"/>
  <c r="BB19" i="50"/>
  <c r="AV19" i="50"/>
  <c r="AY19" i="50"/>
  <c r="AP19" i="50"/>
  <c r="AS19" i="50"/>
  <c r="AJ19" i="50"/>
  <c r="AM19" i="50"/>
  <c r="AG19" i="50"/>
  <c r="AD19" i="50"/>
  <c r="B19" i="50"/>
  <c r="J19" i="50"/>
  <c r="BB18" i="50"/>
  <c r="BE18" i="50"/>
  <c r="AV18" i="50"/>
  <c r="AY18" i="50"/>
  <c r="AP18" i="50"/>
  <c r="AS18" i="50"/>
  <c r="AJ18" i="50"/>
  <c r="AM18" i="50"/>
  <c r="AD18" i="50"/>
  <c r="AG18" i="50"/>
  <c r="R18" i="50"/>
  <c r="B18" i="50"/>
  <c r="E18" i="50"/>
  <c r="O18" i="50"/>
  <c r="BB17" i="50"/>
  <c r="BE17" i="50"/>
  <c r="AV17" i="50"/>
  <c r="AY17" i="50"/>
  <c r="AP17" i="50"/>
  <c r="AS17" i="50"/>
  <c r="AJ17" i="50"/>
  <c r="AM17" i="50"/>
  <c r="AD17" i="50"/>
  <c r="AG17" i="50"/>
  <c r="X17" i="50"/>
  <c r="B17" i="50"/>
  <c r="BE16" i="50"/>
  <c r="BB16" i="50"/>
  <c r="AV16" i="50"/>
  <c r="AY16" i="50"/>
  <c r="AS16" i="50"/>
  <c r="AP16" i="50"/>
  <c r="AJ16" i="50"/>
  <c r="AM16" i="50"/>
  <c r="AG16" i="50"/>
  <c r="AD16" i="50"/>
  <c r="X16" i="50"/>
  <c r="B16" i="50"/>
  <c r="R16" i="50"/>
  <c r="BB15" i="50"/>
  <c r="BE15" i="50"/>
  <c r="AV15" i="50"/>
  <c r="AY15" i="50"/>
  <c r="AP15" i="50"/>
  <c r="AS15" i="50"/>
  <c r="AJ15" i="50"/>
  <c r="AM15" i="50"/>
  <c r="AD15" i="50"/>
  <c r="AG15" i="50"/>
  <c r="X15" i="50"/>
  <c r="B15" i="50"/>
  <c r="BB14" i="50"/>
  <c r="BE14" i="50"/>
  <c r="AV14" i="50"/>
  <c r="AY14" i="50"/>
  <c r="AS14" i="50"/>
  <c r="AP14" i="50"/>
  <c r="AJ14" i="50"/>
  <c r="AM14" i="50"/>
  <c r="AD14" i="50"/>
  <c r="AG14" i="50"/>
  <c r="X14" i="50"/>
  <c r="B14" i="50"/>
  <c r="O14" i="50"/>
  <c r="BB13" i="50"/>
  <c r="BE13" i="50"/>
  <c r="AV13" i="50"/>
  <c r="AY13" i="50"/>
  <c r="AP13" i="50"/>
  <c r="AS13" i="50"/>
  <c r="AJ13" i="50"/>
  <c r="AM13" i="50"/>
  <c r="AG13" i="50"/>
  <c r="AD13" i="50"/>
  <c r="X13" i="50"/>
  <c r="Y18" i="50"/>
  <c r="B13" i="50"/>
  <c r="BB12" i="50"/>
  <c r="BE12" i="50"/>
  <c r="AV12" i="50"/>
  <c r="AY12" i="50"/>
  <c r="AP12" i="50"/>
  <c r="AS12" i="50"/>
  <c r="AJ12" i="50"/>
  <c r="AM12" i="50"/>
  <c r="AG12" i="50"/>
  <c r="AD12" i="50"/>
  <c r="B12" i="50"/>
  <c r="H12" i="50"/>
  <c r="BB11" i="50"/>
  <c r="BE11" i="50"/>
  <c r="AV11" i="50"/>
  <c r="AY11" i="50"/>
  <c r="AP11" i="50"/>
  <c r="AS11" i="50"/>
  <c r="AJ11" i="50"/>
  <c r="AM11" i="50"/>
  <c r="AD11" i="50"/>
  <c r="AG11" i="50"/>
  <c r="B11" i="50"/>
  <c r="K11" i="50"/>
  <c r="BB10" i="50"/>
  <c r="BE10" i="50"/>
  <c r="AV10" i="50"/>
  <c r="AY10" i="50"/>
  <c r="AS10" i="50"/>
  <c r="AP10" i="50"/>
  <c r="AJ10" i="50"/>
  <c r="AM10" i="50"/>
  <c r="AD10" i="50"/>
  <c r="AG10" i="50"/>
  <c r="J10" i="50"/>
  <c r="B10" i="50"/>
  <c r="I10" i="50"/>
  <c r="AN9" i="50"/>
  <c r="AH9" i="50"/>
  <c r="AB9" i="50"/>
  <c r="Z9" i="50"/>
  <c r="H34" i="8"/>
  <c r="L9" i="50"/>
  <c r="B9" i="50"/>
  <c r="Q9" i="50"/>
  <c r="B8" i="50"/>
  <c r="L8" i="50"/>
  <c r="AY7" i="50"/>
  <c r="H16" i="8"/>
  <c r="AS7" i="50"/>
  <c r="H15" i="8"/>
  <c r="AM7" i="50"/>
  <c r="H14" i="8"/>
  <c r="AG7" i="50"/>
  <c r="H13" i="8"/>
  <c r="B7" i="50"/>
  <c r="P7" i="50"/>
  <c r="BE5" i="50"/>
  <c r="B26" i="49"/>
  <c r="M26" i="49"/>
  <c r="B25" i="49"/>
  <c r="R25" i="49"/>
  <c r="B24" i="49"/>
  <c r="L24" i="49"/>
  <c r="B23" i="49"/>
  <c r="Y22" i="49"/>
  <c r="B22" i="49"/>
  <c r="P22" i="49"/>
  <c r="B21" i="49"/>
  <c r="N21" i="49"/>
  <c r="L21" i="49"/>
  <c r="AB20" i="49"/>
  <c r="B20" i="49"/>
  <c r="BB19" i="49"/>
  <c r="BE19" i="49"/>
  <c r="AV19" i="49"/>
  <c r="AY19" i="49"/>
  <c r="AP19" i="49"/>
  <c r="AS19" i="49"/>
  <c r="AJ19" i="49"/>
  <c r="AM19" i="49"/>
  <c r="AD19" i="49"/>
  <c r="AG19" i="49"/>
  <c r="B19" i="49"/>
  <c r="BB18" i="49"/>
  <c r="BE18" i="49"/>
  <c r="AV18" i="49"/>
  <c r="AY18" i="49"/>
  <c r="AP18" i="49"/>
  <c r="AS18" i="49"/>
  <c r="AJ18" i="49"/>
  <c r="AM18" i="49"/>
  <c r="AD18" i="49"/>
  <c r="AG18" i="49"/>
  <c r="B18" i="49"/>
  <c r="F18" i="49"/>
  <c r="BB17" i="49"/>
  <c r="BE17" i="49"/>
  <c r="AV17" i="49"/>
  <c r="AY17" i="49"/>
  <c r="AP17" i="49"/>
  <c r="AS17" i="49"/>
  <c r="AJ17" i="49"/>
  <c r="AM17" i="49"/>
  <c r="AD17" i="49"/>
  <c r="AG17" i="49"/>
  <c r="X17" i="49"/>
  <c r="B17" i="49"/>
  <c r="P17" i="49"/>
  <c r="BB16" i="49"/>
  <c r="BE16" i="49"/>
  <c r="AV16" i="49"/>
  <c r="AY16" i="49"/>
  <c r="AP16" i="49"/>
  <c r="AS16" i="49"/>
  <c r="AJ16" i="49"/>
  <c r="AM16" i="49"/>
  <c r="AD16" i="49"/>
  <c r="AG16" i="49"/>
  <c r="X16" i="49"/>
  <c r="B16" i="49"/>
  <c r="N16" i="49"/>
  <c r="BB15" i="49"/>
  <c r="BE15" i="49"/>
  <c r="AV15" i="49"/>
  <c r="AY15" i="49"/>
  <c r="AP15" i="49"/>
  <c r="AS15" i="49"/>
  <c r="AJ15" i="49"/>
  <c r="AM15" i="49"/>
  <c r="AD15" i="49"/>
  <c r="AG15" i="49"/>
  <c r="X15" i="49"/>
  <c r="B15" i="49"/>
  <c r="BB14" i="49"/>
  <c r="BE14" i="49"/>
  <c r="AV14" i="49"/>
  <c r="AY14" i="49"/>
  <c r="AP14" i="49"/>
  <c r="AS14" i="49"/>
  <c r="AJ14" i="49"/>
  <c r="AM14" i="49"/>
  <c r="AD14" i="49"/>
  <c r="AG14" i="49"/>
  <c r="X14" i="49"/>
  <c r="Y18" i="49"/>
  <c r="B14" i="49"/>
  <c r="H14" i="49"/>
  <c r="BB13" i="49"/>
  <c r="BE13" i="49"/>
  <c r="AV13" i="49"/>
  <c r="AY13" i="49"/>
  <c r="AP13" i="49"/>
  <c r="AS13" i="49"/>
  <c r="AJ13" i="49"/>
  <c r="AM13" i="49"/>
  <c r="AD13" i="49"/>
  <c r="AG13" i="49"/>
  <c r="X13" i="49"/>
  <c r="B13" i="49"/>
  <c r="I13" i="49"/>
  <c r="BB12" i="49"/>
  <c r="BE12" i="49"/>
  <c r="AV12" i="49"/>
  <c r="AY12" i="49"/>
  <c r="AP12" i="49"/>
  <c r="AS12" i="49"/>
  <c r="AJ12" i="49"/>
  <c r="AM12" i="49"/>
  <c r="AD12" i="49"/>
  <c r="AG12" i="49"/>
  <c r="B12" i="49"/>
  <c r="M12" i="49"/>
  <c r="L12" i="49"/>
  <c r="BB11" i="49"/>
  <c r="BE11" i="49"/>
  <c r="AV11" i="49"/>
  <c r="AY11" i="49"/>
  <c r="AP11" i="49"/>
  <c r="AS11" i="49"/>
  <c r="AJ11" i="49"/>
  <c r="AM11" i="49"/>
  <c r="AD11" i="49"/>
  <c r="AG11" i="49"/>
  <c r="B11" i="49"/>
  <c r="H11" i="49"/>
  <c r="BB10" i="49"/>
  <c r="BE10" i="49"/>
  <c r="AV10" i="49"/>
  <c r="AY10" i="49"/>
  <c r="AP10" i="49"/>
  <c r="AS10" i="49"/>
  <c r="AJ10" i="49"/>
  <c r="AM10" i="49"/>
  <c r="AD10" i="49"/>
  <c r="AG10" i="49"/>
  <c r="B10" i="49"/>
  <c r="O10" i="49"/>
  <c r="R10" i="49"/>
  <c r="AN9" i="49"/>
  <c r="AH9" i="49"/>
  <c r="AB9" i="49"/>
  <c r="Z9" i="49"/>
  <c r="G34" i="8"/>
  <c r="B9" i="49"/>
  <c r="H9" i="49"/>
  <c r="B8" i="49"/>
  <c r="F8" i="49"/>
  <c r="AY7" i="49"/>
  <c r="G16" i="8"/>
  <c r="AS7" i="49"/>
  <c r="G15" i="8"/>
  <c r="AM7" i="49"/>
  <c r="G14" i="8"/>
  <c r="AG7" i="49"/>
  <c r="G13" i="8"/>
  <c r="B7" i="49"/>
  <c r="BE5" i="49"/>
  <c r="G17" i="8"/>
  <c r="B26" i="48"/>
  <c r="Q26" i="48"/>
  <c r="B25" i="48"/>
  <c r="O25" i="48"/>
  <c r="B24" i="48"/>
  <c r="B23" i="48"/>
  <c r="L23" i="48"/>
  <c r="Y22" i="48"/>
  <c r="B22" i="48"/>
  <c r="R22" i="48"/>
  <c r="P22" i="48"/>
  <c r="B21" i="48"/>
  <c r="E21" i="48"/>
  <c r="AB20" i="48"/>
  <c r="B20" i="48"/>
  <c r="O20" i="48"/>
  <c r="L20" i="48"/>
  <c r="N20" i="48"/>
  <c r="BB19" i="48"/>
  <c r="BE19" i="48"/>
  <c r="AV19" i="48"/>
  <c r="AY19" i="48"/>
  <c r="AP19" i="48"/>
  <c r="AS19" i="48"/>
  <c r="AJ19" i="48"/>
  <c r="AM19" i="48"/>
  <c r="AD19" i="48"/>
  <c r="AG19" i="48"/>
  <c r="B19" i="48"/>
  <c r="BB18" i="48"/>
  <c r="BE18" i="48"/>
  <c r="AV18" i="48"/>
  <c r="AY18" i="48"/>
  <c r="AS18" i="48"/>
  <c r="AP18" i="48"/>
  <c r="AJ18" i="48"/>
  <c r="AM18" i="48"/>
  <c r="AD18" i="48"/>
  <c r="AG18" i="48"/>
  <c r="B18" i="48"/>
  <c r="BB17" i="48"/>
  <c r="BE17" i="48"/>
  <c r="AV17" i="48"/>
  <c r="AY17" i="48"/>
  <c r="AP17" i="48"/>
  <c r="AS17" i="48"/>
  <c r="AJ17" i="48"/>
  <c r="AM17" i="48"/>
  <c r="AD17" i="48"/>
  <c r="AG17" i="48"/>
  <c r="X17" i="48"/>
  <c r="B17" i="48"/>
  <c r="BB16" i="48"/>
  <c r="BE16" i="48"/>
  <c r="AV16" i="48"/>
  <c r="AY16" i="48"/>
  <c r="AP16" i="48"/>
  <c r="AS16" i="48"/>
  <c r="AJ16" i="48"/>
  <c r="AM16" i="48"/>
  <c r="AD16" i="48"/>
  <c r="AG16" i="48"/>
  <c r="X16" i="48"/>
  <c r="B16" i="48"/>
  <c r="I16" i="48"/>
  <c r="BB15" i="48"/>
  <c r="BE15" i="48"/>
  <c r="AV15" i="48"/>
  <c r="AY15" i="48"/>
  <c r="AP15" i="48"/>
  <c r="AS15" i="48"/>
  <c r="AJ15" i="48"/>
  <c r="AM15" i="48"/>
  <c r="AD15" i="48"/>
  <c r="AG15" i="48"/>
  <c r="X15" i="48"/>
  <c r="B15" i="48"/>
  <c r="P15" i="48"/>
  <c r="BB14" i="48"/>
  <c r="BE14" i="48"/>
  <c r="AV14" i="48"/>
  <c r="AY14" i="48"/>
  <c r="AP14" i="48"/>
  <c r="AS14" i="48"/>
  <c r="AJ14" i="48"/>
  <c r="AM14" i="48"/>
  <c r="AD14" i="48"/>
  <c r="AG14" i="48"/>
  <c r="X14" i="48"/>
  <c r="B14" i="48"/>
  <c r="BB13" i="48"/>
  <c r="BE13" i="48"/>
  <c r="AV13" i="48"/>
  <c r="AY13" i="48"/>
  <c r="AP13" i="48"/>
  <c r="AS13" i="48"/>
  <c r="AJ13" i="48"/>
  <c r="AM13" i="48"/>
  <c r="AD13" i="48"/>
  <c r="AG13" i="48"/>
  <c r="X13" i="48"/>
  <c r="F13" i="48"/>
  <c r="B13" i="48"/>
  <c r="BB12" i="48"/>
  <c r="BE12" i="48"/>
  <c r="AV12" i="48"/>
  <c r="AY12" i="48"/>
  <c r="AP12" i="48"/>
  <c r="AS12" i="48"/>
  <c r="AJ12" i="48"/>
  <c r="AM12" i="48"/>
  <c r="AD12" i="48"/>
  <c r="AG12" i="48"/>
  <c r="B12" i="48"/>
  <c r="BB11" i="48"/>
  <c r="BE11" i="48"/>
  <c r="AV11" i="48"/>
  <c r="AY11" i="48"/>
  <c r="AP11" i="48"/>
  <c r="AS11" i="48"/>
  <c r="AJ11" i="48"/>
  <c r="AM11" i="48"/>
  <c r="AD11" i="48"/>
  <c r="AG11" i="48"/>
  <c r="B11" i="48"/>
  <c r="BB10" i="48"/>
  <c r="BE10" i="48"/>
  <c r="AV10" i="48"/>
  <c r="AY10" i="48"/>
  <c r="AP10" i="48"/>
  <c r="AS10" i="48"/>
  <c r="AJ10" i="48"/>
  <c r="AM10" i="48"/>
  <c r="AD10" i="48"/>
  <c r="AG10" i="48"/>
  <c r="F10" i="48"/>
  <c r="B10" i="48"/>
  <c r="R10" i="48"/>
  <c r="AN9" i="48"/>
  <c r="AH9" i="48"/>
  <c r="AB9" i="48"/>
  <c r="Z9" i="48"/>
  <c r="F34" i="8"/>
  <c r="B9" i="48"/>
  <c r="B8" i="48"/>
  <c r="AY7" i="48"/>
  <c r="F16" i="8"/>
  <c r="AS7" i="48"/>
  <c r="F15" i="8"/>
  <c r="AM7" i="48"/>
  <c r="F14" i="8"/>
  <c r="AG7" i="48"/>
  <c r="F13" i="8"/>
  <c r="B7" i="48"/>
  <c r="J7" i="48"/>
  <c r="BE5" i="48"/>
  <c r="F17" i="8"/>
  <c r="N56" i="47"/>
  <c r="N55" i="47"/>
  <c r="N54" i="47"/>
  <c r="N53" i="47"/>
  <c r="N52" i="47"/>
  <c r="N51" i="47"/>
  <c r="N50" i="47"/>
  <c r="N49" i="47"/>
  <c r="N48" i="47"/>
  <c r="N47" i="47"/>
  <c r="N46" i="47"/>
  <c r="N45" i="47"/>
  <c r="N44" i="47"/>
  <c r="N43" i="47"/>
  <c r="N42" i="47"/>
  <c r="N41" i="47"/>
  <c r="N40" i="47"/>
  <c r="N39" i="47"/>
  <c r="N38" i="47"/>
  <c r="N37" i="47"/>
  <c r="N36" i="47"/>
  <c r="N35" i="47"/>
  <c r="N34" i="47"/>
  <c r="N33" i="47"/>
  <c r="N32" i="47"/>
  <c r="N31" i="47"/>
  <c r="N30" i="47"/>
  <c r="N29" i="47"/>
  <c r="N28" i="47"/>
  <c r="N27" i="47"/>
  <c r="N26" i="47"/>
  <c r="N25" i="47"/>
  <c r="N24" i="47"/>
  <c r="N23" i="47"/>
  <c r="N22" i="47"/>
  <c r="N21" i="47"/>
  <c r="N20" i="47"/>
  <c r="N19" i="47"/>
  <c r="N18" i="47"/>
  <c r="N17" i="47"/>
  <c r="N16" i="47"/>
  <c r="F16" i="47"/>
  <c r="K16" i="47"/>
  <c r="K20" i="47"/>
  <c r="N15" i="47"/>
  <c r="N14" i="47"/>
  <c r="N13" i="47"/>
  <c r="N12" i="47"/>
  <c r="N11" i="47"/>
  <c r="N10" i="47"/>
  <c r="N9" i="47"/>
  <c r="N8" i="47"/>
  <c r="N7" i="47"/>
  <c r="L83" i="47"/>
  <c r="L80" i="47"/>
  <c r="L79" i="47"/>
  <c r="L78" i="47"/>
  <c r="L77" i="47"/>
  <c r="AB67" i="47"/>
  <c r="Z67" i="47"/>
  <c r="Y67" i="47"/>
  <c r="S67" i="47"/>
  <c r="E64" i="47"/>
  <c r="D64" i="47"/>
  <c r="C64" i="47"/>
  <c r="AE56" i="47"/>
  <c r="AD56" i="47"/>
  <c r="AC56" i="47"/>
  <c r="V56" i="47"/>
  <c r="U56" i="47"/>
  <c r="T56" i="47"/>
  <c r="E56" i="47"/>
  <c r="D56" i="47"/>
  <c r="C56" i="47"/>
  <c r="AE55" i="47"/>
  <c r="AD55" i="47"/>
  <c r="AC55" i="47"/>
  <c r="V55" i="47"/>
  <c r="U55" i="47"/>
  <c r="T55" i="47"/>
  <c r="AE54" i="47"/>
  <c r="AD54" i="47"/>
  <c r="AC54" i="47"/>
  <c r="V54" i="47"/>
  <c r="U54" i="47"/>
  <c r="T54" i="47"/>
  <c r="AE53" i="47"/>
  <c r="AD53" i="47"/>
  <c r="AC53" i="47"/>
  <c r="V53" i="47"/>
  <c r="U53" i="47"/>
  <c r="T53" i="47"/>
  <c r="AE52" i="47"/>
  <c r="AD52" i="47"/>
  <c r="AC52" i="47"/>
  <c r="V52" i="47"/>
  <c r="U52" i="47"/>
  <c r="T52" i="47"/>
  <c r="AE51" i="47"/>
  <c r="AD51" i="47"/>
  <c r="AC51" i="47"/>
  <c r="V51" i="47"/>
  <c r="U51" i="47"/>
  <c r="T51" i="47"/>
  <c r="AE50" i="47"/>
  <c r="AD50" i="47"/>
  <c r="AC50" i="47"/>
  <c r="V50" i="47"/>
  <c r="U50" i="47"/>
  <c r="T50" i="47"/>
  <c r="AE49" i="47"/>
  <c r="AD49" i="47"/>
  <c r="AC49" i="47"/>
  <c r="V49" i="47"/>
  <c r="U49" i="47"/>
  <c r="T49" i="47"/>
  <c r="AE48" i="47"/>
  <c r="AD48" i="47"/>
  <c r="AC48" i="47"/>
  <c r="V48" i="47"/>
  <c r="U48" i="47"/>
  <c r="T48" i="47"/>
  <c r="E48" i="47"/>
  <c r="D48" i="47"/>
  <c r="C48" i="47"/>
  <c r="AE47" i="47"/>
  <c r="AD47" i="47"/>
  <c r="AC47" i="47"/>
  <c r="V47" i="47"/>
  <c r="U47" i="47"/>
  <c r="T47" i="47"/>
  <c r="AE46" i="47"/>
  <c r="AD46" i="47"/>
  <c r="AC46" i="47"/>
  <c r="V46" i="47"/>
  <c r="U46" i="47"/>
  <c r="T46" i="47"/>
  <c r="AE45" i="47"/>
  <c r="AD45" i="47"/>
  <c r="AC45" i="47"/>
  <c r="V45" i="47"/>
  <c r="U45" i="47"/>
  <c r="T45" i="47"/>
  <c r="AE44" i="47"/>
  <c r="AD44" i="47"/>
  <c r="AC44" i="47"/>
  <c r="V44" i="47"/>
  <c r="U44" i="47"/>
  <c r="T44" i="47"/>
  <c r="AE43" i="47"/>
  <c r="AD43" i="47"/>
  <c r="AC43" i="47"/>
  <c r="V43" i="47"/>
  <c r="U43" i="47"/>
  <c r="T43" i="47"/>
  <c r="AE42" i="47"/>
  <c r="AD42" i="47"/>
  <c r="AC42" i="47"/>
  <c r="V42" i="47"/>
  <c r="U42" i="47"/>
  <c r="T42" i="47"/>
  <c r="AE41" i="47"/>
  <c r="AD41" i="47"/>
  <c r="AC41" i="47"/>
  <c r="V41" i="47"/>
  <c r="U41" i="47"/>
  <c r="T41" i="47"/>
  <c r="AE40" i="47"/>
  <c r="AD40" i="47"/>
  <c r="AC40" i="47"/>
  <c r="V40" i="47"/>
  <c r="U40" i="47"/>
  <c r="T40" i="47"/>
  <c r="H40" i="47"/>
  <c r="F40" i="47"/>
  <c r="E40" i="47"/>
  <c r="K34" i="47"/>
  <c r="L34" i="47"/>
  <c r="D40" i="47"/>
  <c r="C40" i="47"/>
  <c r="AE39" i="47"/>
  <c r="AD39" i="47"/>
  <c r="AC39" i="47"/>
  <c r="V39" i="47"/>
  <c r="U39" i="47"/>
  <c r="T39" i="47"/>
  <c r="AE38" i="47"/>
  <c r="AD38" i="47"/>
  <c r="AC38" i="47"/>
  <c r="V38" i="47"/>
  <c r="U38" i="47"/>
  <c r="T38" i="47"/>
  <c r="AE37" i="47"/>
  <c r="AD37" i="47"/>
  <c r="AC37" i="47"/>
  <c r="V37" i="47"/>
  <c r="U37" i="47"/>
  <c r="T37" i="47"/>
  <c r="AE36" i="47"/>
  <c r="AD36" i="47"/>
  <c r="AC36" i="47"/>
  <c r="V36" i="47"/>
  <c r="U36" i="47"/>
  <c r="T36" i="47"/>
  <c r="AE35" i="47"/>
  <c r="AD35" i="47"/>
  <c r="AC35" i="47"/>
  <c r="V35" i="47"/>
  <c r="U35" i="47"/>
  <c r="T35" i="47"/>
  <c r="AE34" i="47"/>
  <c r="AD34" i="47"/>
  <c r="AC34" i="47"/>
  <c r="V34" i="47"/>
  <c r="U34" i="47"/>
  <c r="T34" i="47"/>
  <c r="AE33" i="47"/>
  <c r="AD33" i="47"/>
  <c r="AC33" i="47"/>
  <c r="V33" i="47"/>
  <c r="U33" i="47"/>
  <c r="T33" i="47"/>
  <c r="AE32" i="47"/>
  <c r="AD32" i="47"/>
  <c r="AC32" i="47"/>
  <c r="V32" i="47"/>
  <c r="U32" i="47"/>
  <c r="T32" i="47"/>
  <c r="E32" i="47"/>
  <c r="D32" i="47"/>
  <c r="C32" i="47"/>
  <c r="AE31" i="47"/>
  <c r="AD31" i="47"/>
  <c r="AC31" i="47"/>
  <c r="V31" i="47"/>
  <c r="U31" i="47"/>
  <c r="T31" i="47"/>
  <c r="AE30" i="47"/>
  <c r="AD30" i="47"/>
  <c r="AC30" i="47"/>
  <c r="V30" i="47"/>
  <c r="U30" i="47"/>
  <c r="T30" i="47"/>
  <c r="AE29" i="47"/>
  <c r="AD29" i="47"/>
  <c r="AC29" i="47"/>
  <c r="V29" i="47"/>
  <c r="U29" i="47"/>
  <c r="T29" i="47"/>
  <c r="AE28" i="47"/>
  <c r="AD28" i="47"/>
  <c r="AC28" i="47"/>
  <c r="V28" i="47"/>
  <c r="U28" i="47"/>
  <c r="T28" i="47"/>
  <c r="AE27" i="47"/>
  <c r="AD27" i="47"/>
  <c r="AC27" i="47"/>
  <c r="V27" i="47"/>
  <c r="U27" i="47"/>
  <c r="T27" i="47"/>
  <c r="AE26" i="47"/>
  <c r="AD26" i="47"/>
  <c r="AC26" i="47"/>
  <c r="V26" i="47"/>
  <c r="U26" i="47"/>
  <c r="T26" i="47"/>
  <c r="AE25" i="47"/>
  <c r="AD25" i="47"/>
  <c r="AC25" i="47"/>
  <c r="V25" i="47"/>
  <c r="U25" i="47"/>
  <c r="T25" i="47"/>
  <c r="AE24" i="47"/>
  <c r="AD24" i="47"/>
  <c r="AC24" i="47"/>
  <c r="V24" i="47"/>
  <c r="U24" i="47"/>
  <c r="T24" i="47"/>
  <c r="AE23" i="47"/>
  <c r="AD23" i="47"/>
  <c r="AC23" i="47"/>
  <c r="V23" i="47"/>
  <c r="U23" i="47"/>
  <c r="T23" i="47"/>
  <c r="AE22" i="47"/>
  <c r="AD22" i="47"/>
  <c r="AC22" i="47"/>
  <c r="V22" i="47"/>
  <c r="U22" i="47"/>
  <c r="T22" i="47"/>
  <c r="E22" i="47"/>
  <c r="D22" i="47"/>
  <c r="C22" i="47"/>
  <c r="AE21" i="47"/>
  <c r="AD21" i="47"/>
  <c r="AC21" i="47"/>
  <c r="V21" i="47"/>
  <c r="U21" i="47"/>
  <c r="T21" i="47"/>
  <c r="AE20" i="47"/>
  <c r="AD20" i="47"/>
  <c r="AC20" i="47"/>
  <c r="V20" i="47"/>
  <c r="U20" i="47"/>
  <c r="T20" i="47"/>
  <c r="AM19" i="47"/>
  <c r="AE19" i="47"/>
  <c r="AD19" i="47"/>
  <c r="AC19" i="47"/>
  <c r="V19" i="47"/>
  <c r="U19" i="47"/>
  <c r="T19" i="47"/>
  <c r="AU18" i="47"/>
  <c r="AE18" i="47"/>
  <c r="AD18" i="47"/>
  <c r="AC18" i="47"/>
  <c r="V18" i="47"/>
  <c r="U18" i="47"/>
  <c r="T18" i="47"/>
  <c r="AE17" i="47"/>
  <c r="AD17" i="47"/>
  <c r="AC17" i="47"/>
  <c r="V17" i="47"/>
  <c r="U17" i="47"/>
  <c r="T17" i="47"/>
  <c r="AE16" i="47"/>
  <c r="AD16" i="47"/>
  <c r="AC16" i="47"/>
  <c r="V16" i="47"/>
  <c r="U16" i="47"/>
  <c r="T16" i="47"/>
  <c r="AE15" i="47"/>
  <c r="AA72" i="47"/>
  <c r="AB72" i="47"/>
  <c r="AD15" i="47"/>
  <c r="AC15" i="47"/>
  <c r="V15" i="47"/>
  <c r="U15" i="47"/>
  <c r="T15" i="47"/>
  <c r="AE14" i="47"/>
  <c r="AD14" i="47"/>
  <c r="Z70" i="47"/>
  <c r="Z72" i="47"/>
  <c r="AC14" i="47"/>
  <c r="V14" i="47"/>
  <c r="U14" i="47"/>
  <c r="T14" i="47"/>
  <c r="H14" i="47"/>
  <c r="E14" i="47"/>
  <c r="D14" i="47"/>
  <c r="C14" i="47"/>
  <c r="I14" i="47"/>
  <c r="K7" i="47" s="1"/>
  <c r="K11" i="47" s="1"/>
  <c r="K67" i="47" s="1"/>
  <c r="AE13" i="47"/>
  <c r="AD13" i="47"/>
  <c r="AC13" i="47"/>
  <c r="V13" i="47"/>
  <c r="U13" i="47"/>
  <c r="T13" i="47"/>
  <c r="AE12" i="47"/>
  <c r="AD12" i="47"/>
  <c r="AC12" i="47"/>
  <c r="V12" i="47"/>
  <c r="U12" i="47"/>
  <c r="T12" i="47"/>
  <c r="AE11" i="47"/>
  <c r="AD11" i="47"/>
  <c r="AC11" i="47"/>
  <c r="V11" i="47"/>
  <c r="U11" i="47"/>
  <c r="T11" i="47"/>
  <c r="AE10" i="47"/>
  <c r="AD10" i="47"/>
  <c r="AC10" i="47"/>
  <c r="V10" i="47"/>
  <c r="U10" i="47"/>
  <c r="T10" i="47"/>
  <c r="AE9" i="47"/>
  <c r="AD9" i="47"/>
  <c r="AC9" i="47"/>
  <c r="V9" i="47"/>
  <c r="U9" i="47"/>
  <c r="T9" i="47"/>
  <c r="AE8" i="47"/>
  <c r="AD8" i="47"/>
  <c r="AC8" i="47"/>
  <c r="V8" i="47"/>
  <c r="U8" i="47"/>
  <c r="T8" i="47"/>
  <c r="P70" i="47"/>
  <c r="P72" i="47"/>
  <c r="AJ16" i="39"/>
  <c r="AB20" i="40"/>
  <c r="AB20" i="41"/>
  <c r="AB20" i="42"/>
  <c r="AB20" i="3"/>
  <c r="Y22" i="3"/>
  <c r="Z17" i="1"/>
  <c r="B10" i="40"/>
  <c r="R10" i="40"/>
  <c r="B11" i="40"/>
  <c r="F11" i="40"/>
  <c r="B12" i="40"/>
  <c r="H12" i="40"/>
  <c r="B13" i="40"/>
  <c r="G13" i="40"/>
  <c r="B14" i="40"/>
  <c r="P14" i="40"/>
  <c r="B15" i="40"/>
  <c r="L15" i="40"/>
  <c r="B16" i="40"/>
  <c r="R16" i="40"/>
  <c r="B17" i="40"/>
  <c r="B18" i="40"/>
  <c r="B19" i="40"/>
  <c r="B20" i="40"/>
  <c r="F20" i="40"/>
  <c r="B21" i="40"/>
  <c r="B22" i="40"/>
  <c r="B23" i="40"/>
  <c r="B24" i="40"/>
  <c r="P24" i="40"/>
  <c r="B25" i="40"/>
  <c r="B26" i="40"/>
  <c r="O26" i="40"/>
  <c r="B10" i="41"/>
  <c r="B11" i="41"/>
  <c r="B12" i="41"/>
  <c r="B13" i="41"/>
  <c r="B14" i="41"/>
  <c r="L14" i="41"/>
  <c r="B15" i="41"/>
  <c r="M15" i="41"/>
  <c r="B16" i="41"/>
  <c r="G16" i="41"/>
  <c r="B17" i="41"/>
  <c r="L17" i="41"/>
  <c r="B18" i="41"/>
  <c r="B19" i="41"/>
  <c r="O19" i="41"/>
  <c r="B20" i="41"/>
  <c r="E20" i="41"/>
  <c r="B21" i="41"/>
  <c r="H21" i="41"/>
  <c r="B22" i="41"/>
  <c r="B23" i="41"/>
  <c r="B24" i="41"/>
  <c r="B25" i="41"/>
  <c r="J25" i="41"/>
  <c r="B26" i="41"/>
  <c r="B10" i="42"/>
  <c r="L10" i="42"/>
  <c r="B11" i="42"/>
  <c r="L11" i="42"/>
  <c r="B12" i="42"/>
  <c r="O12" i="42"/>
  <c r="B13" i="42"/>
  <c r="I13" i="42"/>
  <c r="B14" i="42"/>
  <c r="B15" i="42"/>
  <c r="G15" i="42"/>
  <c r="B16" i="42"/>
  <c r="O16" i="42"/>
  <c r="B17" i="42"/>
  <c r="B18" i="42"/>
  <c r="B19" i="42"/>
  <c r="P19" i="42"/>
  <c r="B20" i="42"/>
  <c r="B21" i="42"/>
  <c r="L21" i="42"/>
  <c r="B22" i="42"/>
  <c r="B23" i="42"/>
  <c r="K23" i="42"/>
  <c r="B24" i="42"/>
  <c r="B25" i="42"/>
  <c r="B26" i="42"/>
  <c r="B10" i="3"/>
  <c r="O10" i="3"/>
  <c r="B11" i="3"/>
  <c r="B12" i="3"/>
  <c r="I12" i="3"/>
  <c r="B13" i="3"/>
  <c r="B14" i="3"/>
  <c r="R14" i="3"/>
  <c r="B15" i="3"/>
  <c r="O15" i="3"/>
  <c r="B16" i="3"/>
  <c r="B17" i="3"/>
  <c r="H17" i="3"/>
  <c r="B18" i="3"/>
  <c r="O18" i="3"/>
  <c r="B19" i="3"/>
  <c r="B20" i="3"/>
  <c r="P20" i="3"/>
  <c r="B21" i="3"/>
  <c r="B22" i="3"/>
  <c r="B23" i="3"/>
  <c r="L23" i="3"/>
  <c r="B24" i="3"/>
  <c r="O24" i="3"/>
  <c r="B25" i="3"/>
  <c r="O25" i="3"/>
  <c r="B26" i="3"/>
  <c r="L26" i="3"/>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11" i="1"/>
  <c r="P62" i="1"/>
  <c r="J62" i="1"/>
  <c r="M62" i="1"/>
  <c r="AN9" i="41"/>
  <c r="AN9" i="42"/>
  <c r="AN9" i="40"/>
  <c r="AN9" i="3"/>
  <c r="N5" i="39"/>
  <c r="AI7" i="39"/>
  <c r="AI8" i="39"/>
  <c r="AJ11" i="39"/>
  <c r="AI9" i="39"/>
  <c r="AI10" i="39"/>
  <c r="AI6" i="39"/>
  <c r="Y8" i="1"/>
  <c r="Y9" i="1"/>
  <c r="Y10" i="1"/>
  <c r="Y11" i="1"/>
  <c r="Y22" i="42"/>
  <c r="BB19" i="42"/>
  <c r="BE19" i="42"/>
  <c r="AV19" i="42"/>
  <c r="AY19" i="42"/>
  <c r="AP19" i="42"/>
  <c r="AS19" i="42"/>
  <c r="AJ19" i="42"/>
  <c r="AM19" i="42"/>
  <c r="AD19" i="42"/>
  <c r="AG19" i="42"/>
  <c r="BB18" i="42"/>
  <c r="BE18" i="42"/>
  <c r="AV18" i="42"/>
  <c r="AY18" i="42"/>
  <c r="AP18" i="42"/>
  <c r="AS18" i="42"/>
  <c r="AJ18" i="42"/>
  <c r="AM18" i="42"/>
  <c r="AD18" i="42"/>
  <c r="AG18" i="42"/>
  <c r="BB17" i="42"/>
  <c r="BE17" i="42"/>
  <c r="AV17" i="42"/>
  <c r="AY17" i="42"/>
  <c r="AP17" i="42"/>
  <c r="AS17" i="42"/>
  <c r="AJ17" i="42"/>
  <c r="AM17" i="42"/>
  <c r="AD17" i="42"/>
  <c r="AG17" i="42"/>
  <c r="X17" i="42"/>
  <c r="BB16" i="42"/>
  <c r="BE16" i="42"/>
  <c r="AV16" i="42"/>
  <c r="AY16" i="42"/>
  <c r="AP16" i="42"/>
  <c r="AS16" i="42"/>
  <c r="AJ16" i="42"/>
  <c r="AM16" i="42"/>
  <c r="AD16" i="42"/>
  <c r="AG16" i="42"/>
  <c r="X16" i="42"/>
  <c r="BB15" i="42"/>
  <c r="BE15" i="42"/>
  <c r="AV15" i="42"/>
  <c r="AY15" i="42"/>
  <c r="AP15" i="42"/>
  <c r="AS15" i="42"/>
  <c r="AJ15" i="42"/>
  <c r="AM15" i="42"/>
  <c r="AD15" i="42"/>
  <c r="AG15" i="42"/>
  <c r="X15" i="42"/>
  <c r="BB14" i="42"/>
  <c r="BE14" i="42"/>
  <c r="AV14" i="42"/>
  <c r="AY14" i="42"/>
  <c r="AP14" i="42"/>
  <c r="AS14" i="42"/>
  <c r="AJ14" i="42"/>
  <c r="AM14" i="42"/>
  <c r="AD14" i="42"/>
  <c r="AG14" i="42"/>
  <c r="X14" i="42"/>
  <c r="Y18" i="42"/>
  <c r="BB13" i="42"/>
  <c r="BE13" i="42"/>
  <c r="AV13" i="42"/>
  <c r="AY13" i="42"/>
  <c r="AP13" i="42"/>
  <c r="AS13" i="42"/>
  <c r="AJ13" i="42"/>
  <c r="AM13" i="42"/>
  <c r="AD13" i="42"/>
  <c r="AG13" i="42"/>
  <c r="X13" i="42"/>
  <c r="BB12" i="42"/>
  <c r="BE12" i="42"/>
  <c r="AV12" i="42"/>
  <c r="AY12" i="42"/>
  <c r="AP12" i="42"/>
  <c r="AS12" i="42"/>
  <c r="AJ12" i="42"/>
  <c r="AM12" i="42"/>
  <c r="AD12" i="42"/>
  <c r="AG12" i="42"/>
  <c r="BB11" i="42"/>
  <c r="BE11" i="42"/>
  <c r="AV11" i="42"/>
  <c r="AY11" i="42"/>
  <c r="AP11" i="42"/>
  <c r="AS11" i="42"/>
  <c r="AJ11" i="42"/>
  <c r="AM11" i="42"/>
  <c r="AD11" i="42"/>
  <c r="AG11" i="42"/>
  <c r="BB10" i="42"/>
  <c r="BE10" i="42"/>
  <c r="AV10" i="42"/>
  <c r="AY10" i="42"/>
  <c r="AP10" i="42"/>
  <c r="AS10" i="42"/>
  <c r="AJ10" i="42"/>
  <c r="AM10" i="42"/>
  <c r="AD10" i="42"/>
  <c r="AG10" i="42"/>
  <c r="AH9" i="42"/>
  <c r="AB9" i="42"/>
  <c r="Z9" i="42"/>
  <c r="E34" i="8"/>
  <c r="B9" i="42"/>
  <c r="P9" i="42"/>
  <c r="B8" i="42"/>
  <c r="P8" i="42"/>
  <c r="AY7" i="42"/>
  <c r="E16" i="8"/>
  <c r="AS7" i="42"/>
  <c r="E15" i="8"/>
  <c r="AM7" i="42"/>
  <c r="E14" i="8"/>
  <c r="AG7" i="42"/>
  <c r="E13" i="8"/>
  <c r="B7" i="42"/>
  <c r="G7" i="42"/>
  <c r="H7" i="42"/>
  <c r="BE5" i="42"/>
  <c r="E17" i="8"/>
  <c r="Y22" i="41"/>
  <c r="BB19" i="41"/>
  <c r="BE19" i="41"/>
  <c r="AV19" i="41"/>
  <c r="AY19" i="41"/>
  <c r="AP19" i="41"/>
  <c r="AS19" i="41"/>
  <c r="AJ19" i="41"/>
  <c r="AM19" i="41"/>
  <c r="AD19" i="41"/>
  <c r="AG19" i="41"/>
  <c r="BB18" i="41"/>
  <c r="BE18" i="41"/>
  <c r="AV18" i="41"/>
  <c r="AY18" i="41"/>
  <c r="AP18" i="41"/>
  <c r="AS18" i="41"/>
  <c r="AJ18" i="41"/>
  <c r="AM18" i="41"/>
  <c r="AD18" i="41"/>
  <c r="AG18" i="41"/>
  <c r="BB17" i="41"/>
  <c r="BE17" i="41"/>
  <c r="AV17" i="41"/>
  <c r="AY17" i="41"/>
  <c r="AP17" i="41"/>
  <c r="AS17" i="41"/>
  <c r="AJ17" i="41"/>
  <c r="AM17" i="41"/>
  <c r="AD17" i="41"/>
  <c r="AG17" i="41"/>
  <c r="X17" i="41"/>
  <c r="BB16" i="41"/>
  <c r="BE16" i="41"/>
  <c r="AV16" i="41"/>
  <c r="AY16" i="41"/>
  <c r="AP16" i="41"/>
  <c r="AS16" i="41"/>
  <c r="AJ16" i="41"/>
  <c r="AM16" i="41"/>
  <c r="AD16" i="41"/>
  <c r="AG16" i="41"/>
  <c r="X16" i="41"/>
  <c r="BB15" i="41"/>
  <c r="BE15" i="41"/>
  <c r="AV15" i="41"/>
  <c r="AY15" i="41"/>
  <c r="AP15" i="41"/>
  <c r="AS15" i="41"/>
  <c r="AJ15" i="41"/>
  <c r="AM15" i="41"/>
  <c r="AD15" i="41"/>
  <c r="AG15" i="41"/>
  <c r="X15" i="41"/>
  <c r="BB14" i="41"/>
  <c r="BE14" i="41"/>
  <c r="AV14" i="41"/>
  <c r="AY14" i="41"/>
  <c r="AP14" i="41"/>
  <c r="AS14" i="41"/>
  <c r="AJ14" i="41"/>
  <c r="AM14" i="41"/>
  <c r="AD14" i="41"/>
  <c r="AG14" i="41"/>
  <c r="X14" i="41"/>
  <c r="BB13" i="41"/>
  <c r="BE13" i="41"/>
  <c r="AV13" i="41"/>
  <c r="AY13" i="41"/>
  <c r="AP13" i="41"/>
  <c r="AS13" i="41"/>
  <c r="AJ13" i="41"/>
  <c r="AM13" i="41"/>
  <c r="AD13" i="41"/>
  <c r="AG13" i="41"/>
  <c r="X13" i="41"/>
  <c r="Y18" i="41"/>
  <c r="BB12" i="41"/>
  <c r="BE12" i="41"/>
  <c r="AV12" i="41"/>
  <c r="AY12" i="41"/>
  <c r="AP12" i="41"/>
  <c r="AS12" i="41"/>
  <c r="AJ12" i="41"/>
  <c r="AM12" i="41"/>
  <c r="AD12" i="41"/>
  <c r="AG12" i="41"/>
  <c r="BB11" i="41"/>
  <c r="BE11" i="41"/>
  <c r="AV11" i="41"/>
  <c r="AY11" i="41"/>
  <c r="AP11" i="41"/>
  <c r="AS11" i="41"/>
  <c r="AJ11" i="41"/>
  <c r="AM11" i="41"/>
  <c r="AD11" i="41"/>
  <c r="AG11" i="41"/>
  <c r="BB10" i="41"/>
  <c r="BE10" i="41"/>
  <c r="AV10" i="41"/>
  <c r="AY10" i="41"/>
  <c r="AP10" i="41"/>
  <c r="AS10" i="41"/>
  <c r="AJ10" i="41"/>
  <c r="AM10" i="41"/>
  <c r="AD10" i="41"/>
  <c r="AG10" i="41"/>
  <c r="AH9" i="41"/>
  <c r="AB9" i="41"/>
  <c r="Z9" i="41"/>
  <c r="D34" i="8"/>
  <c r="B9" i="41"/>
  <c r="H9" i="41"/>
  <c r="B8" i="41"/>
  <c r="AY7" i="41"/>
  <c r="D16" i="8"/>
  <c r="AS7" i="41"/>
  <c r="D15" i="8"/>
  <c r="AM7" i="41"/>
  <c r="D14" i="8"/>
  <c r="AG7" i="41"/>
  <c r="D13" i="8"/>
  <c r="B7" i="41"/>
  <c r="BE5" i="41"/>
  <c r="D17" i="8"/>
  <c r="D33" i="8"/>
  <c r="Y22" i="40"/>
  <c r="BB19" i="40"/>
  <c r="BE19" i="40"/>
  <c r="AV19" i="40"/>
  <c r="AY19" i="40"/>
  <c r="AP19" i="40"/>
  <c r="AS19" i="40"/>
  <c r="AJ19" i="40"/>
  <c r="AM19" i="40"/>
  <c r="AD19" i="40"/>
  <c r="AG19" i="40"/>
  <c r="BB18" i="40"/>
  <c r="BE18" i="40"/>
  <c r="AV18" i="40"/>
  <c r="AY18" i="40"/>
  <c r="AP18" i="40"/>
  <c r="AS18" i="40"/>
  <c r="AJ18" i="40"/>
  <c r="AM18" i="40"/>
  <c r="AD18" i="40"/>
  <c r="AG18" i="40"/>
  <c r="BB17" i="40"/>
  <c r="BE17" i="40"/>
  <c r="AV17" i="40"/>
  <c r="AY17" i="40"/>
  <c r="AP17" i="40"/>
  <c r="AS17" i="40"/>
  <c r="AJ17" i="40"/>
  <c r="AM17" i="40"/>
  <c r="AD17" i="40"/>
  <c r="AG17" i="40"/>
  <c r="X17" i="40"/>
  <c r="BB16" i="40"/>
  <c r="BE16" i="40"/>
  <c r="AV16" i="40"/>
  <c r="AY16" i="40"/>
  <c r="AP16" i="40"/>
  <c r="AS16" i="40"/>
  <c r="AJ16" i="40"/>
  <c r="AM16" i="40"/>
  <c r="AD16" i="40"/>
  <c r="AG16" i="40"/>
  <c r="X16" i="40"/>
  <c r="BB15" i="40"/>
  <c r="BE15" i="40"/>
  <c r="AV15" i="40"/>
  <c r="AY15" i="40"/>
  <c r="AP15" i="40"/>
  <c r="AS15" i="40"/>
  <c r="AJ15" i="40"/>
  <c r="AM15" i="40"/>
  <c r="AD15" i="40"/>
  <c r="AG15" i="40"/>
  <c r="X15" i="40"/>
  <c r="BB14" i="40"/>
  <c r="BE14" i="40"/>
  <c r="AV14" i="40"/>
  <c r="AY14" i="40"/>
  <c r="AP14" i="40"/>
  <c r="AS14" i="40"/>
  <c r="AJ14" i="40"/>
  <c r="AM14" i="40"/>
  <c r="AD14" i="40"/>
  <c r="AG14" i="40"/>
  <c r="X14" i="40"/>
  <c r="BB13" i="40"/>
  <c r="BE13" i="40"/>
  <c r="AV13" i="40"/>
  <c r="AY13" i="40"/>
  <c r="AP13" i="40"/>
  <c r="AS13" i="40"/>
  <c r="AJ13" i="40"/>
  <c r="AM13" i="40"/>
  <c r="AD13" i="40"/>
  <c r="AG13" i="40"/>
  <c r="X13" i="40"/>
  <c r="Y18" i="40"/>
  <c r="BB12" i="40"/>
  <c r="BE12" i="40"/>
  <c r="AV12" i="40"/>
  <c r="AY12" i="40"/>
  <c r="AP12" i="40"/>
  <c r="AS12" i="40"/>
  <c r="AJ12" i="40"/>
  <c r="AM12" i="40"/>
  <c r="AD12" i="40"/>
  <c r="AG12" i="40"/>
  <c r="BB11" i="40"/>
  <c r="BE11" i="40"/>
  <c r="AV11" i="40"/>
  <c r="AY11" i="40"/>
  <c r="AP11" i="40"/>
  <c r="AS11" i="40"/>
  <c r="AJ11" i="40"/>
  <c r="AM11" i="40"/>
  <c r="AD11" i="40"/>
  <c r="AG11" i="40"/>
  <c r="BB10" i="40"/>
  <c r="BE10" i="40"/>
  <c r="AV10" i="40"/>
  <c r="AY10" i="40"/>
  <c r="AP10" i="40"/>
  <c r="AS10" i="40"/>
  <c r="AJ10" i="40"/>
  <c r="AM10" i="40"/>
  <c r="AD10" i="40"/>
  <c r="AG10" i="40"/>
  <c r="AH9" i="40"/>
  <c r="AB9" i="40"/>
  <c r="Z9" i="40"/>
  <c r="C34" i="8"/>
  <c r="B9" i="40"/>
  <c r="N9" i="40"/>
  <c r="B8" i="40"/>
  <c r="N8" i="40"/>
  <c r="AY7" i="40"/>
  <c r="C16" i="8"/>
  <c r="AS7" i="40"/>
  <c r="C15" i="8"/>
  <c r="AM7" i="40"/>
  <c r="C14" i="8"/>
  <c r="AG7" i="40"/>
  <c r="C13" i="8"/>
  <c r="B7" i="40"/>
  <c r="N7" i="40"/>
  <c r="O7" i="40"/>
  <c r="BE5" i="40"/>
  <c r="C17" i="8"/>
  <c r="B17" i="39"/>
  <c r="AB15" i="39"/>
  <c r="AE15" i="39"/>
  <c r="V15" i="39"/>
  <c r="Y15" i="39"/>
  <c r="P15" i="39"/>
  <c r="S15" i="39"/>
  <c r="J15" i="39"/>
  <c r="M15" i="39"/>
  <c r="D15" i="39"/>
  <c r="G15" i="39"/>
  <c r="AB14" i="39"/>
  <c r="AE14" i="39"/>
  <c r="V14" i="39"/>
  <c r="Y14" i="39"/>
  <c r="P14" i="39"/>
  <c r="S14" i="39"/>
  <c r="J14" i="39"/>
  <c r="M14" i="39"/>
  <c r="D14" i="39"/>
  <c r="G14" i="39"/>
  <c r="AB13" i="39"/>
  <c r="AE13" i="39"/>
  <c r="V13" i="39"/>
  <c r="Y13" i="39"/>
  <c r="P13" i="39"/>
  <c r="S13" i="39"/>
  <c r="J13" i="39"/>
  <c r="M13" i="39"/>
  <c r="D13" i="39"/>
  <c r="G13" i="39"/>
  <c r="AB12" i="39"/>
  <c r="AE12" i="39"/>
  <c r="V12" i="39"/>
  <c r="Y12" i="39"/>
  <c r="P12" i="39"/>
  <c r="S12" i="39"/>
  <c r="J12" i="39"/>
  <c r="M12" i="39"/>
  <c r="D12" i="39"/>
  <c r="G12" i="39"/>
  <c r="AB11" i="39"/>
  <c r="AE11" i="39"/>
  <c r="V11" i="39"/>
  <c r="Y11" i="39"/>
  <c r="P11" i="39"/>
  <c r="S11" i="39"/>
  <c r="J11" i="39"/>
  <c r="M11" i="39"/>
  <c r="D11" i="39"/>
  <c r="G11" i="39"/>
  <c r="AB10" i="39"/>
  <c r="AE10" i="39"/>
  <c r="V10" i="39"/>
  <c r="Y10" i="39"/>
  <c r="P10" i="39"/>
  <c r="S10" i="39"/>
  <c r="J10" i="39"/>
  <c r="M10" i="39"/>
  <c r="D10" i="39"/>
  <c r="G10" i="39"/>
  <c r="AB9" i="39"/>
  <c r="AE9" i="39"/>
  <c r="V9" i="39"/>
  <c r="Y9" i="39"/>
  <c r="P9" i="39"/>
  <c r="S9" i="39"/>
  <c r="J9" i="39"/>
  <c r="M9" i="39"/>
  <c r="D9" i="39"/>
  <c r="G9" i="39"/>
  <c r="AB8" i="39"/>
  <c r="AE8" i="39"/>
  <c r="V8" i="39"/>
  <c r="Y8" i="39"/>
  <c r="P8" i="39"/>
  <c r="S8" i="39"/>
  <c r="J8" i="39"/>
  <c r="M8" i="39"/>
  <c r="D8" i="39"/>
  <c r="G8" i="39"/>
  <c r="AB7" i="39"/>
  <c r="AE7" i="39"/>
  <c r="AE16" i="39"/>
  <c r="AC16" i="39"/>
  <c r="V7" i="39"/>
  <c r="Y7" i="39"/>
  <c r="Y16" i="39"/>
  <c r="W16" i="39"/>
  <c r="P7" i="39"/>
  <c r="S7" i="39"/>
  <c r="J7" i="39"/>
  <c r="M7" i="39"/>
  <c r="D7" i="39"/>
  <c r="G7" i="39"/>
  <c r="AB6" i="39"/>
  <c r="AE6" i="39"/>
  <c r="V6" i="39"/>
  <c r="Y6" i="39"/>
  <c r="P6" i="39"/>
  <c r="S6" i="39"/>
  <c r="J6" i="39"/>
  <c r="M6" i="39"/>
  <c r="M16" i="39"/>
  <c r="K16" i="39"/>
  <c r="D6" i="39"/>
  <c r="G6" i="39"/>
  <c r="H5" i="39"/>
  <c r="B5" i="39"/>
  <c r="AB9" i="3"/>
  <c r="AH9" i="3"/>
  <c r="J13" i="1"/>
  <c r="Y6" i="1"/>
  <c r="BE5" i="3"/>
  <c r="B17" i="8"/>
  <c r="AY7" i="3"/>
  <c r="B16" i="8"/>
  <c r="AS7" i="3"/>
  <c r="B15" i="8"/>
  <c r="AM7" i="3"/>
  <c r="B14" i="8"/>
  <c r="AG7" i="3"/>
  <c r="B13" i="8"/>
  <c r="X14" i="3"/>
  <c r="X15" i="3"/>
  <c r="X16" i="3"/>
  <c r="X17" i="3"/>
  <c r="X13" i="3"/>
  <c r="Z9" i="3"/>
  <c r="B34" i="8"/>
  <c r="B33" i="8"/>
  <c r="BB11" i="3"/>
  <c r="BE11" i="3"/>
  <c r="BB12" i="3"/>
  <c r="BE12" i="3"/>
  <c r="BB13" i="3"/>
  <c r="BE13" i="3"/>
  <c r="BB14" i="3"/>
  <c r="BE14" i="3"/>
  <c r="BB15" i="3"/>
  <c r="BE15" i="3"/>
  <c r="BB16" i="3"/>
  <c r="BE16" i="3"/>
  <c r="BB17" i="3"/>
  <c r="BE17" i="3"/>
  <c r="BB18" i="3"/>
  <c r="BE18" i="3"/>
  <c r="BB19" i="3"/>
  <c r="BE19" i="3"/>
  <c r="BB10" i="3"/>
  <c r="BE10" i="3"/>
  <c r="AV11" i="3"/>
  <c r="AY11" i="3"/>
  <c r="AV12" i="3"/>
  <c r="AY12" i="3"/>
  <c r="AV13" i="3"/>
  <c r="AY13" i="3"/>
  <c r="AV14" i="3"/>
  <c r="AY14" i="3"/>
  <c r="AV15" i="3"/>
  <c r="AY15" i="3"/>
  <c r="AV16" i="3"/>
  <c r="AY16" i="3"/>
  <c r="AV17" i="3"/>
  <c r="AY17" i="3"/>
  <c r="AV18" i="3"/>
  <c r="AY18" i="3"/>
  <c r="AV19" i="3"/>
  <c r="AY19" i="3"/>
  <c r="AV10" i="3"/>
  <c r="AY10" i="3"/>
  <c r="AP11" i="3"/>
  <c r="AS11" i="3"/>
  <c r="AP12" i="3"/>
  <c r="AS12" i="3"/>
  <c r="AP13" i="3"/>
  <c r="AS13" i="3"/>
  <c r="AP14" i="3"/>
  <c r="AS14" i="3"/>
  <c r="AP15" i="3"/>
  <c r="AS15" i="3"/>
  <c r="AP16" i="3"/>
  <c r="AS16" i="3"/>
  <c r="AP17" i="3"/>
  <c r="AS17" i="3"/>
  <c r="AP18" i="3"/>
  <c r="AS18" i="3"/>
  <c r="AP19" i="3"/>
  <c r="AS19" i="3"/>
  <c r="AP10" i="3"/>
  <c r="AS10" i="3"/>
  <c r="AJ11" i="3"/>
  <c r="AM11" i="3"/>
  <c r="AJ12" i="3"/>
  <c r="AM12" i="3"/>
  <c r="AJ13" i="3"/>
  <c r="AM13" i="3"/>
  <c r="AJ14" i="3"/>
  <c r="AM14" i="3"/>
  <c r="AJ15" i="3"/>
  <c r="AM15" i="3"/>
  <c r="AJ16" i="3"/>
  <c r="AM16" i="3"/>
  <c r="AJ17" i="3"/>
  <c r="AM17" i="3"/>
  <c r="AJ18" i="3"/>
  <c r="AM18" i="3"/>
  <c r="AJ19" i="3"/>
  <c r="AM19" i="3"/>
  <c r="AJ10" i="3"/>
  <c r="AM10" i="3"/>
  <c r="AD11" i="3"/>
  <c r="AG11" i="3"/>
  <c r="AD12" i="3"/>
  <c r="AG12" i="3"/>
  <c r="AD13" i="3"/>
  <c r="AG13" i="3"/>
  <c r="AD14" i="3"/>
  <c r="AG14" i="3"/>
  <c r="AD15" i="3"/>
  <c r="AG15" i="3"/>
  <c r="AD16" i="3"/>
  <c r="AG16" i="3"/>
  <c r="AD17" i="3"/>
  <c r="AG17" i="3"/>
  <c r="AD18" i="3"/>
  <c r="AG18" i="3"/>
  <c r="AD19" i="3"/>
  <c r="AG19" i="3"/>
  <c r="AD10" i="3"/>
  <c r="AG10" i="3"/>
  <c r="B8" i="3"/>
  <c r="E8" i="3"/>
  <c r="B9" i="3"/>
  <c r="J9" i="3"/>
  <c r="B7" i="3"/>
  <c r="Q7" i="3"/>
  <c r="R7" i="3"/>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11" i="1"/>
  <c r="Q26" i="11"/>
  <c r="R26" i="11"/>
  <c r="O26" i="11"/>
  <c r="P26" i="11"/>
  <c r="M26" i="11"/>
  <c r="N26" i="11"/>
  <c r="K26" i="11"/>
  <c r="L26" i="11"/>
  <c r="J26" i="11"/>
  <c r="C26" i="11"/>
  <c r="D26" i="11"/>
  <c r="Q25" i="11"/>
  <c r="R25" i="11"/>
  <c r="O25" i="11"/>
  <c r="P25" i="11"/>
  <c r="M25" i="11"/>
  <c r="N25" i="11"/>
  <c r="K25" i="11"/>
  <c r="L25" i="11"/>
  <c r="J25" i="11"/>
  <c r="C25" i="11"/>
  <c r="D25" i="11"/>
  <c r="Q24" i="11"/>
  <c r="R24" i="11"/>
  <c r="O24" i="11"/>
  <c r="P24" i="11"/>
  <c r="M24" i="11"/>
  <c r="N24" i="11"/>
  <c r="K24" i="11"/>
  <c r="L24" i="11"/>
  <c r="J24" i="11"/>
  <c r="C24" i="11"/>
  <c r="D24" i="11"/>
  <c r="Q23" i="11"/>
  <c r="R23" i="11"/>
  <c r="O23" i="11"/>
  <c r="P23" i="11"/>
  <c r="M23" i="11"/>
  <c r="N23" i="11"/>
  <c r="K23" i="11"/>
  <c r="L23" i="11"/>
  <c r="J23" i="11"/>
  <c r="C23" i="11"/>
  <c r="D23" i="11"/>
  <c r="Q22" i="11"/>
  <c r="R22" i="11"/>
  <c r="O22" i="11"/>
  <c r="P22" i="11"/>
  <c r="M22" i="11"/>
  <c r="N22" i="11"/>
  <c r="K22" i="11"/>
  <c r="L22" i="11"/>
  <c r="J22" i="11"/>
  <c r="C22" i="11"/>
  <c r="D22" i="11"/>
  <c r="Q21" i="11"/>
  <c r="R21" i="11"/>
  <c r="O21" i="11"/>
  <c r="P21" i="11"/>
  <c r="M21" i="11"/>
  <c r="N21" i="11"/>
  <c r="K21" i="11"/>
  <c r="L21" i="11"/>
  <c r="J21" i="11"/>
  <c r="C21" i="11"/>
  <c r="D21" i="11"/>
  <c r="Q20" i="11"/>
  <c r="R20" i="11"/>
  <c r="O20" i="11"/>
  <c r="P20" i="11"/>
  <c r="M20" i="11"/>
  <c r="N20" i="11"/>
  <c r="K20" i="11"/>
  <c r="L20" i="11"/>
  <c r="J20" i="11"/>
  <c r="C20" i="11"/>
  <c r="D20" i="11"/>
  <c r="Q19" i="11"/>
  <c r="R19" i="11"/>
  <c r="O19" i="11"/>
  <c r="P19" i="11"/>
  <c r="M19" i="11"/>
  <c r="N19" i="11"/>
  <c r="K19" i="11"/>
  <c r="L19" i="11"/>
  <c r="J19" i="11"/>
  <c r="C19" i="11"/>
  <c r="D19" i="11"/>
  <c r="Q18" i="11"/>
  <c r="R18" i="11"/>
  <c r="O18" i="11"/>
  <c r="P18" i="11"/>
  <c r="M18" i="11"/>
  <c r="N18" i="11"/>
  <c r="K18" i="11"/>
  <c r="L18" i="11"/>
  <c r="J18" i="11"/>
  <c r="C18" i="11"/>
  <c r="D18" i="11"/>
  <c r="Q17" i="11"/>
  <c r="R17" i="11"/>
  <c r="O17" i="11"/>
  <c r="P17" i="11"/>
  <c r="M17" i="11"/>
  <c r="N17" i="11"/>
  <c r="K17" i="11"/>
  <c r="L17" i="11"/>
  <c r="J17" i="11"/>
  <c r="C17" i="11"/>
  <c r="D17" i="11"/>
  <c r="Q16" i="11"/>
  <c r="R16" i="11"/>
  <c r="O16" i="11"/>
  <c r="P16" i="11"/>
  <c r="M16" i="11"/>
  <c r="N16" i="11"/>
  <c r="K16" i="11"/>
  <c r="L16" i="11"/>
  <c r="J16" i="11"/>
  <c r="C16" i="11"/>
  <c r="D16" i="11"/>
  <c r="Q15" i="11"/>
  <c r="R15" i="11"/>
  <c r="O15" i="11"/>
  <c r="P15" i="11"/>
  <c r="M15" i="11"/>
  <c r="N15" i="11"/>
  <c r="K15" i="11"/>
  <c r="L15" i="11"/>
  <c r="J15" i="11"/>
  <c r="C15" i="11"/>
  <c r="D15" i="11"/>
  <c r="AZ14" i="11"/>
  <c r="AU14" i="11"/>
  <c r="AP14" i="11"/>
  <c r="AK14" i="11"/>
  <c r="AF14" i="11"/>
  <c r="Q14" i="11"/>
  <c r="R14" i="11"/>
  <c r="O14" i="11"/>
  <c r="P14" i="11"/>
  <c r="M14" i="11"/>
  <c r="N14" i="11"/>
  <c r="K14" i="11"/>
  <c r="L14" i="11"/>
  <c r="J14" i="11"/>
  <c r="C14" i="11"/>
  <c r="D14" i="11"/>
  <c r="AZ13" i="11"/>
  <c r="AU13" i="11"/>
  <c r="AP13" i="11"/>
  <c r="AK13" i="11"/>
  <c r="AF13" i="11"/>
  <c r="Q13" i="11"/>
  <c r="R13" i="11"/>
  <c r="O13" i="11"/>
  <c r="P13" i="11"/>
  <c r="M13" i="11"/>
  <c r="N13" i="11"/>
  <c r="K13" i="11"/>
  <c r="L13" i="11"/>
  <c r="J13" i="11"/>
  <c r="C13" i="11"/>
  <c r="D13" i="11"/>
  <c r="AZ12" i="11"/>
  <c r="AU12" i="11"/>
  <c r="AP12" i="11"/>
  <c r="AK12" i="11"/>
  <c r="AF12" i="11"/>
  <c r="Q12" i="11"/>
  <c r="R12" i="11"/>
  <c r="O12" i="11"/>
  <c r="P12" i="11"/>
  <c r="M12" i="11"/>
  <c r="N12" i="11"/>
  <c r="K12" i="11"/>
  <c r="L12" i="11"/>
  <c r="J12" i="11"/>
  <c r="C12" i="11"/>
  <c r="D12" i="11"/>
  <c r="AZ11" i="11"/>
  <c r="AU11" i="11"/>
  <c r="AP11" i="11"/>
  <c r="AK11" i="11"/>
  <c r="AF11" i="11"/>
  <c r="Q11" i="11"/>
  <c r="R11" i="11"/>
  <c r="O11" i="11"/>
  <c r="P11" i="11"/>
  <c r="M11" i="11"/>
  <c r="N11" i="11"/>
  <c r="K11" i="11"/>
  <c r="L11" i="11"/>
  <c r="J11" i="11"/>
  <c r="C11" i="11"/>
  <c r="D11" i="11"/>
  <c r="AZ10" i="11"/>
  <c r="AU10" i="11"/>
  <c r="AP10" i="11"/>
  <c r="AK10" i="11"/>
  <c r="AF10" i="11"/>
  <c r="Q10" i="11"/>
  <c r="R10" i="11"/>
  <c r="O10" i="11"/>
  <c r="P10" i="11"/>
  <c r="M10" i="11"/>
  <c r="N10" i="11"/>
  <c r="K10" i="11"/>
  <c r="L10" i="11"/>
  <c r="J10" i="11"/>
  <c r="C10" i="11"/>
  <c r="D10" i="11"/>
  <c r="AZ9" i="11"/>
  <c r="AU9" i="11"/>
  <c r="AP9" i="11"/>
  <c r="AK9" i="11"/>
  <c r="AF9" i="11"/>
  <c r="Z9" i="11"/>
  <c r="Q9" i="11"/>
  <c r="R9" i="11"/>
  <c r="O9" i="11"/>
  <c r="P9" i="11"/>
  <c r="M9" i="11"/>
  <c r="N9" i="11"/>
  <c r="K9" i="11"/>
  <c r="L9" i="11"/>
  <c r="J9" i="11"/>
  <c r="C9" i="11"/>
  <c r="D9" i="11"/>
  <c r="AZ8" i="11"/>
  <c r="AU8" i="11"/>
  <c r="AP8" i="11"/>
  <c r="AK8" i="11"/>
  <c r="AF8" i="11"/>
  <c r="Z8" i="11"/>
  <c r="Q8" i="11"/>
  <c r="R8" i="11"/>
  <c r="O8" i="11"/>
  <c r="P8" i="11"/>
  <c r="M8" i="11"/>
  <c r="N8" i="11"/>
  <c r="K8" i="11"/>
  <c r="L8" i="11"/>
  <c r="J8" i="11"/>
  <c r="C8" i="11"/>
  <c r="D8" i="11"/>
  <c r="AZ7" i="11"/>
  <c r="AU7" i="11"/>
  <c r="AP7" i="11"/>
  <c r="AK7" i="11"/>
  <c r="AF7" i="11"/>
  <c r="Q7" i="11"/>
  <c r="R7" i="11"/>
  <c r="O7" i="11"/>
  <c r="P7" i="11"/>
  <c r="M7" i="11"/>
  <c r="N7" i="11"/>
  <c r="K7" i="11"/>
  <c r="L7" i="11"/>
  <c r="J7" i="11"/>
  <c r="C7" i="11"/>
  <c r="D7" i="11"/>
  <c r="AZ6" i="11"/>
  <c r="AU6" i="11"/>
  <c r="AP6" i="11"/>
  <c r="AK6" i="11"/>
  <c r="AF6" i="11"/>
  <c r="AZ5" i="11"/>
  <c r="AU5" i="11"/>
  <c r="AP5" i="11"/>
  <c r="AK5" i="11"/>
  <c r="AF5" i="11"/>
  <c r="Z5" i="1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11" i="1"/>
  <c r="J11" i="1"/>
  <c r="J14" i="1"/>
  <c r="J15" i="1"/>
  <c r="F8" i="47"/>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N14" i="40"/>
  <c r="I24" i="41"/>
  <c r="K8" i="41"/>
  <c r="N19" i="3"/>
  <c r="N21" i="40"/>
  <c r="E26" i="42"/>
  <c r="P10" i="3"/>
  <c r="M13" i="41"/>
  <c r="R25" i="3"/>
  <c r="E21" i="40"/>
  <c r="P15" i="3"/>
  <c r="Q21" i="40"/>
  <c r="I21" i="40"/>
  <c r="Q19" i="3"/>
  <c r="N20" i="3"/>
  <c r="I15" i="3"/>
  <c r="G25" i="3"/>
  <c r="E8" i="40"/>
  <c r="M25" i="3"/>
  <c r="N25" i="3"/>
  <c r="J10" i="42"/>
  <c r="E15" i="42"/>
  <c r="G24" i="41"/>
  <c r="M21" i="40"/>
  <c r="G21" i="40"/>
  <c r="Q23" i="40"/>
  <c r="P8" i="41"/>
  <c r="G8" i="41"/>
  <c r="Q8" i="41"/>
  <c r="M24" i="42"/>
  <c r="M14" i="41"/>
  <c r="Q25" i="3"/>
  <c r="P25" i="3"/>
  <c r="R14" i="41"/>
  <c r="M17" i="41"/>
  <c r="R8" i="41"/>
  <c r="J15" i="3"/>
  <c r="R23" i="3"/>
  <c r="M17" i="3"/>
  <c r="G17" i="3"/>
  <c r="P14" i="41"/>
  <c r="G21" i="42"/>
  <c r="I21" i="42"/>
  <c r="Q21" i="42"/>
  <c r="N9" i="42"/>
  <c r="K14" i="42"/>
  <c r="M12" i="42"/>
  <c r="P12" i="42"/>
  <c r="E12" i="42"/>
  <c r="E9" i="41"/>
  <c r="J9" i="42"/>
  <c r="E14" i="42"/>
  <c r="K14" i="3"/>
  <c r="P11" i="41"/>
  <c r="Q17" i="3"/>
  <c r="P21" i="40"/>
  <c r="R21" i="40"/>
  <c r="N12" i="41"/>
  <c r="M12" i="41"/>
  <c r="P13" i="42"/>
  <c r="P24" i="41"/>
  <c r="E24" i="41"/>
  <c r="N24" i="41"/>
  <c r="R18" i="41"/>
  <c r="I18" i="41"/>
  <c r="G7" i="41"/>
  <c r="M18" i="42"/>
  <c r="K18" i="42"/>
  <c r="Q18" i="42"/>
  <c r="P18" i="42"/>
  <c r="E18" i="42"/>
  <c r="M22" i="3"/>
  <c r="N10" i="3"/>
  <c r="K10" i="3"/>
  <c r="P26" i="3"/>
  <c r="E15" i="3"/>
  <c r="K15" i="3"/>
  <c r="R15" i="3"/>
  <c r="G15" i="3"/>
  <c r="I11" i="42"/>
  <c r="J11" i="42"/>
  <c r="G11" i="42"/>
  <c r="K11" i="42"/>
  <c r="P17" i="3"/>
  <c r="R17" i="3"/>
  <c r="E17" i="3"/>
  <c r="J17" i="3"/>
  <c r="R26" i="40"/>
  <c r="Q22" i="3"/>
  <c r="G22" i="3"/>
  <c r="K25" i="3"/>
  <c r="J25" i="3"/>
  <c r="E25" i="3"/>
  <c r="I25" i="3"/>
  <c r="J20" i="3"/>
  <c r="M23" i="40"/>
  <c r="K23" i="40"/>
  <c r="Q22" i="42"/>
  <c r="M22" i="42"/>
  <c r="E26" i="41"/>
  <c r="K15" i="42"/>
  <c r="J7" i="40"/>
  <c r="N14" i="42"/>
  <c r="N21" i="42"/>
  <c r="K21" i="42"/>
  <c r="E14" i="41"/>
  <c r="R22" i="42"/>
  <c r="G14" i="41"/>
  <c r="R15" i="42"/>
  <c r="K12" i="41"/>
  <c r="N17" i="3"/>
  <c r="K17" i="3"/>
  <c r="R24" i="41"/>
  <c r="R13" i="3"/>
  <c r="M14" i="42"/>
  <c r="R21" i="42"/>
  <c r="J21" i="42"/>
  <c r="E22" i="42"/>
  <c r="R14" i="42"/>
  <c r="I12" i="41"/>
  <c r="G25" i="42"/>
  <c r="J21" i="40"/>
  <c r="Q21" i="41"/>
  <c r="Q14" i="41"/>
  <c r="M10" i="3"/>
  <c r="P14" i="42"/>
  <c r="M21" i="42"/>
  <c r="P21" i="42"/>
  <c r="I10" i="3"/>
  <c r="P22" i="42"/>
  <c r="G22" i="42"/>
  <c r="I14" i="41"/>
  <c r="G12" i="41"/>
  <c r="Q12" i="41"/>
  <c r="N15" i="42"/>
  <c r="J14" i="41"/>
  <c r="N22" i="42"/>
  <c r="P12" i="41"/>
  <c r="E21" i="42"/>
  <c r="J22" i="42"/>
  <c r="J12" i="41"/>
  <c r="K14" i="41"/>
  <c r="I19" i="3"/>
  <c r="M13" i="49"/>
  <c r="M11" i="41"/>
  <c r="K12" i="40"/>
  <c r="G16" i="3"/>
  <c r="G18" i="41"/>
  <c r="H8" i="41"/>
  <c r="M18" i="41"/>
  <c r="K18" i="41"/>
  <c r="R26" i="41"/>
  <c r="J12" i="40"/>
  <c r="E12" i="40"/>
  <c r="M8" i="41"/>
  <c r="J25" i="42"/>
  <c r="J18" i="48"/>
  <c r="K14" i="49"/>
  <c r="N15" i="49"/>
  <c r="M15" i="49"/>
  <c r="E15" i="49"/>
  <c r="R10" i="41"/>
  <c r="N18" i="41"/>
  <c r="P18" i="41"/>
  <c r="Q10" i="41"/>
  <c r="J23" i="3"/>
  <c r="P25" i="49"/>
  <c r="H25" i="49"/>
  <c r="Q11" i="41"/>
  <c r="K26" i="41"/>
  <c r="J23" i="42"/>
  <c r="Q15" i="42"/>
  <c r="F15" i="42"/>
  <c r="J15" i="48"/>
  <c r="G19" i="49"/>
  <c r="E19" i="49"/>
  <c r="Q19" i="49"/>
  <c r="P24" i="49"/>
  <c r="H24" i="49"/>
  <c r="G24" i="49"/>
  <c r="N24" i="49"/>
  <c r="F24" i="49"/>
  <c r="R24" i="49"/>
  <c r="J24" i="49"/>
  <c r="I12" i="48"/>
  <c r="P12" i="48"/>
  <c r="H14" i="42"/>
  <c r="F14" i="42"/>
  <c r="Q8" i="49"/>
  <c r="I8" i="49"/>
  <c r="P8" i="49"/>
  <c r="H8" i="49"/>
  <c r="G8" i="49"/>
  <c r="K8" i="49"/>
  <c r="Q18" i="49"/>
  <c r="I18" i="49"/>
  <c r="P18" i="49"/>
  <c r="H18" i="49"/>
  <c r="G18" i="49"/>
  <c r="K18" i="49"/>
  <c r="H19" i="49"/>
  <c r="F22" i="49"/>
  <c r="M22" i="49"/>
  <c r="E22" i="49"/>
  <c r="Q22" i="49"/>
  <c r="F23" i="49"/>
  <c r="M23" i="49"/>
  <c r="Q23" i="49"/>
  <c r="E24" i="49"/>
  <c r="J19" i="41"/>
  <c r="P26" i="41"/>
  <c r="M26" i="41"/>
  <c r="Q18" i="41"/>
  <c r="Q26" i="41"/>
  <c r="J18" i="41"/>
  <c r="J26" i="41"/>
  <c r="I26" i="41"/>
  <c r="E18" i="41"/>
  <c r="I11" i="41"/>
  <c r="N8" i="41"/>
  <c r="P19" i="41"/>
  <c r="M24" i="41"/>
  <c r="F21" i="42"/>
  <c r="H21" i="42"/>
  <c r="F24" i="41"/>
  <c r="H13" i="48"/>
  <c r="G13" i="48"/>
  <c r="P13" i="48"/>
  <c r="E8" i="49"/>
  <c r="Q9" i="49"/>
  <c r="I9" i="49"/>
  <c r="R15" i="49"/>
  <c r="K17" i="49"/>
  <c r="R17" i="49"/>
  <c r="J17" i="49"/>
  <c r="Q17" i="49"/>
  <c r="I17" i="49"/>
  <c r="M17" i="49"/>
  <c r="E17" i="49"/>
  <c r="E18" i="49"/>
  <c r="H23" i="49"/>
  <c r="I24" i="49"/>
  <c r="J10" i="48"/>
  <c r="Q16" i="48"/>
  <c r="J20" i="48"/>
  <c r="R23" i="48"/>
  <c r="N26" i="48"/>
  <c r="H10" i="49"/>
  <c r="P10" i="49"/>
  <c r="G11" i="49"/>
  <c r="G16" i="49"/>
  <c r="H20" i="49"/>
  <c r="H21" i="49"/>
  <c r="P21" i="49"/>
  <c r="R12" i="42"/>
  <c r="Q10" i="48"/>
  <c r="R20" i="48"/>
  <c r="K16" i="49"/>
  <c r="E20" i="49"/>
  <c r="E21" i="49"/>
  <c r="M21" i="49"/>
  <c r="G10" i="48"/>
  <c r="G20" i="48"/>
  <c r="F10" i="49"/>
  <c r="E11" i="49"/>
  <c r="E16" i="49"/>
  <c r="F21" i="49"/>
  <c r="J26" i="49"/>
  <c r="G9" i="42"/>
  <c r="E9" i="48"/>
  <c r="Q11" i="40"/>
  <c r="K19" i="40"/>
  <c r="M20" i="3"/>
  <c r="E26" i="3"/>
  <c r="P11" i="3"/>
  <c r="J11" i="3"/>
  <c r="E17" i="40"/>
  <c r="I26" i="40"/>
  <c r="P11" i="40"/>
  <c r="E20" i="3"/>
  <c r="M7" i="40"/>
  <c r="G10" i="3"/>
  <c r="E26" i="40"/>
  <c r="I17" i="3"/>
  <c r="Q26" i="3"/>
  <c r="K13" i="40"/>
  <c r="E9" i="42"/>
  <c r="R9" i="42"/>
  <c r="M19" i="40"/>
  <c r="K24" i="3"/>
  <c r="F22" i="42"/>
  <c r="F19" i="41"/>
  <c r="I8" i="48"/>
  <c r="R9" i="48"/>
  <c r="M26" i="40"/>
  <c r="M9" i="3"/>
  <c r="Q9" i="42"/>
  <c r="M18" i="3"/>
  <c r="Q16" i="41"/>
  <c r="M25" i="40"/>
  <c r="R9" i="3"/>
  <c r="K12" i="42"/>
  <c r="I12" i="42"/>
  <c r="J12" i="42"/>
  <c r="K9" i="42"/>
  <c r="I26" i="3"/>
  <c r="J8" i="3"/>
  <c r="E7" i="40"/>
  <c r="F7" i="40"/>
  <c r="G26" i="42"/>
  <c r="N26" i="42"/>
  <c r="H24" i="40"/>
  <c r="N24" i="40"/>
  <c r="I24" i="40"/>
  <c r="F16" i="41"/>
  <c r="J17" i="48"/>
  <c r="I18" i="48"/>
  <c r="K18" i="48"/>
  <c r="G19" i="48"/>
  <c r="Q19" i="48"/>
  <c r="H24" i="48"/>
  <c r="G24" i="48"/>
  <c r="I20" i="3"/>
  <c r="Q20" i="3"/>
  <c r="G20" i="3"/>
  <c r="R20" i="3"/>
  <c r="G9" i="48"/>
  <c r="P19" i="40"/>
  <c r="M26" i="3"/>
  <c r="I24" i="3"/>
  <c r="F10" i="3"/>
  <c r="H10" i="3"/>
  <c r="H17" i="40"/>
  <c r="N11" i="40"/>
  <c r="J26" i="3"/>
  <c r="Q11" i="3"/>
  <c r="M9" i="42"/>
  <c r="Q12" i="42"/>
  <c r="I9" i="42"/>
  <c r="K17" i="41"/>
  <c r="J24" i="3"/>
  <c r="F18" i="3"/>
  <c r="R13" i="48"/>
  <c r="J13" i="48"/>
  <c r="Q13" i="48"/>
  <c r="M13" i="48"/>
  <c r="E13" i="48"/>
  <c r="Q14" i="48"/>
  <c r="P14" i="48"/>
  <c r="E18" i="48"/>
  <c r="G22" i="48"/>
  <c r="N22" i="48"/>
  <c r="F22" i="48"/>
  <c r="M22" i="48"/>
  <c r="E22" i="48"/>
  <c r="Q22" i="48"/>
  <c r="I22" i="48"/>
  <c r="G23" i="48"/>
  <c r="N23" i="48"/>
  <c r="F23" i="48"/>
  <c r="M23" i="48"/>
  <c r="E23" i="48"/>
  <c r="Q23" i="48"/>
  <c r="I23" i="48"/>
  <c r="E24" i="48"/>
  <c r="H9" i="3"/>
  <c r="G9" i="3"/>
  <c r="E9" i="3"/>
  <c r="G26" i="3"/>
  <c r="Q9" i="3"/>
  <c r="I11" i="3"/>
  <c r="K11" i="3"/>
  <c r="I11" i="40"/>
  <c r="Q18" i="3"/>
  <c r="R26" i="3"/>
  <c r="R11" i="3"/>
  <c r="R10" i="3"/>
  <c r="Q10" i="3"/>
  <c r="E10" i="3"/>
  <c r="K26" i="3"/>
  <c r="N16" i="41"/>
  <c r="M11" i="3"/>
  <c r="K9" i="3"/>
  <c r="G12" i="42"/>
  <c r="Q17" i="41"/>
  <c r="P24" i="3"/>
  <c r="M9" i="48"/>
  <c r="E15" i="48"/>
  <c r="F18" i="48"/>
  <c r="H22" i="48"/>
  <c r="H23" i="48"/>
  <c r="I24" i="48"/>
  <c r="H10" i="48"/>
  <c r="P10" i="48"/>
  <c r="F12" i="48"/>
  <c r="H20" i="48"/>
  <c r="P20" i="48"/>
  <c r="H21" i="48"/>
  <c r="F8" i="41"/>
  <c r="H15" i="42"/>
  <c r="R12" i="48"/>
  <c r="E10" i="48"/>
  <c r="E20" i="48"/>
  <c r="M20" i="48"/>
  <c r="I26" i="48"/>
  <c r="F20" i="48"/>
  <c r="E16" i="42"/>
  <c r="G22" i="40"/>
  <c r="I22" i="40"/>
  <c r="E15" i="40"/>
  <c r="K16" i="42"/>
  <c r="F16" i="3"/>
  <c r="N16" i="3"/>
  <c r="Q16" i="3"/>
  <c r="J16" i="3"/>
  <c r="H26" i="42"/>
  <c r="K26" i="42"/>
  <c r="H18" i="42"/>
  <c r="F18" i="42"/>
  <c r="R18" i="42"/>
  <c r="G18" i="42"/>
  <c r="N18" i="42"/>
  <c r="J18" i="42"/>
  <c r="H15" i="41"/>
  <c r="F15" i="41"/>
  <c r="E15" i="41"/>
  <c r="N22" i="40"/>
  <c r="N15" i="41"/>
  <c r="I18" i="42"/>
  <c r="N16" i="42"/>
  <c r="H15" i="3"/>
  <c r="F15" i="3"/>
  <c r="Q15" i="3"/>
  <c r="M15" i="3"/>
  <c r="N15" i="3"/>
  <c r="M17" i="42"/>
  <c r="F11" i="42"/>
  <c r="N11" i="42"/>
  <c r="M11" i="42"/>
  <c r="I40" i="47"/>
  <c r="H22" i="40"/>
  <c r="F24" i="42"/>
  <c r="F15" i="40"/>
  <c r="K15" i="40"/>
  <c r="Q15" i="40"/>
  <c r="Q21" i="3"/>
  <c r="N21" i="3"/>
  <c r="F22" i="40"/>
  <c r="G15" i="40"/>
  <c r="P22" i="40"/>
  <c r="R15" i="40"/>
  <c r="J15" i="40"/>
  <c r="E22" i="40"/>
  <c r="Q22" i="40"/>
  <c r="K22" i="40"/>
  <c r="R22" i="40"/>
  <c r="P16" i="42"/>
  <c r="M15" i="40"/>
  <c r="I17" i="41"/>
  <c r="H17" i="41"/>
  <c r="F17" i="41"/>
  <c r="R17" i="41"/>
  <c r="P17" i="41"/>
  <c r="G17" i="41"/>
  <c r="H26" i="40"/>
  <c r="F26" i="40"/>
  <c r="Q26" i="40"/>
  <c r="K21" i="3"/>
  <c r="J22" i="40"/>
  <c r="M22" i="40"/>
  <c r="G24" i="42"/>
  <c r="I16" i="42"/>
  <c r="H12" i="42"/>
  <c r="F12" i="42"/>
  <c r="F20" i="3"/>
  <c r="H20" i="3"/>
  <c r="K20" i="3"/>
  <c r="H12" i="41"/>
  <c r="F12" i="41"/>
  <c r="F18" i="41"/>
  <c r="F21" i="40"/>
  <c r="H18" i="41"/>
  <c r="H21" i="40"/>
  <c r="H25" i="3"/>
  <c r="F25" i="3"/>
  <c r="F26" i="3"/>
  <c r="H26" i="3"/>
  <c r="F22" i="3"/>
  <c r="F9" i="42"/>
  <c r="H9" i="42"/>
  <c r="H23" i="40"/>
  <c r="N14" i="41"/>
  <c r="F17" i="3"/>
  <c r="F9" i="3"/>
  <c r="F10" i="40"/>
  <c r="F14" i="41"/>
  <c r="F21" i="41"/>
  <c r="M20" i="50"/>
  <c r="E20" i="50"/>
  <c r="R20" i="50"/>
  <c r="Q20" i="50"/>
  <c r="I20" i="50"/>
  <c r="F20" i="50"/>
  <c r="N20" i="50"/>
  <c r="L20" i="50"/>
  <c r="K20" i="50"/>
  <c r="G20" i="50"/>
  <c r="P13" i="40"/>
  <c r="P20" i="50"/>
  <c r="O21" i="41"/>
  <c r="G21" i="41"/>
  <c r="M21" i="41"/>
  <c r="J21" i="41"/>
  <c r="I21" i="41"/>
  <c r="N21" i="41"/>
  <c r="P21" i="41"/>
  <c r="L25" i="40"/>
  <c r="F25" i="40"/>
  <c r="K25" i="40"/>
  <c r="R25" i="40"/>
  <c r="I25" i="40"/>
  <c r="J25" i="40"/>
  <c r="H25" i="40"/>
  <c r="Q17" i="40"/>
  <c r="F17" i="40"/>
  <c r="M17" i="40"/>
  <c r="O12" i="40"/>
  <c r="L12" i="40"/>
  <c r="G12" i="40"/>
  <c r="I12" i="40"/>
  <c r="P12" i="40"/>
  <c r="N12" i="40"/>
  <c r="M12" i="40"/>
  <c r="R12" i="40"/>
  <c r="Q12" i="40"/>
  <c r="F12" i="40"/>
  <c r="G18" i="40"/>
  <c r="O13" i="3"/>
  <c r="E13" i="3"/>
  <c r="N13" i="3"/>
  <c r="Q13" i="3"/>
  <c r="F13" i="3"/>
  <c r="O10" i="42"/>
  <c r="F10" i="42"/>
  <c r="R10" i="42"/>
  <c r="O13" i="40"/>
  <c r="H13" i="40"/>
  <c r="L13" i="40"/>
  <c r="N13" i="40"/>
  <c r="R13" i="40"/>
  <c r="I13" i="40"/>
  <c r="Q13" i="40"/>
  <c r="J13" i="40"/>
  <c r="M13" i="40"/>
  <c r="E13" i="40"/>
  <c r="J9" i="48"/>
  <c r="Q9" i="48"/>
  <c r="L24" i="48"/>
  <c r="N24" i="48"/>
  <c r="F24" i="48"/>
  <c r="J24" i="48"/>
  <c r="L16" i="41"/>
  <c r="O16" i="41"/>
  <c r="P16" i="41"/>
  <c r="E16" i="41"/>
  <c r="H16" i="41"/>
  <c r="M16" i="41"/>
  <c r="I16" i="41"/>
  <c r="K16" i="41"/>
  <c r="R16" i="41"/>
  <c r="F13" i="40"/>
  <c r="R18" i="40"/>
  <c r="J16" i="41"/>
  <c r="Q26" i="50"/>
  <c r="I26" i="50"/>
  <c r="G26" i="50"/>
  <c r="N26" i="50"/>
  <c r="F26" i="50"/>
  <c r="E26" i="50"/>
  <c r="P26" i="50"/>
  <c r="K26" i="50"/>
  <c r="H26" i="50"/>
  <c r="L26" i="50"/>
  <c r="R26" i="50"/>
  <c r="N7" i="49"/>
  <c r="E7" i="49"/>
  <c r="K7" i="49"/>
  <c r="L7" i="49"/>
  <c r="I7" i="49"/>
  <c r="Q7" i="49"/>
  <c r="N22" i="49"/>
  <c r="Q25" i="49"/>
  <c r="G26" i="41"/>
  <c r="J16" i="42"/>
  <c r="I23" i="42"/>
  <c r="O22" i="42"/>
  <c r="H22" i="42"/>
  <c r="O15" i="42"/>
  <c r="M15" i="42"/>
  <c r="L16" i="40"/>
  <c r="I16" i="40"/>
  <c r="O16" i="40"/>
  <c r="F8" i="48"/>
  <c r="J22" i="49"/>
  <c r="H16" i="42"/>
  <c r="F16" i="42"/>
  <c r="F23" i="42"/>
  <c r="H26" i="41"/>
  <c r="E23" i="42"/>
  <c r="R23" i="42"/>
  <c r="L8" i="41"/>
  <c r="J8" i="41"/>
  <c r="E8" i="41"/>
  <c r="I8" i="41"/>
  <c r="O11" i="3"/>
  <c r="L11" i="3"/>
  <c r="N11" i="3"/>
  <c r="G14" i="42"/>
  <c r="Q14" i="42"/>
  <c r="L14" i="42"/>
  <c r="L18" i="41"/>
  <c r="O18" i="41"/>
  <c r="O12" i="41"/>
  <c r="E12" i="41"/>
  <c r="R12" i="41"/>
  <c r="L12" i="41"/>
  <c r="P7" i="49"/>
  <c r="K10" i="49"/>
  <c r="I10" i="49"/>
  <c r="G10" i="49"/>
  <c r="E10" i="49"/>
  <c r="L10" i="49"/>
  <c r="Q10" i="49"/>
  <c r="M10" i="49"/>
  <c r="J10" i="49"/>
  <c r="K20" i="49"/>
  <c r="N20" i="49"/>
  <c r="O20" i="49"/>
  <c r="L22" i="42"/>
  <c r="L19" i="3"/>
  <c r="F19" i="3"/>
  <c r="M25" i="49"/>
  <c r="O25" i="49"/>
  <c r="G25" i="49"/>
  <c r="R21" i="50"/>
  <c r="Q21" i="50"/>
  <c r="L21" i="50"/>
  <c r="H21" i="50"/>
  <c r="J25" i="49"/>
  <c r="F25" i="49"/>
  <c r="N26" i="41"/>
  <c r="O17" i="3"/>
  <c r="L17" i="3"/>
  <c r="L10" i="3"/>
  <c r="J10" i="3"/>
  <c r="Q23" i="41"/>
  <c r="O17" i="41"/>
  <c r="O21" i="40"/>
  <c r="L21" i="40"/>
  <c r="K21" i="40"/>
  <c r="M7" i="48"/>
  <c r="R9" i="49"/>
  <c r="L9" i="49"/>
  <c r="M9" i="49"/>
  <c r="O9" i="49"/>
  <c r="O8" i="41"/>
  <c r="O23" i="42"/>
  <c r="L23" i="42"/>
  <c r="M23" i="42"/>
  <c r="N23" i="42"/>
  <c r="E8" i="48"/>
  <c r="O8" i="48"/>
  <c r="L22" i="49"/>
  <c r="K22" i="49"/>
  <c r="R22" i="49"/>
  <c r="G22" i="49"/>
  <c r="H22" i="49"/>
  <c r="O22" i="49"/>
  <c r="Q16" i="42"/>
  <c r="M16" i="42"/>
  <c r="G16" i="42"/>
  <c r="R16" i="42"/>
  <c r="I22" i="49"/>
  <c r="P23" i="42"/>
  <c r="G23" i="42"/>
  <c r="L22" i="3"/>
  <c r="O22" i="3"/>
  <c r="L16" i="3"/>
  <c r="N12" i="42"/>
  <c r="L12" i="42"/>
  <c r="I10" i="41"/>
  <c r="O14" i="40"/>
  <c r="L11" i="48"/>
  <c r="F9" i="49"/>
  <c r="L16" i="42"/>
  <c r="L9" i="40"/>
  <c r="F9" i="41"/>
  <c r="L9" i="41"/>
  <c r="N26" i="3"/>
  <c r="O21" i="3"/>
  <c r="L26" i="42"/>
  <c r="M10" i="48"/>
  <c r="P26" i="49"/>
  <c r="E26" i="49"/>
  <c r="K26" i="49"/>
  <c r="H26" i="49"/>
  <c r="L26" i="49"/>
  <c r="G26" i="49"/>
  <c r="O26" i="49"/>
  <c r="F26" i="49"/>
  <c r="L13" i="48"/>
  <c r="F15" i="50"/>
  <c r="R15" i="50"/>
  <c r="K15" i="50"/>
  <c r="I15" i="50"/>
  <c r="O15" i="41"/>
  <c r="L15" i="41"/>
  <c r="O12" i="49"/>
  <c r="J12" i="49"/>
  <c r="R12" i="49"/>
  <c r="H12" i="49"/>
  <c r="Q12" i="49"/>
  <c r="G12" i="49"/>
  <c r="P12" i="49"/>
  <c r="F12" i="49"/>
  <c r="L23" i="49"/>
  <c r="O23" i="49"/>
  <c r="K23" i="49"/>
  <c r="L12" i="48"/>
  <c r="L15" i="3"/>
  <c r="O20" i="3"/>
  <c r="L20" i="3"/>
  <c r="O18" i="42"/>
  <c r="L18" i="42"/>
  <c r="L24" i="41"/>
  <c r="O24" i="41"/>
  <c r="H14" i="41"/>
  <c r="O14" i="41"/>
  <c r="O8" i="49"/>
  <c r="J8" i="49"/>
  <c r="L8" i="49"/>
  <c r="R8" i="49"/>
  <c r="N8" i="49"/>
  <c r="L15" i="49"/>
  <c r="H15" i="49"/>
  <c r="K21" i="49"/>
  <c r="O21" i="49"/>
  <c r="Q21" i="49"/>
  <c r="J21" i="49"/>
  <c r="I21" i="49"/>
  <c r="K12" i="50"/>
  <c r="K13" i="50"/>
  <c r="Q13" i="50"/>
  <c r="G13" i="50"/>
  <c r="O13" i="50"/>
  <c r="I9" i="3"/>
  <c r="M9" i="41"/>
  <c r="Q7" i="40"/>
  <c r="R7" i="40"/>
  <c r="O11" i="42"/>
  <c r="K10" i="48"/>
  <c r="M8" i="49"/>
  <c r="F11" i="49"/>
  <c r="Q11" i="49"/>
  <c r="M11" i="49"/>
  <c r="P11" i="49"/>
  <c r="N11" i="49"/>
  <c r="K12" i="49"/>
  <c r="K15" i="49"/>
  <c r="R21" i="49"/>
  <c r="O24" i="49"/>
  <c r="M24" i="49"/>
  <c r="Q24" i="49"/>
  <c r="K24" i="49"/>
  <c r="Q26" i="49"/>
  <c r="L25" i="3"/>
  <c r="O26" i="3"/>
  <c r="O9" i="41"/>
  <c r="R26" i="48"/>
  <c r="L18" i="49"/>
  <c r="O16" i="48"/>
  <c r="O17" i="49"/>
  <c r="P9" i="50"/>
  <c r="H9" i="50"/>
  <c r="M9" i="50"/>
  <c r="J23" i="48"/>
  <c r="E26" i="48"/>
  <c r="F17" i="49"/>
  <c r="J18" i="49"/>
  <c r="L17" i="49"/>
  <c r="E9" i="50"/>
  <c r="N9" i="50"/>
  <c r="M10" i="50"/>
  <c r="E10" i="50"/>
  <c r="N10" i="50"/>
  <c r="N19" i="50"/>
  <c r="P23" i="48"/>
  <c r="G17" i="49"/>
  <c r="K19" i="49"/>
  <c r="L16" i="48"/>
  <c r="O23" i="48"/>
  <c r="O14" i="49"/>
  <c r="P8" i="50"/>
  <c r="H8" i="50"/>
  <c r="M8" i="50"/>
  <c r="F9" i="50"/>
  <c r="O9" i="50"/>
  <c r="F10" i="50"/>
  <c r="O10" i="50"/>
  <c r="N18" i="48"/>
  <c r="R16" i="49"/>
  <c r="F8" i="50"/>
  <c r="O8" i="50"/>
  <c r="I9" i="50"/>
  <c r="R9" i="50"/>
  <c r="H10" i="50"/>
  <c r="Q10" i="50"/>
  <c r="R17" i="50"/>
  <c r="O17" i="50"/>
  <c r="L14" i="50"/>
  <c r="L18" i="50"/>
  <c r="L25" i="50"/>
  <c r="K23" i="50"/>
  <c r="L24" i="50"/>
  <c r="E25" i="50"/>
  <c r="M25" i="50"/>
  <c r="L23" i="50"/>
  <c r="E24" i="50"/>
  <c r="M24" i="50"/>
  <c r="F25" i="50"/>
  <c r="N25" i="50"/>
  <c r="H14" i="50"/>
  <c r="H18" i="50"/>
  <c r="F23" i="50"/>
  <c r="G24" i="50"/>
  <c r="H25" i="50"/>
  <c r="S16" i="39"/>
  <c r="Q16" i="39"/>
  <c r="O17" i="42"/>
  <c r="K17" i="42"/>
  <c r="H17" i="42"/>
  <c r="J17" i="42"/>
  <c r="M23" i="41"/>
  <c r="E23" i="41"/>
  <c r="K23" i="41"/>
  <c r="L23" i="41"/>
  <c r="I13" i="41"/>
  <c r="J13" i="41"/>
  <c r="N13" i="41"/>
  <c r="E10" i="41"/>
  <c r="P10" i="41"/>
  <c r="M10" i="41"/>
  <c r="J10" i="41"/>
  <c r="M18" i="40"/>
  <c r="K18" i="40"/>
  <c r="N18" i="40"/>
  <c r="J18" i="40"/>
  <c r="P9" i="48"/>
  <c r="L9" i="48"/>
  <c r="K9" i="48"/>
  <c r="J11" i="48"/>
  <c r="P11" i="48"/>
  <c r="Q11" i="48"/>
  <c r="L19" i="48"/>
  <c r="K19" i="48"/>
  <c r="F19" i="48"/>
  <c r="I19" i="48"/>
  <c r="J19" i="48"/>
  <c r="L8" i="3"/>
  <c r="O9" i="40"/>
  <c r="E11" i="48"/>
  <c r="O23" i="41"/>
  <c r="H18" i="40"/>
  <c r="O9" i="48"/>
  <c r="I18" i="40"/>
  <c r="L18" i="40"/>
  <c r="F23" i="41"/>
  <c r="R17" i="42"/>
  <c r="H9" i="48"/>
  <c r="Q8" i="3"/>
  <c r="P23" i="41"/>
  <c r="P8" i="3"/>
  <c r="K15" i="48"/>
  <c r="N17" i="42"/>
  <c r="Q14" i="3"/>
  <c r="N19" i="41"/>
  <c r="H10" i="41"/>
  <c r="M19" i="41"/>
  <c r="R19" i="41"/>
  <c r="K13" i="41"/>
  <c r="O19" i="3"/>
  <c r="J19" i="3"/>
  <c r="P19" i="3"/>
  <c r="K19" i="3"/>
  <c r="L13" i="3"/>
  <c r="J13" i="3"/>
  <c r="P13" i="3"/>
  <c r="I13" i="3"/>
  <c r="M26" i="42"/>
  <c r="I26" i="42"/>
  <c r="F26" i="42"/>
  <c r="O23" i="40"/>
  <c r="G23" i="40"/>
  <c r="R23" i="40"/>
  <c r="I23" i="40"/>
  <c r="N23" i="40"/>
  <c r="F23" i="40"/>
  <c r="R11" i="48"/>
  <c r="Y18" i="48"/>
  <c r="K8" i="3"/>
  <c r="I8" i="3"/>
  <c r="R8" i="3"/>
  <c r="F8" i="3"/>
  <c r="J9" i="40"/>
  <c r="H9" i="40"/>
  <c r="I9" i="40"/>
  <c r="L14" i="3"/>
  <c r="M14" i="3"/>
  <c r="P14" i="3"/>
  <c r="P24" i="42"/>
  <c r="R24" i="42"/>
  <c r="Q24" i="42"/>
  <c r="O15" i="48"/>
  <c r="L15" i="48"/>
  <c r="N15" i="48"/>
  <c r="Q15" i="48"/>
  <c r="R21" i="48"/>
  <c r="G21" i="48"/>
  <c r="K21" i="48"/>
  <c r="N21" i="48"/>
  <c r="M21" i="48"/>
  <c r="F21" i="48"/>
  <c r="J14" i="49"/>
  <c r="M14" i="49"/>
  <c r="Q14" i="49"/>
  <c r="G14" i="49"/>
  <c r="N14" i="49"/>
  <c r="L17" i="50"/>
  <c r="G17" i="50"/>
  <c r="M17" i="50"/>
  <c r="E17" i="50"/>
  <c r="I17" i="50"/>
  <c r="Q17" i="50"/>
  <c r="F17" i="50"/>
  <c r="L19" i="41"/>
  <c r="O14" i="3"/>
  <c r="K11" i="48"/>
  <c r="N10" i="41"/>
  <c r="N23" i="41"/>
  <c r="H8" i="3"/>
  <c r="H24" i="42"/>
  <c r="M15" i="48"/>
  <c r="F9" i="48"/>
  <c r="E19" i="48"/>
  <c r="E17" i="48"/>
  <c r="M11" i="48"/>
  <c r="G10" i="41"/>
  <c r="Q19" i="41"/>
  <c r="E17" i="42"/>
  <c r="Q9" i="40"/>
  <c r="J14" i="3"/>
  <c r="P22" i="3"/>
  <c r="I22" i="3"/>
  <c r="H22" i="3"/>
  <c r="H16" i="3"/>
  <c r="M16" i="3"/>
  <c r="R16" i="3"/>
  <c r="N20" i="40"/>
  <c r="L17" i="40"/>
  <c r="J17" i="40"/>
  <c r="R17" i="40"/>
  <c r="N17" i="40"/>
  <c r="F14" i="48"/>
  <c r="J14" i="48"/>
  <c r="N14" i="48"/>
  <c r="L14" i="48"/>
  <c r="R14" i="48"/>
  <c r="I14" i="48"/>
  <c r="K14" i="48"/>
  <c r="L18" i="48"/>
  <c r="O18" i="48"/>
  <c r="Q18" i="48"/>
  <c r="G18" i="48"/>
  <c r="J21" i="48"/>
  <c r="O26" i="48"/>
  <c r="G26" i="48"/>
  <c r="P26" i="48"/>
  <c r="L26" i="48"/>
  <c r="K26" i="48"/>
  <c r="E14" i="49"/>
  <c r="P16" i="49"/>
  <c r="H16" i="49"/>
  <c r="M16" i="49"/>
  <c r="L16" i="49"/>
  <c r="I16" i="49"/>
  <c r="Q16" i="49"/>
  <c r="O19" i="49"/>
  <c r="L19" i="49"/>
  <c r="P19" i="49"/>
  <c r="R19" i="49"/>
  <c r="F19" i="49"/>
  <c r="I19" i="49"/>
  <c r="G20" i="49"/>
  <c r="F20" i="49"/>
  <c r="Q20" i="49"/>
  <c r="L20" i="49"/>
  <c r="O19" i="48"/>
  <c r="R11" i="50"/>
  <c r="N11" i="50"/>
  <c r="I11" i="50"/>
  <c r="E11" i="50"/>
  <c r="O11" i="50"/>
  <c r="H11" i="50"/>
  <c r="L11" i="50"/>
  <c r="Q11" i="50"/>
  <c r="J11" i="50"/>
  <c r="M11" i="50"/>
  <c r="E13" i="50"/>
  <c r="L13" i="50"/>
  <c r="Q15" i="50"/>
  <c r="E15" i="50"/>
  <c r="L15" i="50"/>
  <c r="H17" i="50"/>
  <c r="G21" i="50"/>
  <c r="M21" i="50"/>
  <c r="J21" i="50"/>
  <c r="N21" i="50"/>
  <c r="N17" i="50"/>
  <c r="H26" i="48"/>
  <c r="F26" i="48"/>
  <c r="O24" i="42"/>
  <c r="O15" i="50"/>
  <c r="P13" i="50"/>
  <c r="J13" i="50"/>
  <c r="O8" i="3"/>
  <c r="M15" i="50"/>
  <c r="N15" i="50"/>
  <c r="O26" i="42"/>
  <c r="L23" i="40"/>
  <c r="G11" i="48"/>
  <c r="N11" i="48"/>
  <c r="L10" i="41"/>
  <c r="O16" i="3"/>
  <c r="P9" i="49"/>
  <c r="E9" i="49"/>
  <c r="J23" i="41"/>
  <c r="P21" i="50"/>
  <c r="K21" i="50"/>
  <c r="I20" i="49"/>
  <c r="F21" i="50"/>
  <c r="R19" i="3"/>
  <c r="K13" i="3"/>
  <c r="H13" i="3"/>
  <c r="E18" i="40"/>
  <c r="O18" i="40"/>
  <c r="K17" i="40"/>
  <c r="O17" i="40"/>
  <c r="F14" i="3"/>
  <c r="H23" i="41"/>
  <c r="K9" i="40"/>
  <c r="I24" i="42"/>
  <c r="P9" i="40"/>
  <c r="N24" i="42"/>
  <c r="E24" i="42"/>
  <c r="F17" i="42"/>
  <c r="R26" i="42"/>
  <c r="P16" i="3"/>
  <c r="E16" i="3"/>
  <c r="G9" i="40"/>
  <c r="G17" i="48"/>
  <c r="F15" i="48"/>
  <c r="Q18" i="40"/>
  <c r="G14" i="48"/>
  <c r="I9" i="48"/>
  <c r="M19" i="48"/>
  <c r="H18" i="48"/>
  <c r="M17" i="48"/>
  <c r="I17" i="40"/>
  <c r="H11" i="48"/>
  <c r="K9" i="49"/>
  <c r="G17" i="42"/>
  <c r="M19" i="49"/>
  <c r="H15" i="48"/>
  <c r="G14" i="3"/>
  <c r="K19" i="41"/>
  <c r="P19" i="48"/>
  <c r="G19" i="41"/>
  <c r="P14" i="49"/>
  <c r="J26" i="42"/>
  <c r="J23" i="40"/>
  <c r="R9" i="40"/>
  <c r="K22" i="3"/>
  <c r="N14" i="3"/>
  <c r="E22" i="3"/>
  <c r="R13" i="41"/>
  <c r="E19" i="3"/>
  <c r="P13" i="41"/>
  <c r="Q13" i="41"/>
  <c r="H21" i="3"/>
  <c r="R21" i="3"/>
  <c r="O12" i="3"/>
  <c r="E12" i="3"/>
  <c r="N12" i="3"/>
  <c r="K25" i="42"/>
  <c r="L20" i="42"/>
  <c r="Q17" i="42"/>
  <c r="P11" i="42"/>
  <c r="R11" i="42"/>
  <c r="N25" i="41"/>
  <c r="H19" i="41"/>
  <c r="H13" i="41"/>
  <c r="G25" i="40"/>
  <c r="E25" i="40"/>
  <c r="N25" i="40"/>
  <c r="P25" i="40"/>
  <c r="H16" i="40"/>
  <c r="M16" i="40"/>
  <c r="N16" i="40"/>
  <c r="F16" i="40"/>
  <c r="O12" i="48"/>
  <c r="G12" i="48"/>
  <c r="H12" i="48"/>
  <c r="J12" i="48"/>
  <c r="K12" i="48"/>
  <c r="E14" i="48"/>
  <c r="M18" i="48"/>
  <c r="Q21" i="48"/>
  <c r="M24" i="48"/>
  <c r="Q24" i="48"/>
  <c r="R24" i="48"/>
  <c r="J26" i="48"/>
  <c r="J7" i="49"/>
  <c r="M7" i="49"/>
  <c r="F7" i="49"/>
  <c r="R14" i="49"/>
  <c r="P15" i="49"/>
  <c r="F15" i="49"/>
  <c r="I15" i="49"/>
  <c r="F16" i="49"/>
  <c r="R20" i="49"/>
  <c r="R23" i="49"/>
  <c r="G23" i="49"/>
  <c r="E23" i="49"/>
  <c r="I25" i="49"/>
  <c r="E25" i="49"/>
  <c r="L25" i="49"/>
  <c r="L14" i="49"/>
  <c r="L8" i="40"/>
  <c r="O25" i="42"/>
  <c r="O14" i="48"/>
  <c r="F11" i="50"/>
  <c r="P11" i="50"/>
  <c r="M13" i="50"/>
  <c r="G15" i="50"/>
  <c r="K17" i="50"/>
  <c r="O19" i="50"/>
  <c r="N24" i="50"/>
  <c r="H24" i="50"/>
  <c r="R24" i="50"/>
  <c r="J24" i="50"/>
  <c r="O24" i="50"/>
  <c r="I24" i="50"/>
  <c r="Q24" i="50"/>
  <c r="J17" i="50"/>
  <c r="I21" i="48"/>
  <c r="L12" i="3"/>
  <c r="I13" i="50"/>
  <c r="E11" i="42"/>
  <c r="F13" i="50"/>
  <c r="H13" i="50"/>
  <c r="R13" i="50"/>
  <c r="O15" i="49"/>
  <c r="J23" i="49"/>
  <c r="H15" i="50"/>
  <c r="J15" i="50"/>
  <c r="O19" i="42"/>
  <c r="I11" i="48"/>
  <c r="O11" i="48"/>
  <c r="O10" i="41"/>
  <c r="N22" i="3"/>
  <c r="J9" i="49"/>
  <c r="N9" i="49"/>
  <c r="R7" i="49"/>
  <c r="R23" i="41"/>
  <c r="O21" i="50"/>
  <c r="I21" i="50"/>
  <c r="E21" i="50"/>
  <c r="N25" i="49"/>
  <c r="J20" i="49"/>
  <c r="M19" i="3"/>
  <c r="E16" i="40"/>
  <c r="L15" i="42"/>
  <c r="G7" i="49"/>
  <c r="H7" i="49"/>
  <c r="O7" i="49"/>
  <c r="K24" i="48"/>
  <c r="O24" i="48"/>
  <c r="N9" i="48"/>
  <c r="M13" i="3"/>
  <c r="G13" i="3"/>
  <c r="F18" i="40"/>
  <c r="P17" i="40"/>
  <c r="G17" i="40"/>
  <c r="O25" i="40"/>
  <c r="Q25" i="40"/>
  <c r="F13" i="41"/>
  <c r="H20" i="42"/>
  <c r="H14" i="3"/>
  <c r="F10" i="41"/>
  <c r="M9" i="40"/>
  <c r="J24" i="42"/>
  <c r="K24" i="42"/>
  <c r="F21" i="3"/>
  <c r="H11" i="42"/>
  <c r="P26" i="42"/>
  <c r="K16" i="3"/>
  <c r="I16" i="3"/>
  <c r="F9" i="40"/>
  <c r="P21" i="48"/>
  <c r="N12" i="48"/>
  <c r="I15" i="48"/>
  <c r="G15" i="48"/>
  <c r="H19" i="48"/>
  <c r="H14" i="48"/>
  <c r="G8" i="3"/>
  <c r="K11" i="40"/>
  <c r="P24" i="48"/>
  <c r="N19" i="48"/>
  <c r="P18" i="48"/>
  <c r="Q26" i="42"/>
  <c r="N8" i="3"/>
  <c r="I23" i="41"/>
  <c r="G23" i="41"/>
  <c r="F11" i="48"/>
  <c r="M20" i="49"/>
  <c r="H19" i="3"/>
  <c r="P20" i="49"/>
  <c r="J19" i="49"/>
  <c r="G9" i="49"/>
  <c r="P17" i="48"/>
  <c r="Q12" i="48"/>
  <c r="P12" i="3"/>
  <c r="E19" i="41"/>
  <c r="I17" i="42"/>
  <c r="I23" i="49"/>
  <c r="N23" i="49"/>
  <c r="E12" i="48"/>
  <c r="M12" i="48"/>
  <c r="N19" i="49"/>
  <c r="R15" i="48"/>
  <c r="J22" i="3"/>
  <c r="K25" i="49"/>
  <c r="R19" i="48"/>
  <c r="Q15" i="49"/>
  <c r="G15" i="49"/>
  <c r="I14" i="49"/>
  <c r="I19" i="41"/>
  <c r="G19" i="3"/>
  <c r="I15" i="42"/>
  <c r="J15" i="42"/>
  <c r="P15" i="42"/>
  <c r="P23" i="40"/>
  <c r="K16" i="40"/>
  <c r="Q11" i="42"/>
  <c r="P17" i="42"/>
  <c r="R22" i="3"/>
  <c r="I14" i="3"/>
  <c r="P18" i="40"/>
  <c r="G8" i="40"/>
  <c r="G12" i="3"/>
  <c r="E23" i="40"/>
  <c r="G25" i="41"/>
  <c r="K10" i="41"/>
  <c r="R12" i="3"/>
  <c r="G13" i="41"/>
  <c r="E13" i="41"/>
  <c r="E14" i="3"/>
  <c r="M8" i="3"/>
  <c r="O9" i="3"/>
  <c r="P9" i="3"/>
  <c r="N9" i="3"/>
  <c r="E9" i="40"/>
  <c r="L18" i="3"/>
  <c r="N18" i="3"/>
  <c r="I18" i="3"/>
  <c r="K18" i="3"/>
  <c r="G18" i="3"/>
  <c r="E11" i="3"/>
  <c r="G11" i="3"/>
  <c r="H11" i="3"/>
  <c r="F11" i="3"/>
  <c r="L24" i="42"/>
  <c r="K22" i="42"/>
  <c r="I22" i="42"/>
  <c r="L17" i="42"/>
  <c r="I14" i="42"/>
  <c r="J14" i="42"/>
  <c r="O14" i="42"/>
  <c r="H10" i="42"/>
  <c r="P10" i="42"/>
  <c r="M10" i="42"/>
  <c r="J24" i="41"/>
  <c r="K24" i="41"/>
  <c r="Q24" i="41"/>
  <c r="H24" i="41"/>
  <c r="E21" i="41"/>
  <c r="R21" i="41"/>
  <c r="K21" i="41"/>
  <c r="L21" i="41"/>
  <c r="N17" i="41"/>
  <c r="E17" i="41"/>
  <c r="J17" i="41"/>
  <c r="P15" i="41"/>
  <c r="K15" i="41"/>
  <c r="O13" i="41"/>
  <c r="G11" i="41"/>
  <c r="F11" i="41"/>
  <c r="O15" i="40"/>
  <c r="P15" i="40"/>
  <c r="I15" i="40"/>
  <c r="H15" i="40"/>
  <c r="N15" i="40"/>
  <c r="O13" i="48"/>
  <c r="N13" i="48"/>
  <c r="K13" i="48"/>
  <c r="I13" i="48"/>
  <c r="M14" i="48"/>
  <c r="R18" i="48"/>
  <c r="O21" i="48"/>
  <c r="M26" i="48"/>
  <c r="F14" i="49"/>
  <c r="J15" i="49"/>
  <c r="J16" i="49"/>
  <c r="P23" i="49"/>
  <c r="L21" i="48"/>
  <c r="L13" i="41"/>
  <c r="L9" i="3"/>
  <c r="R8" i="50"/>
  <c r="K8" i="50"/>
  <c r="E8" i="50"/>
  <c r="Q8" i="50"/>
  <c r="I8" i="50"/>
  <c r="J8" i="50"/>
  <c r="G11" i="50"/>
  <c r="N13" i="50"/>
  <c r="P15" i="50"/>
  <c r="P16" i="50"/>
  <c r="K16" i="50"/>
  <c r="G16" i="50"/>
  <c r="L16" i="50"/>
  <c r="N16" i="50"/>
  <c r="H16" i="50"/>
  <c r="M16" i="50"/>
  <c r="E16" i="50"/>
  <c r="O16" i="50"/>
  <c r="P17" i="50"/>
  <c r="J20" i="50"/>
  <c r="O20" i="50"/>
  <c r="H20" i="50"/>
  <c r="F24" i="50"/>
  <c r="O26" i="50"/>
  <c r="M26" i="50"/>
  <c r="J26" i="50"/>
  <c r="L26" i="40"/>
  <c r="K26" i="40"/>
  <c r="L22" i="48"/>
  <c r="O22" i="48"/>
  <c r="J22" i="48"/>
  <c r="J9" i="50"/>
  <c r="K9" i="50"/>
  <c r="R25" i="50"/>
  <c r="J25" i="50"/>
  <c r="P25" i="50"/>
  <c r="K25" i="50"/>
  <c r="Q25" i="50"/>
  <c r="R11" i="49"/>
  <c r="L11" i="49"/>
  <c r="R23" i="50"/>
  <c r="M23" i="50"/>
  <c r="G23" i="50"/>
  <c r="J23" i="50"/>
  <c r="I14" i="50"/>
  <c r="I18" i="50"/>
  <c r="I13" i="8"/>
  <c r="I14" i="8"/>
  <c r="I15" i="8"/>
  <c r="I17" i="8"/>
  <c r="K17" i="8"/>
  <c r="L21" i="47"/>
  <c r="L7" i="40"/>
  <c r="K10" i="50"/>
  <c r="M24" i="3"/>
  <c r="J18" i="3"/>
  <c r="H23" i="42"/>
  <c r="R18" i="3"/>
  <c r="R9" i="41"/>
  <c r="E10" i="42"/>
  <c r="E18" i="3"/>
  <c r="G24" i="3"/>
  <c r="I11" i="49"/>
  <c r="G16" i="40"/>
  <c r="Q15" i="41"/>
  <c r="K9" i="41"/>
  <c r="J24" i="40"/>
  <c r="M12" i="3"/>
  <c r="Q23" i="42"/>
  <c r="Q10" i="42"/>
  <c r="J11" i="49"/>
  <c r="M18" i="49"/>
  <c r="I26" i="49"/>
  <c r="G10" i="50"/>
  <c r="H18" i="3"/>
  <c r="P18" i="3"/>
  <c r="G24" i="40"/>
  <c r="J16" i="40"/>
  <c r="I15" i="41"/>
  <c r="K24" i="40"/>
  <c r="I9" i="41"/>
  <c r="N10" i="42"/>
  <c r="Q24" i="40"/>
  <c r="J12" i="3"/>
  <c r="K10" i="42"/>
  <c r="H7" i="40"/>
  <c r="L9" i="42"/>
  <c r="G10" i="42"/>
  <c r="F24" i="40"/>
  <c r="F24" i="3"/>
  <c r="R15" i="41"/>
  <c r="H12" i="3"/>
  <c r="R24" i="3"/>
  <c r="Q16" i="40"/>
  <c r="G15" i="41"/>
  <c r="G9" i="41"/>
  <c r="M24" i="40"/>
  <c r="E24" i="40"/>
  <c r="I10" i="42"/>
  <c r="K12" i="3"/>
  <c r="N17" i="49"/>
  <c r="N18" i="49"/>
  <c r="L10" i="50"/>
  <c r="E14" i="50"/>
  <c r="H24" i="3"/>
  <c r="J15" i="41"/>
  <c r="K11" i="49"/>
  <c r="F12" i="3"/>
  <c r="Q24" i="3"/>
  <c r="N9" i="41"/>
  <c r="Q9" i="41"/>
  <c r="R24" i="40"/>
  <c r="P16" i="40"/>
  <c r="R18" i="49"/>
  <c r="R14" i="50"/>
  <c r="P9" i="41"/>
  <c r="Q12" i="3"/>
  <c r="N24" i="3"/>
  <c r="H17" i="49"/>
  <c r="R10" i="50"/>
  <c r="E24" i="3"/>
  <c r="J9" i="41"/>
  <c r="L24" i="3"/>
  <c r="N8" i="50"/>
  <c r="K13" i="8"/>
  <c r="L13" i="47"/>
  <c r="L7" i="47"/>
  <c r="L11" i="47" s="1"/>
  <c r="L67" i="47" s="1"/>
  <c r="I7" i="41"/>
  <c r="Q7" i="41"/>
  <c r="R7" i="41"/>
  <c r="E7" i="41"/>
  <c r="F7" i="41"/>
  <c r="H7" i="41"/>
  <c r="M7" i="41"/>
  <c r="M7" i="3"/>
  <c r="Y18" i="3"/>
  <c r="M8" i="48"/>
  <c r="R8" i="48"/>
  <c r="K8" i="48"/>
  <c r="P8" i="48"/>
  <c r="G8" i="48"/>
  <c r="J8" i="48"/>
  <c r="H8" i="48"/>
  <c r="L8" i="48"/>
  <c r="N8" i="48"/>
  <c r="Q8" i="48"/>
  <c r="R17" i="48"/>
  <c r="K17" i="48"/>
  <c r="H17" i="48"/>
  <c r="I17" i="48"/>
  <c r="F17" i="48"/>
  <c r="Q17" i="48"/>
  <c r="O17" i="48"/>
  <c r="L17" i="48"/>
  <c r="N17" i="48"/>
  <c r="P7" i="41"/>
  <c r="G16" i="39"/>
  <c r="E16" i="39"/>
  <c r="K15" i="8"/>
  <c r="K7" i="41"/>
  <c r="L7" i="41"/>
  <c r="I16" i="8"/>
  <c r="J7" i="41"/>
  <c r="K14" i="8"/>
  <c r="I21" i="3"/>
  <c r="J21" i="3"/>
  <c r="L21" i="3"/>
  <c r="P21" i="3"/>
  <c r="E21" i="3"/>
  <c r="M21" i="3"/>
  <c r="G21" i="3"/>
  <c r="O11" i="41"/>
  <c r="K11" i="41"/>
  <c r="R11" i="41"/>
  <c r="E11" i="41"/>
  <c r="H11" i="41"/>
  <c r="J11" i="41"/>
  <c r="L11" i="41"/>
  <c r="N11" i="41"/>
  <c r="G20" i="40"/>
  <c r="G7" i="3"/>
  <c r="H7" i="3"/>
  <c r="K7" i="3"/>
  <c r="E7" i="3"/>
  <c r="F7" i="3"/>
  <c r="P7" i="3"/>
  <c r="I7" i="3"/>
  <c r="N7" i="3"/>
  <c r="O7" i="3"/>
  <c r="J7" i="3"/>
  <c r="N7" i="41"/>
  <c r="O7" i="41"/>
  <c r="M25" i="42"/>
  <c r="I25" i="42"/>
  <c r="P25" i="42"/>
  <c r="Q25" i="42"/>
  <c r="H25" i="42"/>
  <c r="F25" i="42"/>
  <c r="E25" i="42"/>
  <c r="R25" i="42"/>
  <c r="L25" i="42"/>
  <c r="N25" i="42"/>
  <c r="O20" i="42"/>
  <c r="K20" i="42"/>
  <c r="I20" i="42"/>
  <c r="E20" i="42"/>
  <c r="M20" i="42"/>
  <c r="F20" i="42"/>
  <c r="Q20" i="42"/>
  <c r="G20" i="42"/>
  <c r="R20" i="42"/>
  <c r="P20" i="42"/>
  <c r="N20" i="42"/>
  <c r="J20" i="42"/>
  <c r="H13" i="42"/>
  <c r="L22" i="41"/>
  <c r="H22" i="41"/>
  <c r="O22" i="41"/>
  <c r="K22" i="41"/>
  <c r="F22" i="41"/>
  <c r="Q22" i="41"/>
  <c r="E22" i="41"/>
  <c r="I22" i="41"/>
  <c r="M22" i="41"/>
  <c r="N22" i="41"/>
  <c r="J22" i="41"/>
  <c r="P22" i="41"/>
  <c r="G22" i="41"/>
  <c r="R22" i="41"/>
  <c r="L19" i="40"/>
  <c r="O19" i="40"/>
  <c r="E19" i="40"/>
  <c r="G19" i="40"/>
  <c r="I19" i="40"/>
  <c r="F19" i="40"/>
  <c r="N19" i="40"/>
  <c r="Q19" i="40"/>
  <c r="R19" i="40"/>
  <c r="J19" i="40"/>
  <c r="H19" i="40"/>
  <c r="M8" i="40"/>
  <c r="J26" i="40"/>
  <c r="P26" i="40"/>
  <c r="R72" i="47"/>
  <c r="S72" i="47"/>
  <c r="G11" i="40"/>
  <c r="F8" i="40"/>
  <c r="M11" i="40"/>
  <c r="O24" i="40"/>
  <c r="L24" i="40"/>
  <c r="Q70" i="47"/>
  <c r="Q72" i="47"/>
  <c r="J11" i="40"/>
  <c r="J8" i="40"/>
  <c r="P8" i="40"/>
  <c r="R11" i="40"/>
  <c r="R8" i="40"/>
  <c r="H8" i="40"/>
  <c r="L26" i="41"/>
  <c r="O26" i="41"/>
  <c r="F26" i="41"/>
  <c r="Q8" i="40"/>
  <c r="E11" i="40"/>
  <c r="K8" i="40"/>
  <c r="O11" i="40"/>
  <c r="H11" i="40"/>
  <c r="I8" i="40"/>
  <c r="Z11" i="1"/>
  <c r="O22" i="40"/>
  <c r="L22" i="40"/>
  <c r="Y70" i="47"/>
  <c r="Y72" i="47"/>
  <c r="O8" i="40"/>
  <c r="N19" i="42"/>
  <c r="L11" i="40"/>
  <c r="G26" i="40"/>
  <c r="N26" i="40"/>
  <c r="O16" i="49"/>
  <c r="O9" i="42"/>
  <c r="Q14" i="50"/>
  <c r="Q18" i="50"/>
  <c r="N23" i="50"/>
  <c r="O10" i="48"/>
  <c r="I10" i="48"/>
  <c r="O11" i="49"/>
  <c r="N12" i="49"/>
  <c r="O18" i="49"/>
  <c r="F14" i="50"/>
  <c r="F16" i="50"/>
  <c r="F18" i="50"/>
  <c r="N10" i="48"/>
  <c r="I20" i="48"/>
  <c r="G21" i="49"/>
  <c r="G14" i="50"/>
  <c r="I16" i="50"/>
  <c r="G18" i="50"/>
  <c r="H23" i="50"/>
  <c r="K20" i="48"/>
  <c r="N10" i="49"/>
  <c r="G9" i="50"/>
  <c r="J14" i="50"/>
  <c r="J16" i="50"/>
  <c r="J18" i="50"/>
  <c r="O22" i="50"/>
  <c r="I23" i="50"/>
  <c r="G25" i="50"/>
  <c r="Q20" i="48"/>
  <c r="K14" i="50"/>
  <c r="Q16" i="50"/>
  <c r="K18" i="50"/>
  <c r="O23" i="50"/>
  <c r="I25" i="50"/>
  <c r="K23" i="48"/>
  <c r="G8" i="50"/>
  <c r="P14" i="50"/>
  <c r="M14" i="50"/>
  <c r="P18" i="50"/>
  <c r="M18" i="50"/>
  <c r="P23" i="50"/>
  <c r="N14" i="50"/>
  <c r="N18" i="50"/>
  <c r="K72" i="47"/>
  <c r="K16" i="8"/>
  <c r="L16" i="47"/>
  <c r="L20" i="47"/>
  <c r="L12" i="50"/>
  <c r="E22" i="50"/>
  <c r="L19" i="42"/>
  <c r="F13" i="42"/>
  <c r="E13" i="42"/>
  <c r="I20" i="40"/>
  <c r="L13" i="49"/>
  <c r="P13" i="49"/>
  <c r="U12" i="8"/>
  <c r="H22" i="50"/>
  <c r="I19" i="50"/>
  <c r="R25" i="48"/>
  <c r="E8" i="42"/>
  <c r="H19" i="50"/>
  <c r="M19" i="50"/>
  <c r="E19" i="50"/>
  <c r="R19" i="50"/>
  <c r="L25" i="48"/>
  <c r="Q12" i="50"/>
  <c r="F14" i="40"/>
  <c r="F23" i="3"/>
  <c r="J19" i="42"/>
  <c r="M10" i="40"/>
  <c r="P10" i="40"/>
  <c r="N13" i="49"/>
  <c r="G20" i="41"/>
  <c r="D25" i="8"/>
  <c r="Q25" i="41"/>
  <c r="K14" i="40"/>
  <c r="Q14" i="40"/>
  <c r="E23" i="3"/>
  <c r="B20" i="8"/>
  <c r="L20" i="41"/>
  <c r="K16" i="48"/>
  <c r="R12" i="50"/>
  <c r="Q22" i="50"/>
  <c r="P22" i="50"/>
  <c r="M13" i="42"/>
  <c r="K20" i="40"/>
  <c r="J22" i="50"/>
  <c r="H13" i="49"/>
  <c r="I25" i="41"/>
  <c r="R19" i="42"/>
  <c r="O20" i="40"/>
  <c r="G19" i="50"/>
  <c r="H25" i="41"/>
  <c r="J8" i="42"/>
  <c r="P20" i="40"/>
  <c r="F19" i="50"/>
  <c r="F25" i="48"/>
  <c r="J12" i="50"/>
  <c r="E14" i="40"/>
  <c r="F20" i="41"/>
  <c r="M25" i="48"/>
  <c r="G13" i="49"/>
  <c r="G24" i="8"/>
  <c r="N23" i="3"/>
  <c r="B10" i="8"/>
  <c r="E13" i="49"/>
  <c r="G10" i="40"/>
  <c r="R20" i="41"/>
  <c r="M14" i="40"/>
  <c r="O23" i="3"/>
  <c r="F19" i="42"/>
  <c r="O20" i="41"/>
  <c r="O10" i="40"/>
  <c r="P16" i="48"/>
  <c r="K22" i="48"/>
  <c r="N25" i="48"/>
  <c r="O13" i="49"/>
  <c r="N26" i="49"/>
  <c r="P10" i="50"/>
  <c r="M12" i="50"/>
  <c r="R22" i="50"/>
  <c r="P24" i="50"/>
  <c r="R13" i="42"/>
  <c r="Q20" i="40"/>
  <c r="K22" i="50"/>
  <c r="Q13" i="49"/>
  <c r="G32" i="8"/>
  <c r="P25" i="48"/>
  <c r="N22" i="50"/>
  <c r="Q8" i="42"/>
  <c r="R25" i="41"/>
  <c r="Q19" i="42"/>
  <c r="L20" i="40"/>
  <c r="I19" i="42"/>
  <c r="G19" i="42"/>
  <c r="O8" i="42"/>
  <c r="F12" i="50"/>
  <c r="I10" i="40"/>
  <c r="K25" i="48"/>
  <c r="Q10" i="40"/>
  <c r="J10" i="40"/>
  <c r="H16" i="48"/>
  <c r="I23" i="3"/>
  <c r="M25" i="41"/>
  <c r="J13" i="49"/>
  <c r="G27" i="8"/>
  <c r="K20" i="41"/>
  <c r="M20" i="41"/>
  <c r="K10" i="40"/>
  <c r="Q6" i="8"/>
  <c r="J14" i="40"/>
  <c r="E16" i="48"/>
  <c r="E12" i="49"/>
  <c r="G21" i="8"/>
  <c r="L19" i="50"/>
  <c r="N12" i="50"/>
  <c r="Q13" i="42"/>
  <c r="R20" i="40"/>
  <c r="M22" i="50"/>
  <c r="I22" i="50"/>
  <c r="J25" i="48"/>
  <c r="P25" i="41"/>
  <c r="F8" i="42"/>
  <c r="L25" i="41"/>
  <c r="G8" i="42"/>
  <c r="K19" i="42"/>
  <c r="M19" i="42"/>
  <c r="R8" i="42"/>
  <c r="O12" i="50"/>
  <c r="E10" i="40"/>
  <c r="H25" i="48"/>
  <c r="P23" i="3"/>
  <c r="P12" i="8"/>
  <c r="R13" i="49"/>
  <c r="R14" i="40"/>
  <c r="J20" i="41"/>
  <c r="D27" i="8"/>
  <c r="J16" i="48"/>
  <c r="H19" i="42"/>
  <c r="E19" i="42"/>
  <c r="O13" i="42"/>
  <c r="M20" i="40"/>
  <c r="G25" i="48"/>
  <c r="K19" i="50"/>
  <c r="O25" i="41"/>
  <c r="K8" i="42"/>
  <c r="F22" i="50"/>
  <c r="L22" i="50"/>
  <c r="R16" i="48"/>
  <c r="I12" i="50"/>
  <c r="G12" i="50"/>
  <c r="K25" i="41"/>
  <c r="H10" i="40"/>
  <c r="H14" i="40"/>
  <c r="M23" i="3"/>
  <c r="P7" i="8"/>
  <c r="E25" i="41"/>
  <c r="D21" i="8"/>
  <c r="M16" i="48"/>
  <c r="Q23" i="3"/>
  <c r="K23" i="3"/>
  <c r="P6" i="8"/>
  <c r="K13" i="49"/>
  <c r="G5" i="8"/>
  <c r="Q20" i="41"/>
  <c r="I14" i="40"/>
  <c r="G14" i="40"/>
  <c r="P20" i="41"/>
  <c r="R12" i="8"/>
  <c r="O21" i="42"/>
  <c r="L10" i="48"/>
  <c r="I12" i="49"/>
  <c r="E12" i="50"/>
  <c r="E20" i="40"/>
  <c r="I25" i="48"/>
  <c r="G16" i="48"/>
  <c r="Q25" i="48"/>
  <c r="F25" i="41"/>
  <c r="N8" i="42"/>
  <c r="H20" i="40"/>
  <c r="I8" i="42"/>
  <c r="J13" i="42"/>
  <c r="L8" i="42"/>
  <c r="P19" i="50"/>
  <c r="P12" i="50"/>
  <c r="L13" i="42"/>
  <c r="L10" i="40"/>
  <c r="H8" i="42"/>
  <c r="H23" i="3"/>
  <c r="F16" i="48"/>
  <c r="G23" i="3"/>
  <c r="B24" i="8"/>
  <c r="F13" i="49"/>
  <c r="N10" i="40"/>
  <c r="Q11" i="8"/>
  <c r="I20" i="41"/>
  <c r="R26" i="49"/>
  <c r="N13" i="42"/>
  <c r="K13" i="42"/>
  <c r="J20" i="40"/>
  <c r="N16" i="48"/>
  <c r="E25" i="48"/>
  <c r="G13" i="42"/>
  <c r="M8" i="42"/>
  <c r="Q19" i="50"/>
  <c r="L14" i="40"/>
  <c r="H20" i="41"/>
  <c r="N20" i="41"/>
  <c r="D10" i="8"/>
  <c r="I7" i="40"/>
  <c r="G7" i="40"/>
  <c r="K7" i="40"/>
  <c r="P7" i="40"/>
  <c r="P7" i="42"/>
  <c r="S12" i="8"/>
  <c r="L7" i="42"/>
  <c r="N7" i="42"/>
  <c r="J7" i="42"/>
  <c r="Q7" i="42"/>
  <c r="R7" i="42"/>
  <c r="I7" i="42"/>
  <c r="E7" i="42"/>
  <c r="F7" i="42"/>
  <c r="M7" i="42"/>
  <c r="K7" i="42"/>
  <c r="O7" i="42"/>
  <c r="I7" i="48"/>
  <c r="G7" i="48"/>
  <c r="H7" i="48"/>
  <c r="N7" i="48"/>
  <c r="O7" i="48"/>
  <c r="Q7" i="48"/>
  <c r="R7" i="48"/>
  <c r="K7" i="48"/>
  <c r="L7" i="48"/>
  <c r="P7" i="48"/>
  <c r="E7" i="48"/>
  <c r="F7" i="48"/>
  <c r="L7" i="50"/>
  <c r="I7" i="50"/>
  <c r="M7" i="50"/>
  <c r="J7" i="50"/>
  <c r="N7" i="50"/>
  <c r="O7" i="50"/>
  <c r="R7" i="50"/>
  <c r="K7" i="50"/>
  <c r="V6" i="8"/>
  <c r="F7" i="50"/>
  <c r="E7" i="50"/>
  <c r="G7" i="50"/>
  <c r="H7" i="50"/>
  <c r="Q7" i="50"/>
  <c r="B27" i="8"/>
  <c r="B21" i="8"/>
  <c r="U7" i="8"/>
  <c r="D5" i="8"/>
  <c r="P11" i="8"/>
  <c r="B32" i="8"/>
  <c r="L7" i="3"/>
  <c r="C5" i="8"/>
  <c r="V12" i="8"/>
  <c r="H20" i="8"/>
  <c r="E10" i="8"/>
  <c r="V11" i="8"/>
  <c r="R7" i="8"/>
  <c r="T6" i="8"/>
  <c r="G25" i="8"/>
  <c r="U6" i="8"/>
  <c r="D32" i="8"/>
  <c r="C10" i="8"/>
  <c r="T12" i="8"/>
  <c r="G20" i="8"/>
  <c r="C27" i="8"/>
  <c r="U11" i="8"/>
  <c r="B25" i="8"/>
  <c r="S11" i="8"/>
  <c r="D20" i="8"/>
  <c r="H32" i="8"/>
  <c r="V7" i="8"/>
  <c r="F24" i="8"/>
  <c r="E27" i="8"/>
  <c r="E25" i="8"/>
  <c r="C21" i="8"/>
  <c r="F5" i="8"/>
  <c r="Q12" i="8"/>
  <c r="R11" i="8"/>
  <c r="B5" i="8"/>
  <c r="H21" i="8"/>
  <c r="C25" i="8"/>
  <c r="T7" i="8"/>
  <c r="R6" i="8"/>
  <c r="H25" i="8"/>
  <c r="E28" i="8"/>
  <c r="T11" i="8"/>
  <c r="C20" i="8"/>
  <c r="E5" i="8"/>
  <c r="G10" i="8"/>
  <c r="S7" i="8"/>
  <c r="F27" i="8"/>
  <c r="H5" i="8"/>
  <c r="Q7" i="8"/>
  <c r="C32" i="8"/>
  <c r="C28" i="8"/>
  <c r="E24" i="8"/>
  <c r="E32" i="8"/>
  <c r="F32" i="8"/>
  <c r="H10" i="8"/>
  <c r="S6" i="8"/>
  <c r="D24" i="8"/>
  <c r="H24" i="8"/>
  <c r="F10" i="8"/>
  <c r="H27" i="8"/>
  <c r="C24" i="8"/>
  <c r="E20" i="8"/>
  <c r="E21" i="8"/>
  <c r="F25" i="8"/>
  <c r="F21" i="8"/>
  <c r="F20" i="8"/>
  <c r="W12" i="8"/>
  <c r="R10" i="8"/>
  <c r="W7" i="8"/>
  <c r="R5" i="8"/>
  <c r="W6" i="8"/>
  <c r="P5" i="8"/>
  <c r="I21" i="8"/>
  <c r="K21" i="8"/>
  <c r="I20" i="8"/>
  <c r="K20" i="8"/>
  <c r="W11" i="8"/>
  <c r="P10" i="8"/>
  <c r="T10" i="8"/>
  <c r="V10" i="8"/>
  <c r="I32" i="8"/>
  <c r="K32" i="8"/>
  <c r="I28" i="8"/>
  <c r="K28" i="8"/>
  <c r="I25" i="8"/>
  <c r="K25" i="8"/>
  <c r="I5" i="8"/>
  <c r="J8" i="47"/>
  <c r="I26" i="8"/>
  <c r="K26" i="8"/>
  <c r="I10" i="8"/>
  <c r="J26" i="47"/>
  <c r="J34" i="47"/>
  <c r="K36" i="47"/>
  <c r="K38" i="47"/>
  <c r="K71" i="47"/>
  <c r="I24" i="8"/>
  <c r="K24" i="8"/>
  <c r="T5" i="8"/>
  <c r="V5" i="8"/>
  <c r="K10" i="8"/>
  <c r="J58" i="47"/>
  <c r="K61" i="47"/>
  <c r="K64" i="47"/>
  <c r="J16" i="47"/>
  <c r="J42" i="47"/>
  <c r="J50" i="47"/>
  <c r="K50" i="47"/>
  <c r="L50" i="47"/>
  <c r="K26" i="47"/>
  <c r="L26" i="47"/>
  <c r="L28" i="47"/>
  <c r="L30" i="47"/>
  <c r="K5" i="8"/>
  <c r="K28" i="47"/>
  <c r="K30" i="47"/>
  <c r="L36" i="47"/>
  <c r="L38" i="47"/>
  <c r="L52" i="47"/>
  <c r="L54" i="47"/>
  <c r="K52" i="47"/>
  <c r="K54" i="47"/>
  <c r="K58" i="47"/>
  <c r="L58" i="47"/>
  <c r="L61" i="47"/>
  <c r="L64" i="47"/>
  <c r="K42" i="47"/>
  <c r="L42" i="47"/>
  <c r="K44" i="47"/>
  <c r="K46" i="47"/>
  <c r="L44" i="47"/>
  <c r="L46" i="47"/>
  <c r="K69" i="47"/>
  <c r="L84" i="47" l="1"/>
  <c r="K70" i="47" s="1"/>
  <c r="Q65" i="47" s="1"/>
  <c r="X64" i="47" s="1"/>
  <c r="Q61" i="47"/>
  <c r="X60" i="47" s="1"/>
  <c r="Q63" i="47" l="1"/>
  <c r="X62" i="47" s="1"/>
</calcChain>
</file>

<file path=xl/sharedStrings.xml><?xml version="1.0" encoding="utf-8"?>
<sst xmlns="http://schemas.openxmlformats.org/spreadsheetml/2006/main" count="1719" uniqueCount="874">
  <si>
    <t>Reimbursable Meal</t>
  </si>
  <si>
    <t>Fruit</t>
  </si>
  <si>
    <t>Grains</t>
  </si>
  <si>
    <t>Milk</t>
  </si>
  <si>
    <t>Fruit (cups)</t>
  </si>
  <si>
    <t>F_i</t>
  </si>
  <si>
    <t>F_num</t>
  </si>
  <si>
    <t>V_i</t>
  </si>
  <si>
    <t>V_num</t>
  </si>
  <si>
    <t>Vegetables (cups)</t>
  </si>
  <si>
    <t>Milk (cups)</t>
  </si>
  <si>
    <t>Total offerings</t>
  </si>
  <si>
    <t>Total oz equivalents</t>
  </si>
  <si>
    <t>Check if less than half of fruit is juice</t>
  </si>
  <si>
    <t>F-c</t>
  </si>
  <si>
    <t>Vegetables</t>
  </si>
  <si>
    <t>Monday</t>
  </si>
  <si>
    <t>Daily Lunch Requirement Check
Grades 9-12</t>
  </si>
  <si>
    <t>Daily Fruit Requirement Check
 1 cup</t>
  </si>
  <si>
    <t>Daily Vegetable Requirement Check
1 cup</t>
  </si>
  <si>
    <t>Daily Grain Requirement Check
2 oz equivalents</t>
  </si>
  <si>
    <t>Daily Vegetable Milk Check
1 cup</t>
  </si>
  <si>
    <t>Daily M/MA Requirement Check
2 oz equivalents</t>
  </si>
  <si>
    <t>Meat/Meat Alternate (M/MA)</t>
  </si>
  <si>
    <t>M/MA
 (oz equivalent)</t>
  </si>
  <si>
    <t>Skim/Nonfat milk, unflavored
All Types</t>
  </si>
  <si>
    <t>Skim/Nonfat milk, flavored
All Types</t>
  </si>
  <si>
    <t>1% Milk, unflavored
All  Types</t>
  </si>
  <si>
    <t>1% Milk, flavored
All Types</t>
  </si>
  <si>
    <t>2% Milk or Whole Milk, flavored or unflavored
All Types</t>
  </si>
  <si>
    <r>
      <t xml:space="preserve">Milk Type
</t>
    </r>
    <r>
      <rPr>
        <i/>
        <sz val="11"/>
        <color indexed="8"/>
        <rFont val="Calibri"/>
        <family val="2"/>
      </rPr>
      <t>Check the type of milk below if it is offered to students on Monday</t>
    </r>
  </si>
  <si>
    <t>Grains
 (oz equivalent)</t>
  </si>
  <si>
    <r>
      <t xml:space="preserve">The daily worksheet will perform daily requirement checks for the reimbursable meals offered each day. Requirements met are flagged "Yes" and the cell turns </t>
    </r>
    <r>
      <rPr>
        <b/>
        <i/>
        <sz val="12"/>
        <color indexed="17"/>
        <rFont val="Calibri"/>
        <family val="2"/>
      </rPr>
      <t>green</t>
    </r>
    <r>
      <rPr>
        <b/>
        <i/>
        <sz val="12"/>
        <color indexed="8"/>
        <rFont val="Calibri"/>
        <family val="2"/>
      </rPr>
      <t xml:space="preserve">. Requirements NOT met are flagged "No" and the cell turns </t>
    </r>
    <r>
      <rPr>
        <b/>
        <i/>
        <sz val="12"/>
        <color indexed="10"/>
        <rFont val="Calibri"/>
        <family val="2"/>
      </rPr>
      <t>red</t>
    </r>
    <r>
      <rPr>
        <b/>
        <i/>
        <sz val="12"/>
        <color indexed="8"/>
        <rFont val="Calibri"/>
        <family val="2"/>
      </rPr>
      <t xml:space="preserve">. </t>
    </r>
  </si>
  <si>
    <t>Tuesday</t>
  </si>
  <si>
    <t>Wednesday</t>
  </si>
  <si>
    <t>Thursday</t>
  </si>
  <si>
    <t>Friday</t>
  </si>
  <si>
    <t>Weekly Requirement Check</t>
  </si>
  <si>
    <t>Weekly Total</t>
  </si>
  <si>
    <t>Minimum Vegetables</t>
  </si>
  <si>
    <t>Minimum Grain</t>
  </si>
  <si>
    <t>Maximum Grain</t>
  </si>
  <si>
    <t>Minimum Meat/Meat Alternate</t>
  </si>
  <si>
    <t>Maximum  Meat/Meat Alternate</t>
  </si>
  <si>
    <t>Weekly Requirement (cups)</t>
  </si>
  <si>
    <t>Minimum Fruit (cups)</t>
  </si>
  <si>
    <t>Grain Based Dessert Total for all weekly meals</t>
  </si>
  <si>
    <t>Weekly Grains Total:</t>
  </si>
  <si>
    <t>Whole Grain Rich Weekly Amount</t>
  </si>
  <si>
    <t>Minimum Fluid Milk</t>
  </si>
  <si>
    <t>Daily Juice Limit</t>
  </si>
  <si>
    <r>
      <rPr>
        <b/>
        <sz val="12"/>
        <color indexed="57"/>
        <rFont val="Calibri"/>
        <family val="2"/>
      </rPr>
      <t>DARK GREEN vegetables offered during the week</t>
    </r>
    <r>
      <rPr>
        <b/>
        <sz val="12"/>
        <color indexed="8"/>
        <rFont val="Calibri"/>
        <family val="2"/>
      </rPr>
      <t xml:space="preserve"> </t>
    </r>
  </si>
  <si>
    <t>RED/ORANGE vegetables offered during the week</t>
  </si>
  <si>
    <t>BEANS/PEAS (Legumes) offered during the week</t>
  </si>
  <si>
    <t>STARCHY vegetables offered during the week</t>
  </si>
  <si>
    <r>
      <t>OTHER
 (</t>
    </r>
    <r>
      <rPr>
        <b/>
        <i/>
        <sz val="12"/>
        <color indexed="56"/>
        <rFont val="Calibri"/>
        <family val="2"/>
      </rPr>
      <t>any other type of vegetable</t>
    </r>
    <r>
      <rPr>
        <b/>
        <sz val="12"/>
        <color indexed="56"/>
        <rFont val="Calibri"/>
        <family val="2"/>
      </rPr>
      <t>)
offered during the week</t>
    </r>
  </si>
  <si>
    <t>Vegetable Subgroups 
Lunch, Grades 9-12</t>
  </si>
  <si>
    <t>DARK GREEN vegetables offered on Monday</t>
  </si>
  <si>
    <t>Beans/Peas (legumes) offered on Monday</t>
  </si>
  <si>
    <t>Starchy vegetables offered on Monday</t>
  </si>
  <si>
    <t>Other vegetables offered on Monday</t>
  </si>
  <si>
    <t>Red/Orange  vegetables Offered on Monday</t>
  </si>
  <si>
    <t>Quantity (cups)</t>
  </si>
  <si>
    <t>G_T</t>
  </si>
  <si>
    <t>Select the reimbursable lunches offered on Monday</t>
  </si>
  <si>
    <t>G_I</t>
  </si>
  <si>
    <t>G_num</t>
  </si>
  <si>
    <t>R_i</t>
  </si>
  <si>
    <t>r_num</t>
  </si>
  <si>
    <t>R_T</t>
  </si>
  <si>
    <t>B_t</t>
  </si>
  <si>
    <t>B_i</t>
  </si>
  <si>
    <t>B_num</t>
  </si>
  <si>
    <t>S_T</t>
  </si>
  <si>
    <t>s_i</t>
  </si>
  <si>
    <t>s_num</t>
  </si>
  <si>
    <t>O_T</t>
  </si>
  <si>
    <t>o_i</t>
  </si>
  <si>
    <t>O_num</t>
  </si>
  <si>
    <r>
      <rPr>
        <b/>
        <sz val="14"/>
        <color indexed="8"/>
        <rFont val="Calibri"/>
        <family val="2"/>
      </rPr>
      <t>Vegetable Subgroup Tracker</t>
    </r>
    <r>
      <rPr>
        <sz val="11"/>
        <color theme="1"/>
        <rFont val="Calibri"/>
        <family val="2"/>
        <scheme val="minor"/>
      </rPr>
      <t xml:space="preserve">
</t>
    </r>
    <r>
      <rPr>
        <i/>
        <sz val="11"/>
        <color indexed="8"/>
        <rFont val="Calibri"/>
        <family val="2"/>
      </rPr>
      <t>Select the vegetables offered on Monday from each of the vegetable subgroup and the quantity offered.  Be sure to inlcude vegetables offered as part of an entrée in creditable amounts.</t>
    </r>
  </si>
  <si>
    <t>Go to Weekly Report</t>
  </si>
  <si>
    <t>Reimbursable Meals</t>
  </si>
  <si>
    <t>Vegetable Subgroups</t>
  </si>
  <si>
    <t>Dark Green</t>
  </si>
  <si>
    <t>Red/orange</t>
  </si>
  <si>
    <t>Beans/peas</t>
  </si>
  <si>
    <t>Starchy</t>
  </si>
  <si>
    <t>Other</t>
  </si>
  <si>
    <t>Weekly Reimbursable Meals and Vegetable Subgroups for lunch: Grades 9-12</t>
  </si>
  <si>
    <t>J_i</t>
  </si>
  <si>
    <t>J_num</t>
  </si>
  <si>
    <t>Weekly Whole Grain Rich Total:</t>
  </si>
  <si>
    <t>Classify each vegetable offered during the week in a creditable amount in the appropriate subgroup column. You may inlcude vegetables offered as part of an entrée in creditable amounts. Some of the commonly offered vegetables in each subgroup are entered below.
Type any additional vegetables offered during the week in the empty rows in each subgroup column.</t>
  </si>
  <si>
    <t>Weekly Requirement
 (oz equivalents)</t>
  </si>
  <si>
    <t>Calories</t>
  </si>
  <si>
    <t>ONLY select the cups of fruit juice</t>
  </si>
  <si>
    <t>Total Weekly Fruit</t>
  </si>
  <si>
    <t>Total Weekly Fruit Juice</t>
  </si>
  <si>
    <t>Percent of total weekly fruit that is juice</t>
  </si>
  <si>
    <t>Weekly requirement check</t>
  </si>
  <si>
    <t xml:space="preserve">Weekly Fruit Juice Limit Check
(no more than half of total fruit)
</t>
  </si>
  <si>
    <t>Daily Milk Requirement Check
1 cup</t>
  </si>
  <si>
    <t xml:space="preserve">Black beans </t>
  </si>
  <si>
    <t xml:space="preserve">Chickpeas </t>
  </si>
  <si>
    <t xml:space="preserve">Kidney beans </t>
  </si>
  <si>
    <t xml:space="preserve">Lentils </t>
  </si>
  <si>
    <t xml:space="preserve">Split peas </t>
  </si>
  <si>
    <t xml:space="preserve">Lima beans, immature </t>
  </si>
  <si>
    <t xml:space="preserve">Plantains </t>
  </si>
  <si>
    <t xml:space="preserve">Carrot juice </t>
  </si>
  <si>
    <t xml:space="preserve">Tomato juice </t>
  </si>
  <si>
    <t xml:space="preserve">Artichokes </t>
  </si>
  <si>
    <t xml:space="preserve">Avocado </t>
  </si>
  <si>
    <t xml:space="preserve">Brussels sprouts </t>
  </si>
  <si>
    <t xml:space="preserve">Cucumber </t>
  </si>
  <si>
    <t>Tomato paste</t>
  </si>
  <si>
    <t>Cal</t>
  </si>
  <si>
    <t>Average serving size:</t>
  </si>
  <si>
    <t>Total Weekly servings:</t>
  </si>
  <si>
    <t>Total weekly servings:</t>
  </si>
  <si>
    <t>What two types of milk are offered most during the week?</t>
  </si>
  <si>
    <t>Cal_serv</t>
  </si>
  <si>
    <t>fat_serv</t>
  </si>
  <si>
    <t>avg_wk_cal</t>
  </si>
  <si>
    <t>avg_wk_fat</t>
  </si>
  <si>
    <t>Cal_wk</t>
  </si>
  <si>
    <t>fat_wk</t>
  </si>
  <si>
    <t>Saturated Fat</t>
  </si>
  <si>
    <t>Total_avg_daily for F,M,V</t>
  </si>
  <si>
    <t>sat fat</t>
  </si>
  <si>
    <t>Num_servings</t>
  </si>
  <si>
    <t>cal</t>
  </si>
  <si>
    <t>Total cal</t>
  </si>
  <si>
    <t>Total fat</t>
  </si>
  <si>
    <t>fat</t>
  </si>
  <si>
    <t>avg_day_cal</t>
  </si>
  <si>
    <t>avg_day_fat</t>
  </si>
  <si>
    <t>Daily Amounts Based on the Average for a 5-day week</t>
  </si>
  <si>
    <t>Nutrient</t>
  </si>
  <si>
    <t>Daily Average</t>
  </si>
  <si>
    <t>Required Range</t>
  </si>
  <si>
    <t>Assessment</t>
  </si>
  <si>
    <t>Measure</t>
  </si>
  <si>
    <t>Less than 10% of total calories</t>
  </si>
  <si>
    <t>Percent of Calories</t>
  </si>
  <si>
    <t>Fruit not offered</t>
  </si>
  <si>
    <t>Milk not offered</t>
  </si>
  <si>
    <t>Dark green vegetables not offered</t>
  </si>
  <si>
    <t>Red/orange vegetables not offered</t>
  </si>
  <si>
    <t>Beans/peas not offered</t>
  </si>
  <si>
    <t>Starchy vegetables not offered</t>
  </si>
  <si>
    <t>Other vegetables not offered</t>
  </si>
  <si>
    <t>Dark green unspecified</t>
  </si>
  <si>
    <t>Red/orange unspecified</t>
  </si>
  <si>
    <t>Beans/peas unspecified</t>
  </si>
  <si>
    <t>Starchy unspecified</t>
  </si>
  <si>
    <t>Other unspecified</t>
  </si>
  <si>
    <t>**Extra dark green used as other**</t>
  </si>
  <si>
    <t>**Extra red/orange used as other**</t>
  </si>
  <si>
    <t>**Extra beans/peas used as other**</t>
  </si>
  <si>
    <t>Materials needed:</t>
  </si>
  <si>
    <t xml:space="preserve">***It is very important to follow these steps in order; otherwise, the worksheet will not provide accurate results. The accuracy of the menu certification results are based on the accuracy of the information entered by the user. </t>
  </si>
  <si>
    <t>***Do NOT enter text (such as “4 oz”) in these cells. Attempts to do so will result in an error message.</t>
  </si>
  <si>
    <t>Go to Instructions</t>
  </si>
  <si>
    <t>Go to instructions</t>
  </si>
  <si>
    <t>Total fruit includes both whole fruit and fruit juice.</t>
  </si>
  <si>
    <t>Portion sizes for all reimbursable menu items</t>
  </si>
  <si>
    <t>Contribution information for each menu item (CN Label, USDA Food Fact Sheet)</t>
  </si>
  <si>
    <t>Standardized Recipes</t>
  </si>
  <si>
    <t xml:space="preserve">Production Records  </t>
  </si>
  <si>
    <t xml:space="preserve">Once the meal name for Meal #1 has been entered, the meal components and corresponding serving sizes must be entered. </t>
  </si>
  <si>
    <t xml:space="preserve">***IMPORTANT  scroll up or down through the options until “1” is highlighted.  The “enter” key must be pressed before moving to the next column. </t>
  </si>
  <si>
    <t xml:space="preserve">All grains are measured in ounce equivalents and may be credited in quarter ounce equivalents. </t>
  </si>
  <si>
    <t>Do NOT enter text (such as “4 oz”) in these cells. Attempts to do so will result in an error message.</t>
  </si>
  <si>
    <t>Type in a value in ounce equivalents (to the nearest quarter ounce, or 0.25 ounce equivalents). Do NOT enter text (such as “4 oz”) in these cells. Attempts to do so will result in an error message</t>
  </si>
  <si>
    <t>Once the meal is selected, columns in that row will automatically fill in from the data entered in the “All Meals” tab.</t>
  </si>
  <si>
    <t xml:space="preserve"> Once dark green vegetables have been entered, the same process must be repeated for each of the other four subgroups.</t>
  </si>
  <si>
    <t xml:space="preserve">Click on the “Weekly Report” tab. </t>
  </si>
  <si>
    <t xml:space="preserve">On the left side of the sheet, in rows, are the food components. </t>
  </si>
  <si>
    <t>The weekly requirement check, similar to the daily requirement check, shows up as green (Yes) if the menu offered at least the minimum fruit requirement. Red (No) indicates if less than the requirement was offered.</t>
  </si>
  <si>
    <t>Once all vegetable subgroups are entered for one day, select the next day tab and repeat the above steps.</t>
  </si>
  <si>
    <t>For each dark green vegetable selected, the appropriate quantity provided each day must also be selected. In the second green column, use the dropdown box to select the correct amount of cups.</t>
  </si>
  <si>
    <t xml:space="preserve">This is to enter the  quantity of dark green vegetables available to a single child. </t>
  </si>
  <si>
    <t>Romaine</t>
  </si>
  <si>
    <t>Watercress</t>
  </si>
  <si>
    <t>Bok choy</t>
  </si>
  <si>
    <t>Broccoli</t>
  </si>
  <si>
    <t>Arugula lettuce</t>
  </si>
  <si>
    <t>Kale</t>
  </si>
  <si>
    <t>Carrots</t>
  </si>
  <si>
    <t>Chili pepper, hot</t>
  </si>
  <si>
    <t xml:space="preserve">Peppers, red, sweet, bell </t>
  </si>
  <si>
    <t>Pumpkin</t>
  </si>
  <si>
    <t xml:space="preserve">Squash, winter </t>
  </si>
  <si>
    <t>Sweet potatoes</t>
  </si>
  <si>
    <t>Tomatoes</t>
  </si>
  <si>
    <t>Pinto beans</t>
  </si>
  <si>
    <t>Lima beans, mature</t>
  </si>
  <si>
    <t>White beans</t>
  </si>
  <si>
    <t>Corn</t>
  </si>
  <si>
    <t>Water chestnuts</t>
  </si>
  <si>
    <t>Asparagus</t>
  </si>
  <si>
    <t>Bamboo Shoots</t>
  </si>
  <si>
    <t>Beans, green/snap/yellow</t>
  </si>
  <si>
    <t>Beets</t>
  </si>
  <si>
    <t>Cabbage, green/red</t>
  </si>
  <si>
    <t>Cactus (nopales)</t>
  </si>
  <si>
    <t>Celery</t>
  </si>
  <si>
    <t xml:space="preserve">Cauliflower/broccoflower </t>
  </si>
  <si>
    <t>Chives</t>
  </si>
  <si>
    <t>Garlic</t>
  </si>
  <si>
    <t>Lettuce, iceberg</t>
  </si>
  <si>
    <t>Mung bean/alfalfa sprouts</t>
  </si>
  <si>
    <t>Mushrooms</t>
  </si>
  <si>
    <t>Okra</t>
  </si>
  <si>
    <t>Olives</t>
  </si>
  <si>
    <t>Onions/leeks</t>
  </si>
  <si>
    <t>Snowpeas</t>
  </si>
  <si>
    <t>Chili pepper, hot, green</t>
  </si>
  <si>
    <t>Tomato sauce</t>
  </si>
  <si>
    <t>Peppers, green, sweet, bell</t>
  </si>
  <si>
    <t>Radishes</t>
  </si>
  <si>
    <t>Squash, Summer/yellow/spaghetti/chayote</t>
  </si>
  <si>
    <t>Zucchini</t>
  </si>
  <si>
    <t>Tomatillos</t>
  </si>
  <si>
    <t>Jicama</t>
  </si>
  <si>
    <t>Kohlrabi/celeriac/Fennel</t>
  </si>
  <si>
    <t>Turnips/rutabagas</t>
  </si>
  <si>
    <t>The decimal entered above has been converted to the following fraction:</t>
  </si>
  <si>
    <r>
      <t xml:space="preserve">Fraction Calculator: 
</t>
    </r>
    <r>
      <rPr>
        <sz val="11"/>
        <color theme="1"/>
        <rFont val="Calibri"/>
        <family val="2"/>
        <scheme val="minor"/>
      </rPr>
      <t>Use this calculator to add the number of cups.</t>
    </r>
  </si>
  <si>
    <t>Enter the decimal you wish to convert to a fraction in the box:</t>
  </si>
  <si>
    <r>
      <t xml:space="preserve">
Fraction Calculator: 
</t>
    </r>
    <r>
      <rPr>
        <sz val="11"/>
        <color theme="1"/>
        <rFont val="Calibri"/>
        <family val="2"/>
        <scheme val="minor"/>
      </rPr>
      <t>Use this calculator to add the number of cups.</t>
    </r>
  </si>
  <si>
    <t>Unspecified Dark Green Vegetables</t>
  </si>
  <si>
    <t>Unspecified Red/Orange Vegetables</t>
  </si>
  <si>
    <t>Unspecified Beans/Peas</t>
  </si>
  <si>
    <t>Unspecified Starchy Vegetables</t>
  </si>
  <si>
    <t>Unspecified Other Vegetables</t>
  </si>
  <si>
    <r>
      <rPr>
        <b/>
        <sz val="11"/>
        <rFont val="Calibri"/>
        <family val="2"/>
      </rPr>
      <t>Meal Name</t>
    </r>
    <r>
      <rPr>
        <b/>
        <sz val="11"/>
        <color indexed="8"/>
        <rFont val="Calibri"/>
        <family val="2"/>
      </rPr>
      <t xml:space="preserve">
</t>
    </r>
    <r>
      <rPr>
        <i/>
        <sz val="11"/>
        <color indexed="8"/>
        <rFont val="Calibri"/>
        <family val="2"/>
      </rPr>
      <t>Enter the name of each reimbursable meal as found on the weekly menu.  Select the first blank if the component was not offered with the meal. 
** DO NOT DELETE ROWS**</t>
    </r>
  </si>
  <si>
    <t>Crediting Considerations</t>
  </si>
  <si>
    <t>OPTIONAL Tools to Assist in Fraction and Decimal Calculations</t>
  </si>
  <si>
    <t>For vegetables, amounts of each subgroup offered each day are shown.</t>
  </si>
  <si>
    <t xml:space="preserve">If several vegetable choices are offered, enter the minimum that the child is instructed to take. </t>
  </si>
  <si>
    <t>Example: Chicken nuggets w/ roll and honey sauce</t>
  </si>
  <si>
    <t>Example: Small cookie</t>
  </si>
  <si>
    <t>Common fats added to vegetables or fruit</t>
  </si>
  <si>
    <t>Butter</t>
  </si>
  <si>
    <t>Margarine</t>
  </si>
  <si>
    <t>Salad dressing</t>
  </si>
  <si>
    <t>Mayonnaise</t>
  </si>
  <si>
    <t>Cream/whipped cream/sour cream</t>
  </si>
  <si>
    <t>Shortening</t>
  </si>
  <si>
    <t>Bacon crumbles</t>
  </si>
  <si>
    <t>Brown or white sugar</t>
  </si>
  <si>
    <t>Honey</t>
  </si>
  <si>
    <t>Maple and/or fruit syrup</t>
  </si>
  <si>
    <t>Simplified Nutrient Assessment Instructions</t>
  </si>
  <si>
    <t>Key Information</t>
  </si>
  <si>
    <t>SFAs that have nutrient analysis software may still choose the FNS simplified assessment option if desired.</t>
  </si>
  <si>
    <t>Begin on the left side of the sheet with the “Fruit, Milk, and Vegetable Subgroup Simplified Nutrient Assessment.”</t>
  </si>
  <si>
    <t>Go to Results</t>
  </si>
  <si>
    <t>Scroll to the right to enter vegetable subgroup information</t>
  </si>
  <si>
    <r>
      <t xml:space="preserve">The daily worksheet will perform daily requirement checks for the reimbursable meals offered each day. Requirements met are flagged "Yes" and the cell turns </t>
    </r>
    <r>
      <rPr>
        <b/>
        <i/>
        <sz val="12"/>
        <color indexed="17"/>
        <rFont val="Calibri"/>
        <family val="2"/>
      </rPr>
      <t>green</t>
    </r>
    <r>
      <rPr>
        <b/>
        <i/>
        <sz val="12"/>
        <color indexed="8"/>
        <rFont val="Calibri"/>
        <family val="2"/>
      </rPr>
      <t xml:space="preserve">. Requirements NOT met are flagged "No" and the cell turns </t>
    </r>
    <r>
      <rPr>
        <b/>
        <i/>
        <sz val="12"/>
        <color indexed="10"/>
        <rFont val="Calibri"/>
        <family val="2"/>
      </rPr>
      <t>red</t>
    </r>
    <r>
      <rPr>
        <b/>
        <i/>
        <sz val="12"/>
        <color indexed="8"/>
        <rFont val="Calibri"/>
        <family val="2"/>
      </rPr>
      <t xml:space="preserve">. 
</t>
    </r>
    <r>
      <rPr>
        <sz val="12"/>
        <color indexed="8"/>
        <rFont val="Calibri"/>
        <family val="2"/>
      </rPr>
      <t xml:space="preserve">NOTE: The top row is frozen to display the column headers as the daily meals are entered.
</t>
    </r>
    <r>
      <rPr>
        <i/>
        <sz val="12"/>
        <color indexed="10"/>
        <rFont val="Calibri"/>
        <family val="2"/>
      </rPr>
      <t xml:space="preserve">Grains, whole grain rich, and meat/meat alternate oz equivalents are rounded down to the nearest quarter ounce.
</t>
    </r>
    <r>
      <rPr>
        <b/>
        <sz val="12"/>
        <color indexed="56"/>
        <rFont val="Calibri"/>
        <family val="2"/>
      </rPr>
      <t>Once you are finished selecting the meals offered each day, make sure to scroll to the right to enter milk type and vegetable subgroup information.</t>
    </r>
  </si>
  <si>
    <t>Cells shaded this color means the daily minimum for the component is NOT met</t>
  </si>
  <si>
    <t>Enter the total meat/meat alternate ounces offered with this meal</t>
  </si>
  <si>
    <t>Enter the number of cups of fluid milk offered with this meal</t>
  </si>
  <si>
    <t>Juice</t>
  </si>
  <si>
    <t>M/MA
oz equivalents</t>
  </si>
  <si>
    <t>Milk
cups</t>
  </si>
  <si>
    <t>Click here to go to the Food Buying Guide Calculator</t>
  </si>
  <si>
    <t xml:space="preserve">DARK GREEN vegetables offered  </t>
  </si>
  <si>
    <t xml:space="preserve">Red/Orange vegetables offered  </t>
  </si>
  <si>
    <t xml:space="preserve">Beans/Peas (legumes) offered  </t>
  </si>
  <si>
    <t xml:space="preserve">Starchy vegetables offered  </t>
  </si>
  <si>
    <t xml:space="preserve">Other vegetables offered  </t>
  </si>
  <si>
    <t>aa=IF(Monday!A7aa=1,"",Monday!B7)</t>
  </si>
  <si>
    <t>aa=IF(Monday!A17aa=1, "", Monday!B17)</t>
  </si>
  <si>
    <t>aa=IF(Tuesday!A7aa=1,"",Tuesday!B7)</t>
  </si>
  <si>
    <t>aa=IF(Tuesday!A17aa=1, "", Tuesday!B17)</t>
  </si>
  <si>
    <t>aa=IF(Wednesday!A7aa=1,"",Wednesday!B7)</t>
  </si>
  <si>
    <t>aa=IF(Wednesday!A17aa=1, "", Wednesday!B17)</t>
  </si>
  <si>
    <t>aa=IF(Thursday!A7aa=1,"",Thursday!B7)</t>
  </si>
  <si>
    <t>aa=IF(Thursday!A17aa=1, "", Thursday!B17)</t>
  </si>
  <si>
    <t>aa=IF(Friday!A7aa=1,"",Friday!B7)</t>
  </si>
  <si>
    <t>aa=IF(Friday!A17aa=1, "", Friday!B17)</t>
  </si>
  <si>
    <t>aa=IF(Monday!A8aa=1,"",Monday!B8)</t>
  </si>
  <si>
    <t>aa=IF(Monday!A18aa=1, "", Monday!B18)</t>
  </si>
  <si>
    <t>aa=IF(Tuesday!A8aa=1,"",Tuesday!B8)</t>
  </si>
  <si>
    <t>aa=IF(Tuesday!A18aa=1, "", Tuesday!B18)</t>
  </si>
  <si>
    <t>aa=IF(Wednesday!A8aa=1,"",Wednesday!B8)</t>
  </si>
  <si>
    <t>aa=IF(Wednesday!A18aa=1, "", Wednesday!B18)</t>
  </si>
  <si>
    <t>aa=IF(Thursday!A8aa=1,"",Thursday!B8)</t>
  </si>
  <si>
    <t>aa=IF(Thursday!A18aa=1, "", Thursday!B18)</t>
  </si>
  <si>
    <t>aa=IF(Friday!A8aa=1,"",Friday!B8)</t>
  </si>
  <si>
    <t>aa=IF(Friday!A18aa=1, "", Friday!B18)</t>
  </si>
  <si>
    <t>aa=IF(Monday!A9aa=1,"",Monday!B9)</t>
  </si>
  <si>
    <t>aa=IF(Monday!A19aa=1, "", Monday!B19)</t>
  </si>
  <si>
    <t>aa=IF(Tuesday!A9aa=1,"",Tuesday!B9)</t>
  </si>
  <si>
    <t>aa=IF(Tuesday!A19aa=1, "", Tuesday!B19)</t>
  </si>
  <si>
    <t>aa=IF(Wednesday!A9aa=1,"",Wednesday!B9)</t>
  </si>
  <si>
    <t>aa=IF(Wednesday!A19aa=1, "", Wednesday!B19)</t>
  </si>
  <si>
    <t>aa=IF(Thursday!A9aa=1,"",Thursday!B9)</t>
  </si>
  <si>
    <t>aa=IF(Thursday!A19aa=1, "", Thursday!B19)</t>
  </si>
  <si>
    <t>aa=IF(Friday!A9aa=1,"",Friday!B9)</t>
  </si>
  <si>
    <t>aa=IF(Friday!A19aa=1, "", Friday!B19)</t>
  </si>
  <si>
    <t>aa=IF(Monday!A10aa=1,"",Monday!B10)</t>
  </si>
  <si>
    <t>aa=IF(Monday!A20aa=1, "", Monday!B20)</t>
  </si>
  <si>
    <t>aa=IF(Tuesday!A10aa=1,"",Tuesday!B10)</t>
  </si>
  <si>
    <t>aa=IF(Tuesday!A20aa=1, "", Tuesday!B20)</t>
  </si>
  <si>
    <t>aa=IF(Wednesday!A10aa=1,"",Wednesday!B10)</t>
  </si>
  <si>
    <t>aa=IF(Wednesday!A20aa=1, "", Wednesday!B20)</t>
  </si>
  <si>
    <t>aa=IF(Thursday!A10aa=1,"",Thursday!B10)</t>
  </si>
  <si>
    <t>aa=IF(Thursday!A20aa=1, "", Thursday!B20)</t>
  </si>
  <si>
    <t>aa=IF(Friday!A10aa=1,"",Friday!B10)</t>
  </si>
  <si>
    <t>aa=IF(Friday!A20aa=1, "", Friday!B20)</t>
  </si>
  <si>
    <t>aa=IF(Monday!A11aa=1,"",Monday!B11)</t>
  </si>
  <si>
    <t>aa=IF(Monday!A21aa=1, "", Monday!B21)</t>
  </si>
  <si>
    <t>aa=IF(Tuesday!A11aa=1,"",Tuesday!B11)</t>
  </si>
  <si>
    <t>aa=IF(Tuesday!A21aa=1, "", Tuesday!B21)</t>
  </si>
  <si>
    <t>aa=IF(Wednesday!A11aa=1,"",Wednesday!B11)</t>
  </si>
  <si>
    <t>aa=IF(Wednesday!A21aa=1, "", Wednesday!B21)</t>
  </si>
  <si>
    <t>aa=IF(Thursday!A11aa=1,"",Thursday!B11)</t>
  </si>
  <si>
    <t>aa=IF(Thursday!A21aa=1, "", Thursday!B21)</t>
  </si>
  <si>
    <t>aa=IF(Friday!A11aa=1,"",Friday!B11)</t>
  </si>
  <si>
    <t>aa=IF(Friday!A21aa=1, "", Friday!B21)</t>
  </si>
  <si>
    <t>aa=IF(Monday!A12aa=1,"",Monday!B12)</t>
  </si>
  <si>
    <t>aa=IF(Monday!A22aa=1, "", Monday!B22)</t>
  </si>
  <si>
    <t>aa=IF(Tuesday!A12aa=1,"",Tuesday!B12)</t>
  </si>
  <si>
    <t>aa=IF(Tuesday!A22aa=1, "", Tuesday!B22)</t>
  </si>
  <si>
    <t>aa=IF(Wednesday!A12aa=1,"",Wednesday!B12)</t>
  </si>
  <si>
    <t>aa=IF(Wednesday!A22aa=1, "", Wednesday!B22)</t>
  </si>
  <si>
    <t>aa=IF(Thursday!A12aa=1,"",Thursday!B12)</t>
  </si>
  <si>
    <t>aa=IF(Thursday!A22aa=1, "", Thursday!B22)</t>
  </si>
  <si>
    <t>aa=IF(Friday!A12aa=1,"",Friday!B12)</t>
  </si>
  <si>
    <t>aa=IF(Friday!A22aa=1, "", Friday!B22)</t>
  </si>
  <si>
    <t>aa=IF(Monday!A13aa=1,"",Monday!B13)</t>
  </si>
  <si>
    <t>aa=IF(Monday!A23aa=1, "", Monday!B23)</t>
  </si>
  <si>
    <t>aa=IF(Tuesday!A13aa=1,"",Tuesday!B13)</t>
  </si>
  <si>
    <t>aa=IF(Tuesday!A23aa=1, "", Tuesday!B23)</t>
  </si>
  <si>
    <t>aa=IF(Wednesday!A13aa=1,"",Wednesday!B13)</t>
  </si>
  <si>
    <t>aa=IF(Wednesday!A23aa=1, "", Wednesday!B23)</t>
  </si>
  <si>
    <t>aa=IF(Thursday!A13aa=1,"",Thursday!B13)</t>
  </si>
  <si>
    <t>aa=IF(Thursday!A23aa=1, "", Thursday!B23)</t>
  </si>
  <si>
    <t>aa=IF(Friday!A13aa=1,"",Friday!B13)</t>
  </si>
  <si>
    <t>aa=IF(Friday!A23aa=1, "", Friday!B23)</t>
  </si>
  <si>
    <t>aa=IF(Monday!A14aa=1,"",Monday!B14)</t>
  </si>
  <si>
    <t>aa=IF(Monday!A24aa=1, "", Monday!B24)</t>
  </si>
  <si>
    <t>aa=IF(Tuesday!A14aa=1,"",Tuesday!B14)</t>
  </si>
  <si>
    <t>aa=IF(Tuesday!A24aa=1, "", Tuesday!B24)</t>
  </si>
  <si>
    <t>aa=IF(Wednesday!A14aa=1,"",Wednesday!B14)</t>
  </si>
  <si>
    <t>aa=IF(Wednesday!A24aa=1, "", Wednesday!B24)</t>
  </si>
  <si>
    <t>aa=IF(Thursday!A14aa=1,"",Thursday!B14)</t>
  </si>
  <si>
    <t>aa=IF(Thursday!A24aa=1, "", Thursday!B24)</t>
  </si>
  <si>
    <t>aa=IF(Friday!A14aa=1,"",Friday!B14)</t>
  </si>
  <si>
    <t>aa=IF(Friday!A24aa=1, "", Friday!B24)</t>
  </si>
  <si>
    <t>aa=IF(Monday!A15aa=1,"",Monday!B15)</t>
  </si>
  <si>
    <t>aa=IF(Monday!A25aa=1, "", Monday!B25)</t>
  </si>
  <si>
    <t>aa=IF(Tuesday!A15aa=1,"",Tuesday!B15)</t>
  </si>
  <si>
    <t>aa=IF(Tuesday!A25aa=1, "", Tuesday!B25)</t>
  </si>
  <si>
    <t>aa=IF(Wednesday!A15aa=1,"",Wednesday!B15)</t>
  </si>
  <si>
    <t>aa=IF(Wednesday!A25aa=1, "", Wednesday!B25)</t>
  </si>
  <si>
    <t>aa=IF(Thursday!A15aa=1,"",Thursday!B15)</t>
  </si>
  <si>
    <t>aa=IF(Thursday!A25aa=1, "", Thursday!B25)</t>
  </si>
  <si>
    <t>aa=IF(Friday!A15aa=1,"",Friday!B15)</t>
  </si>
  <si>
    <t>aa=IF(Friday!A25aa=1, "", Friday!B25)</t>
  </si>
  <si>
    <t>aa=IF(Monday!A16aa=1,"",Monday!B16)</t>
  </si>
  <si>
    <t>aa=IF(Monday!A26aa=1, "", Monday!B26)</t>
  </si>
  <si>
    <t>aa=IF(Tuesday!A16aa=1,"",Tuesday!B16)</t>
  </si>
  <si>
    <t>aa=IF(Tuesday!A26aa=1, "", Tuesday!B26)</t>
  </si>
  <si>
    <t>aa=IF(Wednesday!A16aa=1,"",Wednesday!B16)</t>
  </si>
  <si>
    <t>aa=IF(Wednesday!A26aa=1, "", Wednesday!B26)</t>
  </si>
  <si>
    <t>aa=IF(Thursday!A16aa=1,"",Thursday!B16)</t>
  </si>
  <si>
    <t>aa=IF(Thursday!A26aa=1, "", Thursday!B26)</t>
  </si>
  <si>
    <t>aa=IF(Friday!A16aa=1,"",Friday!B16)</t>
  </si>
  <si>
    <t>aa=IF(Friday!A26aa=1, "", Friday!B26)</t>
  </si>
  <si>
    <t>Sum of Dark Green Offerings:</t>
  </si>
  <si>
    <t>Sum of Red/Orange Offerings:</t>
  </si>
  <si>
    <t>Sum of Beans/Peas (legumes) Offerings:</t>
  </si>
  <si>
    <t>Sum of Starchy Offerings:</t>
  </si>
  <si>
    <t>Sum of Other Offerings:</t>
  </si>
  <si>
    <t>Click here to go the Food Buying Guide Calculator</t>
  </si>
  <si>
    <t>Click here to the Weekly Report</t>
  </si>
  <si>
    <t>Decimal/Fraction Converter
(Rounded down to the nearest 1/8)</t>
  </si>
  <si>
    <t>SFA Name:</t>
  </si>
  <si>
    <t>Calories/serving (kcal)</t>
  </si>
  <si>
    <t>Dessert, Side, or Condiment</t>
  </si>
  <si>
    <t>Saturated Fat/serving (g)</t>
  </si>
  <si>
    <t>Chicken Nuggets</t>
  </si>
  <si>
    <t>Fresh Cow/field/blackeye/pigeon (peas)</t>
  </si>
  <si>
    <r>
      <t xml:space="preserve">Cups of </t>
    </r>
    <r>
      <rPr>
        <b/>
        <sz val="12"/>
        <color indexed="57"/>
        <rFont val="Calibri"/>
        <family val="2"/>
      </rPr>
      <t>DARK GREEN</t>
    </r>
    <r>
      <rPr>
        <b/>
        <sz val="12"/>
        <color indexed="8"/>
        <rFont val="Calibri"/>
        <family val="2"/>
      </rPr>
      <t xml:space="preserve"> </t>
    </r>
  </si>
  <si>
    <r>
      <t xml:space="preserve">Cups of </t>
    </r>
    <r>
      <rPr>
        <b/>
        <sz val="12"/>
        <color indexed="60"/>
        <rFont val="Calibri"/>
        <family val="2"/>
      </rPr>
      <t>RED/ORANGE</t>
    </r>
  </si>
  <si>
    <t xml:space="preserve"> Cups of BEANS/PEAS(Legumes)</t>
  </si>
  <si>
    <r>
      <t xml:space="preserve">Cups of </t>
    </r>
    <r>
      <rPr>
        <b/>
        <sz val="12"/>
        <color indexed="60"/>
        <rFont val="Calibri"/>
        <family val="2"/>
      </rPr>
      <t>STARCHY</t>
    </r>
    <r>
      <rPr>
        <b/>
        <sz val="12"/>
        <color indexed="8"/>
        <rFont val="Calibri"/>
        <family val="2"/>
      </rPr>
      <t xml:space="preserve"> vegetables</t>
    </r>
  </si>
  <si>
    <r>
      <t xml:space="preserve">Cups of </t>
    </r>
    <r>
      <rPr>
        <b/>
        <sz val="12"/>
        <color indexed="56"/>
        <rFont val="Calibri"/>
        <family val="2"/>
      </rPr>
      <t>OTHER
 (</t>
    </r>
    <r>
      <rPr>
        <b/>
        <i/>
        <sz val="12"/>
        <rFont val="Calibri"/>
        <family val="2"/>
      </rPr>
      <t>any other type of vegetable</t>
    </r>
    <r>
      <rPr>
        <b/>
        <sz val="12"/>
        <color indexed="56"/>
        <rFont val="Calibri"/>
        <family val="2"/>
      </rPr>
      <t>)</t>
    </r>
  </si>
  <si>
    <t>Dark Green Vegetables (cups)</t>
  </si>
  <si>
    <t>Red/orange Vegetables (cups)</t>
  </si>
  <si>
    <t>Beans/peas (legumes) (cups)</t>
  </si>
  <si>
    <t>Starchy Vegetables (cups)</t>
  </si>
  <si>
    <t>Other Vegetables (cups)</t>
  </si>
  <si>
    <t>Enter the number of cups offered:</t>
  </si>
  <si>
    <t>Enter the number of cups in a serving:</t>
  </si>
  <si>
    <t>OPTIONAL Tools to Assist in Serving Calculations</t>
  </si>
  <si>
    <t>+</t>
  </si>
  <si>
    <t>-</t>
  </si>
  <si>
    <t>*</t>
  </si>
  <si>
    <t>/</t>
  </si>
  <si>
    <t>Enter the number of calories or sat fat grams/serving:</t>
  </si>
  <si>
    <t>Enter the number of calories or sat fat grams/serving (cups):</t>
  </si>
  <si>
    <t>SFA Notes</t>
  </si>
  <si>
    <t>3a</t>
  </si>
  <si>
    <t>3b</t>
  </si>
  <si>
    <t>4a</t>
  </si>
  <si>
    <t>Dried fruit- twice the volume as served (1/2 cup credits as 1 cup)</t>
  </si>
  <si>
    <t>Raw leafy greens- half the volume as served (2 cups credits as 1 cup)</t>
  </si>
  <si>
    <t xml:space="preserve">Conversion must be made first, and CREDITABLE amounts entered into the menu worksheet. </t>
  </si>
  <si>
    <t>Example: if a salad with 2 cups of romaine lettuce is offered, “1” cup of vegetable (dark green) must be entered.</t>
  </si>
  <si>
    <t>Click on the tab at the bottom of each tab to transfer to a different tab.</t>
  </si>
  <si>
    <t>Number of calories or saturated fat/serving (cups) offered:</t>
  </si>
  <si>
    <t>Calories and Saturated Fat Serving Size Calculator (cups)</t>
  </si>
  <si>
    <t>Calories and Saturated Fat Serving Size Calculator (weight)</t>
  </si>
  <si>
    <t>Enter food item weight offered:</t>
  </si>
  <si>
    <t>Enter food item weight in a serving:</t>
  </si>
  <si>
    <t>Number of calories or saturated fat
 (weight offered):</t>
  </si>
  <si>
    <t>Number of planned servings for the week</t>
  </si>
  <si>
    <t>M1</t>
  </si>
  <si>
    <t>M2</t>
  </si>
  <si>
    <t>M3</t>
  </si>
  <si>
    <t>M4</t>
  </si>
  <si>
    <t>M5</t>
  </si>
  <si>
    <t>O1</t>
  </si>
  <si>
    <t>O3</t>
  </si>
  <si>
    <t>O4</t>
  </si>
  <si>
    <t>Main Dish Simplified Nutrient Data Entry</t>
  </si>
  <si>
    <t>Other items: Sides, Desserts, Condiments Nutrient Data Entry</t>
  </si>
  <si>
    <t>Soybeans</t>
  </si>
  <si>
    <t>Nonfat unflavored &amp; nonfat flavored</t>
  </si>
  <si>
    <t>Nonfat unflavored &amp; low-fat (1%) unflavored</t>
  </si>
  <si>
    <t>Low-fat (1%) unflavored &amp; nonfat flavored</t>
  </si>
  <si>
    <t>Less than 30% of the total fruit offerings</t>
  </si>
  <si>
    <t>30% to 70% of the total fruit offerings</t>
  </si>
  <si>
    <t>More than 70% of the total fruit offerings</t>
  </si>
  <si>
    <t>Less than 30% of the total dark green offerings</t>
  </si>
  <si>
    <t>30% to 70% of the total dark green offerings</t>
  </si>
  <si>
    <t>More than 70% of the total dark green offerings</t>
  </si>
  <si>
    <t>Less than 30% of the total red/orange offerings</t>
  </si>
  <si>
    <t>30% to 70% of the total red/orange offerings</t>
  </si>
  <si>
    <t>More than 70% of the total red/orange offerings</t>
  </si>
  <si>
    <t>Less than 30% of the total beans/peas (legumes) offerings</t>
  </si>
  <si>
    <t>30% to 70% of the total beans/peas (legumes) offerings</t>
  </si>
  <si>
    <t>More than 70% of the total beans/peas (legumes) offerings</t>
  </si>
  <si>
    <t>Less than 30% of the total starchy offerings</t>
  </si>
  <si>
    <t>30% to 70% of the total starchy offerings</t>
  </si>
  <si>
    <t>More than 70% of the total starchy offerings</t>
  </si>
  <si>
    <t>Less than 30% of the total other offerings</t>
  </si>
  <si>
    <t>30% to 70% of the total other offerings</t>
  </si>
  <si>
    <t>More than 70% of the total other offerings</t>
  </si>
  <si>
    <t>Meat/Meat Alternate 
(oz equivalents)</t>
  </si>
  <si>
    <r>
      <t>Fruit (cups)
**</t>
    </r>
    <r>
      <rPr>
        <sz val="11"/>
        <color theme="1"/>
        <rFont val="Calibri"/>
        <family val="2"/>
        <scheme val="minor"/>
      </rPr>
      <t>NOTE: Enter the CREDITABLE amount of dried fruit</t>
    </r>
  </si>
  <si>
    <t>Vegetables
(cups)</t>
  </si>
  <si>
    <t>Fluid Milk
(cups)</t>
  </si>
  <si>
    <t>Total Weekly Vegetables</t>
  </si>
  <si>
    <t>Total Weekly Vegetable Juice</t>
  </si>
  <si>
    <t>Percent of total weekly vegetables that is juice</t>
  </si>
  <si>
    <t>ONLY select the cups of vegetable juice</t>
  </si>
  <si>
    <t>jv_i</t>
  </si>
  <si>
    <t>jv_num</t>
  </si>
  <si>
    <t>5a</t>
  </si>
  <si>
    <t>Click here for help categorizing vegetables</t>
  </si>
  <si>
    <t>Total fruit, fruit juice, vegetable and vegetable juice columns include a dropdown menu. Clicking on the gray box with the black downward arrow opens a list of serving sizes.</t>
  </si>
  <si>
    <t>Each row should contain one meal until all meals offered over the week are entered</t>
  </si>
  <si>
    <t>Entering Meals into the “All Meals” Spreadsheet (column 1)</t>
  </si>
  <si>
    <t>Meat/Meat Alternate (column 2)</t>
  </si>
  <si>
    <t>Grains (columns 3, 3a, &amp; 3b)</t>
  </si>
  <si>
    <t>Fruit (columns 4 &amp; 4a)</t>
  </si>
  <si>
    <r>
      <t xml:space="preserve">Column 4: Total Fruit including juice (cups): </t>
    </r>
    <r>
      <rPr>
        <sz val="12"/>
        <color indexed="8"/>
        <rFont val="Times New Roman"/>
        <family val="1"/>
      </rPr>
      <t xml:space="preserve">Using the drop down menu, select the quantity of fruit offered with the reimbursable meal. Options range from 1/8 cup (smallest creditable amount) to 2 cups. </t>
    </r>
  </si>
  <si>
    <t>Vegetables (columns 5 &amp; 5a)</t>
  </si>
  <si>
    <r>
      <rPr>
        <b/>
        <sz val="12"/>
        <color indexed="8"/>
        <rFont val="Times New Roman"/>
        <family val="1"/>
      </rPr>
      <t>Column 5: Vegetables (cups):</t>
    </r>
    <r>
      <rPr>
        <sz val="12"/>
        <color indexed="8"/>
        <rFont val="Times New Roman"/>
        <family val="1"/>
      </rPr>
      <t xml:space="preserve"> Include only vegetables offered that will be credited toward the reimbursable meal. Do not consider subgroups here just enter minimum amount of vegetables associated with this meal.</t>
    </r>
  </si>
  <si>
    <r>
      <rPr>
        <b/>
        <sz val="12"/>
        <color indexed="8"/>
        <rFont val="Times New Roman"/>
        <family val="1"/>
      </rPr>
      <t>Column 4a: Fruit Juice Only (cups):</t>
    </r>
    <r>
      <rPr>
        <sz val="12"/>
        <color indexed="8"/>
        <rFont val="Times New Roman"/>
        <family val="1"/>
      </rPr>
      <t xml:space="preserve"> If juice is part of the reimbursable meal, it will be reported in this column.  Juice is also included in the “Total Fruit including juice (cups) column,” however, the two boxes will NOT be added together. Select the portion size of juice. If juice is not offered with the reimbursable meal, leave the dropdown box blank. </t>
    </r>
  </si>
  <si>
    <r>
      <rPr>
        <b/>
        <sz val="12"/>
        <color indexed="8"/>
        <rFont val="Times New Roman"/>
        <family val="1"/>
      </rPr>
      <t>Column 5a: Vegetable Juice Only (cups):</t>
    </r>
    <r>
      <rPr>
        <sz val="12"/>
        <color indexed="8"/>
        <rFont val="Times New Roman"/>
        <family val="1"/>
      </rPr>
      <t xml:space="preserve"> If juice is part of the reimbursable meal, it will be reported in this column.  Juice is also included in the “Total Vegetable including juice (cups) column,” however, the two boxes will NOT be added together. Select the portion size of juice. If juice is not offered with the reimbursable meal, leave the dropdown box blank. </t>
    </r>
  </si>
  <si>
    <t>Select the number of cups of fruit including fruit juice offered with this meal</t>
  </si>
  <si>
    <t>Select the number of cups of vegetables including vegetable juice offered with this meal</t>
  </si>
  <si>
    <t>In the dropdown box, options range from 1/8 cup (the smallest creditable amount) to 2 cups. If more than 2 cups of vegetables are offered in this single meal, report 2 cups.</t>
  </si>
  <si>
    <t>Milk (column 6)</t>
  </si>
  <si>
    <r>
      <rPr>
        <b/>
        <sz val="12"/>
        <color indexed="8"/>
        <rFont val="Times New Roman"/>
        <family val="1"/>
      </rPr>
      <t>Column 6: Milk (cups):</t>
    </r>
    <r>
      <rPr>
        <sz val="12"/>
        <color indexed="8"/>
        <rFont val="Times New Roman"/>
        <family val="1"/>
      </rPr>
      <t xml:space="preserve"> Enter the amount of milk offered. Milk is measured in cups and may be credited in 1/8 cup increments. </t>
    </r>
  </si>
  <si>
    <t xml:space="preserve">Column 1:  “Meal Name.” </t>
  </si>
  <si>
    <t>Optional Weekly Vegetable Tab (Optional VegBar)</t>
  </si>
  <si>
    <t>Vegetables entered in this tab must be accessible to all students.</t>
  </si>
  <si>
    <t>The vegetable subgroups offered on salad/vegetable/garden bars may be entered here to reduce the burden of entering the SAME information for multiple days.</t>
  </si>
  <si>
    <t xml:space="preserve">This tab is OPTIONAL depending on the weekly menu offerings.  This tab is for menus that offer the same vegetables in the same quantities at least two days a week. </t>
  </si>
  <si>
    <t>Each vegetable and the quantity (cups) offered must be selected under the appropriate subgroup. If the vegetable offered is not listed then select the "unspecified" entry for the appropriate subgroup. The name of the vegetable offered must be typed in the appropriate subgroup columns located below the selection section.</t>
  </si>
  <si>
    <r>
      <rPr>
        <b/>
        <sz val="12"/>
        <color indexed="8"/>
        <rFont val="Times New Roman"/>
        <family val="1"/>
      </rPr>
      <t>Step 1:</t>
    </r>
    <r>
      <rPr>
        <sz val="12"/>
        <color indexed="8"/>
        <rFont val="Times New Roman"/>
        <family val="1"/>
      </rPr>
      <t xml:space="preserve"> Using the dropdown boxes in the “Reimbursable Meal” column, select the meal offered for each day(one meal per box). Only select the meals served on that day. </t>
    </r>
  </si>
  <si>
    <t xml:space="preserve"> It is very important the total amount is accurate. The “largest amount” information will help determine the weekly subgroup offerings and if the requirements are met.</t>
  </si>
  <si>
    <t xml:space="preserve"> If the vegetable offered is not listed then select the "unspecified" entry for the appropriate subgroup. The name of the vegetable offered must be typed in the appropriate subgroup columns located below the selection section.</t>
  </si>
  <si>
    <t>Once all types and quantities of dark green vegetables offered on each day are selected, locate the first row, labeled “Largest amount of dark green vegetables to select"</t>
  </si>
  <si>
    <t>Weekly Report</t>
  </si>
  <si>
    <t>For fruit and vegetables, there is also a weekly juice check to ensure no more than half of the weekly fruit offering is in the form of juice.</t>
  </si>
  <si>
    <t>REMEMBER TO PERIODICALLY SAVE THE WORKSHEET AS IT IS BEING COMPLETED!!!!</t>
  </si>
  <si>
    <t>The weekly meat/meat alternate and milk offerings are calculated and compared to the requirements.</t>
  </si>
  <si>
    <t>Selecting Meals and Vegetables for each day of the week</t>
  </si>
  <si>
    <t>Click here to go the Instructions</t>
  </si>
  <si>
    <t>The worksheet will automatically check the daily requirements for each component and indicate with a "yes" or "no" whether the meal meets the daily minimum requirements.</t>
  </si>
  <si>
    <r>
      <rPr>
        <b/>
        <sz val="12"/>
        <color indexed="8"/>
        <rFont val="Times New Roman"/>
        <family val="1"/>
      </rPr>
      <t>Step 2: Milk type:</t>
    </r>
    <r>
      <rPr>
        <sz val="12"/>
        <color indexed="8"/>
        <rFont val="Times New Roman"/>
        <family val="1"/>
      </rPr>
      <t xml:space="preserve"> Scroll (go to the bottom of the screen and slide the bar to the right) to the right side of the screen until the table entitled “Milk Type” is viewable.</t>
    </r>
  </si>
  <si>
    <r>
      <rPr>
        <b/>
        <sz val="12"/>
        <color indexed="8"/>
        <rFont val="Times New Roman"/>
        <family val="1"/>
      </rPr>
      <t>Step 3: Vegetable Subgroups:</t>
    </r>
    <r>
      <rPr>
        <sz val="12"/>
        <color indexed="8"/>
        <rFont val="Times New Roman"/>
        <family val="1"/>
      </rPr>
      <t xml:space="preserve"> Report the specific vegetables offered in the daily menu. Scroll to the right until the “Vegetable Subgroup Tracker” table is in view. </t>
    </r>
  </si>
  <si>
    <t>Weekly requirement assessment is done in the "Weekly Report" tab.</t>
  </si>
  <si>
    <t>Beginning with “Dark Green,” use dropdown boxes to select dark green vegetables offered in ANY of the meals offered that day. 
Leave this column blank if dark green vegetables are not offered.</t>
  </si>
  <si>
    <t>To assist in calculations there is an optional fraction calculator as well as a decimal to fraction converter under the "Milk Type" box.</t>
  </si>
  <si>
    <t>Comments Section</t>
  </si>
  <si>
    <t>Source of Fat</t>
  </si>
  <si>
    <t>Calories (kcal)</t>
  </si>
  <si>
    <t>Saturated Fat (gm)</t>
  </si>
  <si>
    <t>Margarine (stick)</t>
  </si>
  <si>
    <t>Heavy cream (2 Tbsp)</t>
  </si>
  <si>
    <t>Ranch dressing, regular (1 Tbsp)</t>
  </si>
  <si>
    <t>Ranch dressing, reduced fat (1 Tbsp)</t>
  </si>
  <si>
    <t>Italian dressing, regular (1 Tbsp)</t>
  </si>
  <si>
    <t>Italian dressing, reduced fat (1 Tbsp)</t>
  </si>
  <si>
    <t>Mayonnaise (1 Tbsp)</t>
  </si>
  <si>
    <t>Ketchup (9gm packet)</t>
  </si>
  <si>
    <t>Honey (1 Tbsp)</t>
  </si>
  <si>
    <t>Maple syrup (2 Tbsp)</t>
  </si>
  <si>
    <t>Mustard (5gm packet)</t>
  </si>
  <si>
    <t>Butter (2tsp)</t>
  </si>
  <si>
    <r>
      <t xml:space="preserve">Meal Name
</t>
    </r>
    <r>
      <rPr>
        <sz val="10"/>
        <color indexed="8"/>
        <rFont val="Calibri"/>
        <family val="2"/>
      </rPr>
      <t>This column is pre-populated with the meal names entered
 on the "All Meals" tab</t>
    </r>
  </si>
  <si>
    <t>Simplified Directions for Lunch Menu worksheet</t>
  </si>
  <si>
    <t>Fruit is offered throughout the week with added fat:</t>
  </si>
  <si>
    <t>Fruit is offered throughout the week with added sugar:</t>
  </si>
  <si>
    <t>Click here to go to Optional Serving Size and Fraction Calculators</t>
  </si>
  <si>
    <t>Red/orange Vegetables are offered throughout the week with added fat:</t>
  </si>
  <si>
    <t>Red/orange Vegetables are offered throughout the week with added sugar:</t>
  </si>
  <si>
    <t>Once all questions have been answered for fruits, milk, and vegetables, scroll to the top and begin the "Main Dish Simplified Nutrient Data Entry" section and the "Other items" data entry section.</t>
  </si>
  <si>
    <r>
      <t>Main Dish</t>
    </r>
    <r>
      <rPr>
        <b/>
        <sz val="10"/>
        <color indexed="8"/>
        <rFont val="Calibri"/>
        <family val="2"/>
      </rPr>
      <t xml:space="preserve">
</t>
    </r>
    <r>
      <rPr>
        <sz val="10"/>
        <color indexed="8"/>
        <rFont val="Calibri"/>
        <family val="2"/>
      </rPr>
      <t>The part of the meal associated with the information entered in columns</t>
    </r>
    <r>
      <rPr>
        <b/>
        <sz val="10"/>
        <color indexed="8"/>
        <rFont val="Calibri"/>
        <family val="2"/>
      </rPr>
      <t xml:space="preserve"> M3-M5</t>
    </r>
  </si>
  <si>
    <t>Go Back to Assessment</t>
  </si>
  <si>
    <t>This box has already calculated the menu’s average serving size and total weekly servings from earlier data entered.</t>
  </si>
  <si>
    <t>The default option is “Fruit not offered.”</t>
  </si>
  <si>
    <t>The default option is “Milk not offered.”</t>
  </si>
  <si>
    <t>Each of the vegetable subgroups also has a selection chart. The first is Dark Green Vegetables.</t>
  </si>
  <si>
    <t>SFAs do not need specific calorie or saturated fat information for milk, fruits, or vegetables. Estimates for these components have been preprogrammed.</t>
  </si>
  <si>
    <t>The middle section is entitled “Main Dish Simplified Nutrient Data Entry.”</t>
  </si>
  <si>
    <t xml:space="preserve"> Only include the calories and saturated fat for the main dish and any components included as part of the main dish. </t>
  </si>
  <si>
    <t>Use standard rounding procedures to two decimals points</t>
  </si>
  <si>
    <t>Other Items Nutrient Assessment</t>
  </si>
  <si>
    <t>The section to the far right is entitled “Other items: Sides, Desserts, Condiments Nutrient Data Entry.”</t>
  </si>
  <si>
    <t>If VEGETABLE SUBGROUP are offered less than 30% of the time with added fat.</t>
  </si>
  <si>
    <t>If VEGETABLE SUBGROUP are offered 30% to 70% of the time with added fat.</t>
  </si>
  <si>
    <t>If VEGETABLE SUBGROUP are offered more than 70% of the time with added fat.</t>
  </si>
  <si>
    <t>Note that there is a separate set of questions for fat and sugar for the Red/Orange vegetable subgroup.</t>
  </si>
  <si>
    <t>Indicate the following for fruit for both fat and sugar.</t>
  </si>
  <si>
    <t>If FRUIT is offered less than 30% of the time with added fat/sugar.</t>
  </si>
  <si>
    <t>If FRUIT is offered 30% to 70% of the time with added fat/sugar.</t>
  </si>
  <si>
    <t>If FRUIT is offered more than 70% of the time with added fat/sugar.</t>
  </si>
  <si>
    <t>SFAs must provide calorie and saturated fat information for all meal items, side items with grains and/or meat/meat alternates, and desserts. The Simplified Nutrient Assessment does NOT have this capability. Information can be collected from nutrition labels, product specifications, or other sources (including nutrient analysis software or an online system such as the CNPP SuperTracker).</t>
  </si>
  <si>
    <t>Click here to go to the Nutrient Instructions Tab</t>
  </si>
  <si>
    <t>Click here to go to the Simplified Nutrient Assessment</t>
  </si>
  <si>
    <t>Parsnips</t>
  </si>
  <si>
    <t>Potatoes</t>
  </si>
  <si>
    <t>ALL unique reimbursable meals offered over the course of the entire week must be entered.  If a cheese pizza is available every day, enter it once.</t>
  </si>
  <si>
    <t>Vegetable oil (soybean, canola, olive, nut based)</t>
  </si>
  <si>
    <r>
      <t xml:space="preserve">Enter the calories and saturated fat for one serving of the main dish and the number of servings planned during the week. Only include the calories and saturated fat for the main dish and any components included as part of the main dish.  The number of planned serving should include all sites serving the menu type.
</t>
    </r>
    <r>
      <rPr>
        <b/>
        <sz val="11"/>
        <color indexed="56"/>
        <rFont val="Calibri"/>
        <family val="2"/>
      </rPr>
      <t>Use standard rounding procedures to two decimal points</t>
    </r>
  </si>
  <si>
    <t xml:space="preserve"> To simplify the menu entry process, type the name of the complete reimbursable meal by main dish name only.</t>
  </si>
  <si>
    <t xml:space="preserve">Meat/Meat Alternate (oz equivalent): Enter the amount of meat/meat alternates offered in the main dish and/or side dishes. </t>
  </si>
  <si>
    <t xml:space="preserve">***IMPORTANT: For purposes of Menu worksheet, SFAs must list reimbursable meals offered on the menu. Each reimbursable meal consists of all required food components: any grain/meat/meat alternates in a main dish and/or side dish, total amount of fruit offered with this meal, total amount of vegetables in a main dish and/or side dish, and amount of milk. The vegetable subgroups and types of milk will be recorded on a different tab.  </t>
  </si>
  <si>
    <t xml:space="preserve">For grains, shows the daily minimum and maximum grain offered each day. These are added to report the total weekly minimum and maximum grains offered. </t>
  </si>
  <si>
    <r>
      <rPr>
        <b/>
        <sz val="12"/>
        <color indexed="8"/>
        <rFont val="Calibri"/>
        <family val="2"/>
      </rPr>
      <t xml:space="preserve">Enter each reimbursable lunch offered during the reference week and select or enter the quantity of each component. </t>
    </r>
    <r>
      <rPr>
        <b/>
        <i/>
        <sz val="12"/>
        <color indexed="8"/>
        <rFont val="Calibri"/>
        <family val="2"/>
      </rPr>
      <t xml:space="preserve">
</t>
    </r>
    <r>
      <rPr>
        <sz val="12"/>
        <color indexed="8"/>
        <rFont val="Calibri"/>
        <family val="2"/>
      </rPr>
      <t xml:space="preserve">Each reimbursable meal consists of all required food components: any grain/meat/meat alternates in a main dish and/or side dish, total amount of fruit offered with this meal, total amount of vegetables in a main dish and/or side dish, and amount of milk. The vegetable subgroups and types of milk will be recorded on a different tab.  </t>
    </r>
    <r>
      <rPr>
        <b/>
        <i/>
        <sz val="12"/>
        <color indexed="8"/>
        <rFont val="Calibri"/>
        <family val="2"/>
      </rPr>
      <t xml:space="preserve">
</t>
    </r>
  </si>
  <si>
    <t>Skim/fat-free, unflavored</t>
  </si>
  <si>
    <t>Skim/fat-free, flavored</t>
  </si>
  <si>
    <t>Low-fat (1% or less), unflavored</t>
  </si>
  <si>
    <t>Low-fat (1% or less), flavored</t>
  </si>
  <si>
    <t>Reduced fat (2% fat) or whole, unflavored and flavored</t>
  </si>
  <si>
    <t>Tomato paste - refer to manufacturing information</t>
  </si>
  <si>
    <t>Common sources of added sugars to vegetables or fruit</t>
  </si>
  <si>
    <t>Some vegetables and fruits do not credit on a volume as served basis (e.g. 1 cup credits as 1 cup)</t>
  </si>
  <si>
    <t>To assist the State Agency reviewer, enter the name of the main dish to match the menu submitted for certification.
 (e.g. if vegetable pizza is called “Garden Power Flatbread,” insert “Garden Power Flatbread” into the menu worksheet).</t>
  </si>
  <si>
    <t xml:space="preserve">Each food component column lists the appropriate unit of measure (e.g. ounce equivalent for grains, cup for fruit). </t>
  </si>
  <si>
    <t>Each component is color coded (e.g. Fruit and Fruit juice are purple). This color scheme is consistent throughout.</t>
  </si>
  <si>
    <t xml:space="preserve">Consider grains in the main dish (bun, breading, pasta), side dishes (e.g. rice, breadstick), and any other additional grains available to the student such as sliced bread and/or desserts. </t>
  </si>
  <si>
    <t>Unlike the vegetable component, all grains in the meal MUST be included in the “Total grains” column (e.g. “extra” bread offered at the end of the serving line or rolls offered on the salad bar).</t>
  </si>
  <si>
    <t xml:space="preserve">Ensure all three columns related to Grains are entered in ounce equivalents (e.g. a 0.75 oz eq cookie) and NOT in servings (e.g. 1 serving of dessert). If grain based desserts are not offered, either leave the cell blank or type in a zero (“0”). </t>
  </si>
  <si>
    <t xml:space="preserve">If the same dark green vegetable is offered in different food items on a day (e.g. 1 cup romaine in a chef salad, ½ cup romaine in a side salad), do NOT combine amounts. </t>
  </si>
  <si>
    <t>Below is a list of calorie and fat sources typically added to foods, for reference:</t>
  </si>
  <si>
    <t>Select the two buttons that best apply to fruit offerings within the 5-day menu entered for the menu worksheet- the percentage of offerings containing added fat and/or added sugar. Include fats and sugars used during preparation of the food as well as any additional fats and/or sugars accompanying the component.</t>
  </si>
  <si>
    <t>Only ONE selection can be made for added sugar, and ONE selection for added fat. Refer to the above list of commonly added ingredients to fruits for assistance. Select the best choice.</t>
  </si>
  <si>
    <t>Estimates are based on average/typical use of fat and sugar in fruit offerings. Fruits served as part of a grain-based dessert, or with significant (more than 2 teaspoons/cup) added fat and/or sugar may be listed in column O1 (“Dessert, Side or Condiment”) to report, along with total planned servings within the week, exact calorie and saturated fat values.</t>
  </si>
  <si>
    <t xml:space="preserve">5 cups of fruit offered over the week </t>
  </si>
  <si>
    <t>(2 cups canned in light syrup, 3 cups fresh/plain fruit)</t>
  </si>
  <si>
    <t>Result: Fruit offered with added fat 0% of the time (0 divided by 5; select “less than 30% of the total fruit offerings”)</t>
  </si>
  <si>
    <t xml:space="preserve">Result: Fruit offered with added sugar 40% of the time (2 divided by 5; select “30% to 70% of the total fruit offerings) </t>
  </si>
  <si>
    <t>Fruit Example:</t>
  </si>
  <si>
    <t>Select the button describing which two milk offerings are most frequently served  this week. Only ONE selection can be made- refer to historical usage, inventory records, etc. and select the best choice. Default option is “Milk not offered.”</t>
  </si>
  <si>
    <t>Estimates based on average usage of standard commercial products. Milk offerings with a unique nutrient profile (e.g. reduced sugar flavored milk) may be listed in column O1 (“Dessert, Side or Condiment”) to report, along with total planned servings within the week, exact calorie and saturated fat values.</t>
  </si>
  <si>
    <t>5 cups of milk offered over the week</t>
  </si>
  <si>
    <t xml:space="preserve">Milk Example: </t>
  </si>
  <si>
    <t>Result: SFA would select the “nonfat unflavored &amp; low-fat (1%) unflavored” option.</t>
  </si>
  <si>
    <t>This box has already calculated the largest amount of dark green vegetables a child is able to select across the 5-day week from earlier data entered.</t>
  </si>
  <si>
    <t>-Proceed with all remaining subgroups, following the same steps described above.</t>
  </si>
  <si>
    <t>1 ½ cups of red/orange vegetables offered</t>
  </si>
  <si>
    <t xml:space="preserve">(½ cup carrots w/brown sugar/butter, ½ cup tomatoes, ½ cup sweet potato w/marshmallows) </t>
  </si>
  <si>
    <t xml:space="preserve">Result: Red/orange vegetables offered with added sugar 67% of the time (1 cup divided by 1 ½ cups; select “30% to 70% of the total red/orange offerings” for sugar) </t>
  </si>
  <si>
    <t>Result: Red/orange vegetables offered with added fat 33% of the time (½ cup divided by 1 ½ cups; select “30% to 70% of the total red/orange offerings” for fat</t>
  </si>
  <si>
    <t>Vegetable Subgroup Example:</t>
  </si>
  <si>
    <t>In column M2, enter the Main Dish, the part of the meal associated with the information entered in columns M3-M5 (calories, saturated fat, number of planned weekly servings).</t>
  </si>
  <si>
    <t xml:space="preserve">Include calorie and saturated fat information for condiments in Main Dish section (columns M3-M5), OR in the Desserts, Sides, and Condiments section (columns O2-O4). </t>
  </si>
  <si>
    <t>In last column, enter number of servings of each main dish offered over the course of the week. Rely on production records and historical data if this is a new menu.</t>
  </si>
  <si>
    <t>At the top of this section is a link to Optional Serving Size and Fraction Calculators, tools intended to help users with serving size calculations by volume or weight, adding fractions, and converting decimals to fractions.</t>
  </si>
  <si>
    <t xml:space="preserve">Submarine sandwich served w/Italian dressing </t>
  </si>
  <si>
    <t xml:space="preserve">Reported in Main Dish: 300 sandwiches, each including 1 tablespoon dressing in analysis </t>
  </si>
  <si>
    <t>Reported in Desserts/Sides/Condiments: 300 servings of 1 packet (tablespoon) of dressing</t>
  </si>
  <si>
    <t>Some double counting may occur with main dishes containing large amounts of fruits or vegetables (e.g. chef salad). If possible to report calorie and saturated fat information for main dish and exclude vegetables/fruits it contains, this is acceptable. Otherwise, report calorie and saturated fat information in entire main dish.</t>
  </si>
  <si>
    <t xml:space="preserve">Main Dish Example:  </t>
  </si>
  <si>
    <t xml:space="preserve"> Enter the name of the food item (O1), calories per serving (O2), and saturated fat grams per serving (O3). Use standard rounding procedures to two decimals points.</t>
  </si>
  <si>
    <t>Enter the number of servings of each item offered over the course of the week (O4).</t>
  </si>
  <si>
    <t>For condiments, amounts may be entered based on a per serving basis or in bulk quantities based on weekly usage data. Total calories and saturated fat over the week is equivalent in either method of reporting. (The denominator for determining averages is the total number of MEALS served over the week [total of all numbers recorded in column O4]).</t>
  </si>
  <si>
    <t xml:space="preserve">Item offered: salad dressing </t>
  </si>
  <si>
    <t xml:space="preserve">Condiments Example: </t>
  </si>
  <si>
    <t xml:space="preserve">Per Serving Reporting: 256 planned servings of 1 Tablespoon amounts (73 calories, 1.2 grams saturated fat per serving) </t>
  </si>
  <si>
    <t>Bulk Quantity Reporting: 1 planned serving of 1 gallon offered over the week (18,688 calories, 307.2 grams saturated fat)</t>
  </si>
  <si>
    <t>Click the following link: "Click here to go to the calories and saturated fat table for commonly used condiments" to go to a chart listing calories and saturated fat for commonly used condiments, such as margarine and salad dressings.</t>
  </si>
  <si>
    <t>Simplified Nutrient Assessment (results)</t>
  </si>
  <si>
    <t>Scroll to the bottom/middle of the screen (past the bottom of the Main Dish and Dessert/Side/Condiment chart).</t>
  </si>
  <si>
    <t>This section, “Daily Amounts Based on the Average for a 5day week,” calculates daily average calories and percentage of calories from saturated fat. The values based on the entered menu are in grey boxes. The required range for the menu type is shown in the yellow boxes.</t>
  </si>
  <si>
    <t>If the menu meets requirements, the Assessment box turns Green. If the menu is within 25 calories of the required calorie range, or within half a percentage point of the saturated fat limit, the Assessment box turns Yellow. This provides SFAs an opportunity to work with their State as to why the menu is not within the range without an immediate rejection.</t>
  </si>
  <si>
    <t xml:space="preserve"> If calories or saturated fat are beyond the cautionary range, the Assessment box turns Red.</t>
  </si>
  <si>
    <t>Simplified Nutrient Assessment is now complete save this file and submit to the State Agency for review.</t>
  </si>
  <si>
    <t>Fruit, Milk, and Vegetable Subgroup Simplified Nutrient Assessment</t>
  </si>
  <si>
    <t>Nonfat unflavored and low fat unflavored milk daily, chocolate nonfat milk offered Fridays only.</t>
  </si>
  <si>
    <t>Using inventory, offered 450 nonfat unflavored, 450 low fat unflavored, 100 chocolate nonfat</t>
  </si>
  <si>
    <t>-Select the button that best describes added fat in offered dark green vegetables. The default option is “Dark green vegetables not offered.” Only ONE selection can be made- refer to the above list of common added ingredients to vegetables and select the best choice.</t>
  </si>
  <si>
    <t xml:space="preserve">All meals offered over the week have been pre-populated (column M1). </t>
  </si>
  <si>
    <t>These items have NOT been pre-populated. User must enter names of any desserts or sides containing grains or meat/meat alternates (rice pilaf, yogurt cup, whole grain cookie, “snack” items such as cheese sticks, etc). Information can be collected from nutrition labels, product specifications, or other sources.</t>
  </si>
  <si>
    <t xml:space="preserve">Do NOT account for multiple serving lines. List all meals available to a child each day.  </t>
  </si>
  <si>
    <t>For each meal, the user must enter calories, saturated fat and the number of main dishes prepared over the course of the entire week (columns M3 through M5). If a meal is served more than once per week, add the number of servings for all days offered together.</t>
  </si>
  <si>
    <t xml:space="preserve">For example, if two different main dishes are offered, such as a spinach pizza and a broccoli casserole, the amounts of spinach and broccoli would NOT be added together as the student cannot take both of those food items. This would also apply if more than one side dish with dark green vegetables is offered and students are instructed to take one choice. </t>
  </si>
  <si>
    <t>Refried beans</t>
  </si>
  <si>
    <t>Beans/Peas are offered throughout the week with added fat:</t>
  </si>
  <si>
    <t>Starchy vegetables are offered throughout the week with added fat:</t>
  </si>
  <si>
    <t>Other vegetables are offered throughout the week with added fat:</t>
  </si>
  <si>
    <t>Dark Green vegetables are offered throughout the week with added fat:</t>
  </si>
  <si>
    <t>Estimated share of red/orange vegetables to select:</t>
  </si>
  <si>
    <t>Estimated share of beans/peas to select:</t>
  </si>
  <si>
    <t>Estimated share of dark green vegetables to select:</t>
  </si>
  <si>
    <t>Margarine (2tsp)</t>
  </si>
  <si>
    <t>Spinach</t>
  </si>
  <si>
    <t>Boston or bibb lettuce</t>
  </si>
  <si>
    <t>Chard</t>
  </si>
  <si>
    <t>Cilantro</t>
  </si>
  <si>
    <t>Collard greens</t>
  </si>
  <si>
    <t>Grape leaves</t>
  </si>
  <si>
    <t>Mustard greens</t>
  </si>
  <si>
    <t>Seaweed</t>
  </si>
  <si>
    <t>Turnip greens</t>
  </si>
  <si>
    <t>Green peas, immature</t>
  </si>
  <si>
    <t>Eggplant</t>
  </si>
  <si>
    <t>Pickles</t>
  </si>
  <si>
    <t>Estimated share of Starchy vegetables to select:</t>
  </si>
  <si>
    <t>2.  Meat/Meat Alternate (M/MA)</t>
  </si>
  <si>
    <t>3. Grains</t>
  </si>
  <si>
    <t>4. Fruit</t>
  </si>
  <si>
    <t>a. Fruit
cups</t>
  </si>
  <si>
    <t>b. Fruit Juice 
cups</t>
  </si>
  <si>
    <t>5. Vegetables</t>
  </si>
  <si>
    <t>a. Vegetables
 cups</t>
  </si>
  <si>
    <t>b. Vegetable Juice 
cups</t>
  </si>
  <si>
    <t>6. Milk</t>
  </si>
  <si>
    <t xml:space="preserve">Weekly Vegetable Juice Limit Check
(no more than half of total vegetables)
</t>
  </si>
  <si>
    <t>This tab is for SFAs to provide notes and any additional information the State agency may instruct to include</t>
  </si>
  <si>
    <t>To assist in calculations there is an optional fraction calculator as well as a decimal to fraction converter to the left of the component entry section in the "All Meals" tab</t>
  </si>
  <si>
    <r>
      <rPr>
        <b/>
        <sz val="12"/>
        <color indexed="8"/>
        <rFont val="Times New Roman"/>
        <family val="1"/>
      </rPr>
      <t xml:space="preserve">Column 3b: Grain Based Desserts (oz equivalents): </t>
    </r>
    <r>
      <rPr>
        <sz val="12"/>
        <color indexed="8"/>
        <rFont val="Times New Roman"/>
        <family val="1"/>
      </rPr>
      <t xml:space="preserve">Enter the quantity of grain based desserts offered in the meal. </t>
    </r>
  </si>
  <si>
    <t xml:space="preserve">There is also a third row that calculates the amount (in oz eq) of grain based desserts offered. </t>
  </si>
  <si>
    <t>There is a section to the right of the requirement checks for SFAs and State agencies to provide comments.</t>
  </si>
  <si>
    <r>
      <t xml:space="preserve">1.  </t>
    </r>
    <r>
      <rPr>
        <b/>
        <sz val="14"/>
        <rFont val="Calibri"/>
        <family val="2"/>
      </rPr>
      <t>Meal Name</t>
    </r>
    <r>
      <rPr>
        <b/>
        <sz val="11"/>
        <rFont val="Calibri"/>
        <family val="2"/>
      </rPr>
      <t xml:space="preserve">
</t>
    </r>
    <r>
      <rPr>
        <sz val="11"/>
        <rFont val="Calibri"/>
        <family val="2"/>
      </rPr>
      <t>Select the reimbursable lunches offered for the day</t>
    </r>
    <r>
      <rPr>
        <b/>
        <sz val="11"/>
        <rFont val="Calibri"/>
        <family val="2"/>
      </rPr>
      <t xml:space="preserve">
</t>
    </r>
    <r>
      <rPr>
        <i/>
        <sz val="11"/>
        <rFont val="Calibri"/>
        <family val="2"/>
      </rPr>
      <t>Note: You may not delete lines, if you want to clear a meal select the first blank in the drop down list</t>
    </r>
  </si>
  <si>
    <t xml:space="preserve">This section contains a set of questions to determine how fruits, vegetables, and milk are typically offered.  SFAs will answer a series of questions pertaining to the frequency of adding fats and sugars in the preparation and offering of fruit, milk, and vegetable subgroups for the week of menus submitted for the certification process.  </t>
  </si>
  <si>
    <r>
      <t xml:space="preserve">Enter the calories and saturated fat for each side, dessert, and condiment offered. Also enter the number of servings planned during the week. Do not include fruit or vegetable based sides.
</t>
    </r>
    <r>
      <rPr>
        <b/>
        <sz val="11"/>
        <color indexed="56"/>
        <rFont val="Calibri"/>
        <family val="2"/>
      </rPr>
      <t>Use standard rounding procedures to two decimal points</t>
    </r>
  </si>
  <si>
    <t xml:space="preserve">The quantity of each vegetable offered must be the planned serving size per student. </t>
  </si>
  <si>
    <t>No more 2 oz equivalents</t>
  </si>
  <si>
    <t>Of the grains offered with this meal, enter the number of ounce equivalents that are whole grain rich</t>
  </si>
  <si>
    <t>Of the grains offered with this meal enter number of ounce equivalents that are grain based desserts</t>
  </si>
  <si>
    <t xml:space="preserve">a. Grains
 oz equivalents
</t>
  </si>
  <si>
    <t xml:space="preserve">b. Whole Grain Rich
 oz equivalents
 </t>
  </si>
  <si>
    <t xml:space="preserve">c. Grain Based Dessert
 oz equivalents
 </t>
  </si>
  <si>
    <t xml:space="preserve">a. Grains
 oz equivalents
 </t>
  </si>
  <si>
    <t>b. Whole Grain Rich
 oz equivalents</t>
  </si>
  <si>
    <t>M6</t>
  </si>
  <si>
    <t>Sodium/ serving(mg)</t>
  </si>
  <si>
    <t xml:space="preserve"> Enter the total grains ounce equivalents including whole grain rich and desserts offered with this meal</t>
  </si>
  <si>
    <t>Click here to go to the calories, saturated fat, and sodium table for commonly used condiments</t>
  </si>
  <si>
    <t>Fruit, Milk, and Vegetable Subgroup Nutrient Assessment</t>
  </si>
  <si>
    <r>
      <t xml:space="preserve">Select the option best representing how each component is offered throughout the week. Only select one option per component. 
</t>
    </r>
    <r>
      <rPr>
        <b/>
        <sz val="11"/>
        <color indexed="56"/>
        <rFont val="Calibri"/>
        <family val="2"/>
      </rPr>
      <t>Include fat and sugars used during preparation of the food as well as any additional fats and/or sugars offered with the component.</t>
    </r>
  </si>
  <si>
    <t>Q2</t>
  </si>
  <si>
    <t>O5</t>
  </si>
  <si>
    <t>sodium</t>
  </si>
  <si>
    <t>avg_sodium</t>
  </si>
  <si>
    <t>Sodium calc</t>
  </si>
  <si>
    <t>sod_wk</t>
  </si>
  <si>
    <t>avg_sod</t>
  </si>
  <si>
    <t>Calories, Saturated Fat, and Sodium for Commonly Used Condiments</t>
  </si>
  <si>
    <t>Sodium (Na)</t>
  </si>
  <si>
    <t>Sod_calc</t>
  </si>
  <si>
    <t>Estimated share of Other vegetables to select:</t>
  </si>
  <si>
    <t>Sodium</t>
  </si>
  <si>
    <t>sodium base veg</t>
  </si>
  <si>
    <t>sodium veg total</t>
  </si>
  <si>
    <t>Total weekly veg cups</t>
  </si>
  <si>
    <t>sodium total</t>
  </si>
  <si>
    <t>avg_day_sod</t>
  </si>
  <si>
    <t>total sod</t>
  </si>
  <si>
    <t>total starchy cups</t>
  </si>
  <si>
    <t>Vegetable Sodium Assessment Questions</t>
  </si>
  <si>
    <t xml:space="preserve">Select "Yes" or "No" for each question regarding sodium usage in vegetables throughout the week. </t>
  </si>
  <si>
    <t>Question</t>
  </si>
  <si>
    <t>Yes</t>
  </si>
  <si>
    <t>No</t>
  </si>
  <si>
    <t>additionalmg_track</t>
  </si>
  <si>
    <t>1. Do you serve fresh vegetables two or more days per week?</t>
  </si>
  <si>
    <t>3. Do you often or always offer low- or reduced-sodium broths/soups?</t>
  </si>
  <si>
    <t>4. Do you often or always offer low or no-sodium varieties of canned vegetables?</t>
  </si>
  <si>
    <t>Select the option that best represent the percentage of USDA food vegetables offered during the week</t>
  </si>
  <si>
    <t>Less than 50% of the vegetables are from USDA foods</t>
  </si>
  <si>
    <t>50% or more of the vegetables offered during the week are USDA foods</t>
  </si>
  <si>
    <t>5. What percentage of vegetables offered each week are USDA foods items?</t>
  </si>
  <si>
    <t>Total sodium add-on value based on practices</t>
  </si>
  <si>
    <t>2. Do you offer fried potatoes less than two days per week?
(Select "No" if offered MORE than two days)</t>
  </si>
  <si>
    <t>Sodium Portion of Simplified Nutrient Assessment</t>
  </si>
  <si>
    <t>These questions will provide estimates of sodium content to the total weekly vegetable offering- therefore, there is no need to respond to a separate sodium question for each of the vegetable subgroups.</t>
  </si>
  <si>
    <t>Day1</t>
  </si>
  <si>
    <t>Check this box if you offered the weekly vegetable bar on Day1 with NO CHANGES:</t>
  </si>
  <si>
    <t>Milk Type
Check the type of milk below if it is offered to students on Day1. 
All types of milk included.</t>
  </si>
  <si>
    <t>If you offered any vegetables in addition to the weekly vegetable bar, select the largest amount of the vegetable offered to a student and select the name of each vegetable under the appropriate subgroup.
NOTE:  If you offered a vegetable bar on Day1 that differs from the weekly offerings, all offerings and quantities for each vegetable subgroup must be selected in the section below.</t>
  </si>
  <si>
    <t>DARK GREEN vegetables offered on Day1</t>
  </si>
  <si>
    <t>Red/Orange vegetables offered on Day1</t>
  </si>
  <si>
    <t>Beans/Peas (legumes) offered on Day1</t>
  </si>
  <si>
    <t>Starchy vegetables offered on Day1</t>
  </si>
  <si>
    <t>Other vegetables offered on Day1</t>
  </si>
  <si>
    <t>Largest amount of dark green vegetables to select on Day1</t>
  </si>
  <si>
    <t>Largest amount of red/orange vegetables to select on Day1</t>
  </si>
  <si>
    <t>Largest amount of beans/peas to select on Day1</t>
  </si>
  <si>
    <t>Largest amount of starchy vegetables to select on Day1</t>
  </si>
  <si>
    <t>Largest amount of other vegetables to select on Day1</t>
  </si>
  <si>
    <t>Day2</t>
  </si>
  <si>
    <t>Check this box if you offered the weekly vegetable bar on Day2 with NO CHANGES:</t>
  </si>
  <si>
    <t>Milk Type
Check the type of milk below if it is offered to students on Day2. 
All types of milk included.</t>
  </si>
  <si>
    <t>If you offered any vegetables in addition to the weekly vegetable bar, select the largest amount of the vegetable offered to a student and select the name of each vegetable under the appropriate subgroup.
NOTE:  If you offered a vegetable bar on Day2 that differs from the weekly offerings, all offerings and quantities for each vegetable subgroup must be selected in the section below.</t>
  </si>
  <si>
    <t>DARK GREEN vegetables offered on Day2</t>
  </si>
  <si>
    <t>Red/Orange vegetables offered on Day2</t>
  </si>
  <si>
    <t>Beans/Peas (legumes) offered on Day2</t>
  </si>
  <si>
    <t>Starchy vegetables offered on Day2</t>
  </si>
  <si>
    <t>Other vegetables offered on Day2</t>
  </si>
  <si>
    <t>Largest amount of dark green vegetables to select on Day2</t>
  </si>
  <si>
    <t>Largest amount of red/orange vegetables to select on Day2</t>
  </si>
  <si>
    <t>Largest amount of beans/peas to select on Day2</t>
  </si>
  <si>
    <t>Largest amount of starchy vegetables to select on Day2</t>
  </si>
  <si>
    <t>Largest amount of other vegetables to select on Day2</t>
  </si>
  <si>
    <t>Day3</t>
  </si>
  <si>
    <t>Check this box if you offered the weekly vegetable bar on Day3 with NO CHANGES:</t>
  </si>
  <si>
    <t>Milk Type
Check the type of milk below if it is offered to students on Day3. 
All types of milk included.</t>
  </si>
  <si>
    <t>If you offered any vegetables in addition to the weekly vegetable bar, select the largest amount of the vegetable offered to a student and select the name of each vegetable under the appropriate subgroup.
NOTE:  If you offered a vegetable bar on Day3 that differs from the weekly offerings, all offerings and quantities for each vegetable subgroup must be selected in the section below.</t>
  </si>
  <si>
    <t>DARK GREEN vegetables offered on Day3</t>
  </si>
  <si>
    <t>Red/Orange vegetables offered on Day3</t>
  </si>
  <si>
    <t>Beans/Peas (legumes) offered on Day3</t>
  </si>
  <si>
    <t>Starchy vegetables offered on Day3</t>
  </si>
  <si>
    <t>Other vegetables offered on Day3</t>
  </si>
  <si>
    <t>Largest amount of dark green vegetables to select on Day3</t>
  </si>
  <si>
    <t>Largest amount of red/orange vegetables to select on Day3</t>
  </si>
  <si>
    <t>Largest amount of beans/peas to select on Day3</t>
  </si>
  <si>
    <t>Largest amount of starchy vegetables to select on Day3</t>
  </si>
  <si>
    <t>Largest amount of other vegetables to select on Day3</t>
  </si>
  <si>
    <t>Day4</t>
  </si>
  <si>
    <t>Check this box if you offered the weekly vegetable bar on Day4 with NO CHANGES:</t>
  </si>
  <si>
    <t>Milk Type
Check the type of milk below if it is offered to students on Day4. 
All types of milk included.</t>
  </si>
  <si>
    <t>If you offered any vegetables in addition to the weekly vegetable bar, select the largest amount of the vegetable offered to a student and select the name of each vegetable under the appropriate subgroup.
NOTE:  If you offered a vegetable bar on Day4 that differs from the weekly offerings, all offerings and quantities for each vegetable subgroup must be selected in the section below.</t>
  </si>
  <si>
    <t>DARK GREEN vegetables offered on Day4</t>
  </si>
  <si>
    <t>Red/Orange vegetables offered on Day4</t>
  </si>
  <si>
    <t>Beans/Peas (legumes) offered on Day4</t>
  </si>
  <si>
    <t>Starchy vegetables offered on Day4</t>
  </si>
  <si>
    <t>Other vegetables offered on Day4</t>
  </si>
  <si>
    <t>Largest amount of dark green vegetables to select on Day4</t>
  </si>
  <si>
    <t>Largest amount of red/orange vegetables to select on Day4</t>
  </si>
  <si>
    <t>Largest amount of beans/peas to select on Day4</t>
  </si>
  <si>
    <t>Largest amount of starchy vegetables to select on Day4</t>
  </si>
  <si>
    <t>Largest amount of other vegetables to select on Day4</t>
  </si>
  <si>
    <t>Daily Fruit Requirement Check
1/2 cup</t>
  </si>
  <si>
    <t>Daily Vegetable Requirement Check
3/4 cup</t>
  </si>
  <si>
    <t>Daily M/MA Requirement Check
1 oz equivalents</t>
  </si>
  <si>
    <t>Daily Grain Requirement Check
1 oz equivalents</t>
  </si>
  <si>
    <t>Day2 Vegetable Subgroup Data Entry
Grades 6-8</t>
  </si>
  <si>
    <t>Day5</t>
  </si>
  <si>
    <t>Check this box if you offered the weekly vegetable bar on Day5 with NO CHANGES:</t>
  </si>
  <si>
    <t>Milk Type
Check the type of milk below if it is offered to students on Day5. 
All types of milk included.</t>
  </si>
  <si>
    <t>If you offered any vegetables in addition to the weekly vegetable bar, select the largest amount of the vegetable offered to a student and select the name of each vegetable under the appropriate subgroup.
NOTE:  If you offered a vegetable bar on Day5 that differs from the weekly offerings, all offerings and quantities for each vegetable subgroup must be selected in the section below.</t>
  </si>
  <si>
    <t>DARK GREEN vegetables offered on Day5</t>
  </si>
  <si>
    <t>Red/Orange vegetables offered on Day5</t>
  </si>
  <si>
    <t>Beans/Peas (legumes) offered on Day5</t>
  </si>
  <si>
    <t>Starchy vegetables offered on Day5</t>
  </si>
  <si>
    <t>Other vegetables offered on Day5</t>
  </si>
  <si>
    <t>Largest amount of dark green vegetables to select on Day5</t>
  </si>
  <si>
    <t>Largest amount of red/orange vegetables to select on Day5</t>
  </si>
  <si>
    <t>Largest amount of beans/peas to select on Day5</t>
  </si>
  <si>
    <t>Largest amount of starchy vegetables to select on Day5</t>
  </si>
  <si>
    <t>Largest amount of other vegetables to select on Day5</t>
  </si>
  <si>
    <t>Day6</t>
  </si>
  <si>
    <t>Check this box if you offered the weekly vegetable bar on Day6 with NO CHANGES:</t>
  </si>
  <si>
    <t>Milk Type
Check the type of milk below if it is offered to students on Day6. 
All types of milk included.</t>
  </si>
  <si>
    <t>If you offered any vegetables in addition to the weekly vegetable bar, select the largest amount of the vegetable offered to a student and select the name of each vegetable under the appropriate subgroup.
NOTE:  If you offered a vegetable bar on Day6 that differs from the weekly offerings, all offerings and quantities for each vegetable subgroup must be selected in the section below.</t>
  </si>
  <si>
    <t>DARK GREEN vegetables offered on Day6</t>
  </si>
  <si>
    <t>Red/Orange vegetables offered on Day6</t>
  </si>
  <si>
    <t>Beans/Peas (legumes) offered on Day6</t>
  </si>
  <si>
    <t>Starchy vegetables offered on Day6</t>
  </si>
  <si>
    <t>Other vegetables offered on Day6</t>
  </si>
  <si>
    <t>Largest amount of dark green vegetables to select on Day6</t>
  </si>
  <si>
    <t>Largest amount of red/orange vegetables to select on Day6</t>
  </si>
  <si>
    <t>Largest amount of beans/peas to select on Day6</t>
  </si>
  <si>
    <t>Largest amount of starchy vegetables to select on Day6</t>
  </si>
  <si>
    <t>Largest amount of other vegetables to select on Day6</t>
  </si>
  <si>
    <t>Day7</t>
  </si>
  <si>
    <t xml:space="preserve">Meal Pattern
Reimbursable Lunches
Grades K-5
</t>
  </si>
  <si>
    <t>K-5 Menu #:</t>
  </si>
  <si>
    <t>OPTIONAL Weekly Vegetable Bar Data Entry
Grades K-5</t>
  </si>
  <si>
    <t>Vegetable Subgroup Data Entry
Grades K-5</t>
  </si>
  <si>
    <t>Weekly Report
Lunch, Grades K-5</t>
  </si>
  <si>
    <t>Simplified Nutrient Assessment for Lunch, Grades K-5</t>
  </si>
  <si>
    <t>550-650 kcals</t>
  </si>
  <si>
    <t>1 week menu (7 days)</t>
  </si>
  <si>
    <t>Click here for Team Nutrition resources like the Food Buying Guide</t>
  </si>
  <si>
    <t xml:space="preserve">Total grains, whole grain-rich grains, grain based desserts, meat/meat alternates and milk do not have dropdown menus, the user will need to enter in the appropriate food quantities within the blank cells. </t>
  </si>
  <si>
    <t>Column 3: Total Grains including whole grain-rich and desserts (oz equivalent): Enter the total number of ounce equivalents/servings of grains in the reimbursable meal.</t>
  </si>
  <si>
    <t xml:space="preserve">All grains both whole grain-rich and non whole grain-rich should be added together in this cell. </t>
  </si>
  <si>
    <t>Column 3a: Whole grain-rich Only (oz equivalent): Enter the quantity of whole grain-rich grain contained in the meal. If the food item is not whole grain-rich, either leave the cell blank or type in a zero (“0”).</t>
  </si>
  <si>
    <t xml:space="preserve">Example:  The SFA serves a pizza with crust that is 2 oz equivalent of grains.  If the grains are deemed whole grain-rich, the SFA would enter “2” in the whole grain-rich box.  </t>
  </si>
  <si>
    <t>The fourth and final row for grains calculates the amount of whole grain-rich grains offered, and the percentage of wholegrain-rich grains offered over the course of the week.</t>
  </si>
  <si>
    <t>SFAs must use ounce equivalents for all grains (based on 16 gram creditable grain)</t>
  </si>
  <si>
    <t>NOTE:  The worksheet allows for one vegetable bar to be recorded in the Optional VegBar tab. If  a  vegetable bar that differs by day is offered, all offerings and quantities for each vegetable subgroup must be entered by subgroup on the day that vegetable bar was offered.</t>
  </si>
  <si>
    <t xml:space="preserve">If the vegetables offered for each day include ALL vegetables entered in the Optional VegBar tab then select the check box under the Vegetable Subgroup Data Entry section. If different vegetables were offered or vegetables IN ADDITION to ALL vegetables entered in the Optional VegBar tab then proceed with the instructions below. NOTE:  The worksheet allows for one vegetable bar to be recorded in the Optional VegBar tab. If  a  vegetable bar that differs by day is offered, all offerings and quantities for each vegetable subgroup must be entered by subgroup on the day that vegetable bar was offered.
</t>
  </si>
  <si>
    <r>
      <t>Grains
(oz equivalents)</t>
    </r>
    <r>
      <rPr>
        <b/>
        <sz val="12"/>
        <color indexed="8"/>
        <rFont val="Calibri"/>
        <family val="2"/>
      </rPr>
      <t xml:space="preserve">
</t>
    </r>
  </si>
  <si>
    <r>
      <rPr>
        <b/>
        <sz val="14"/>
        <color indexed="56"/>
        <rFont val="Calibri"/>
        <family val="2"/>
      </rPr>
      <t xml:space="preserve">Use this tab ONLY if there is a vegetable bar offered for the week with the SAME vegetable subgroup offerings multiple times over the week.  
The vegetable bar must be accessible to ALL students for the days in which it is offered.
</t>
    </r>
    <r>
      <rPr>
        <b/>
        <sz val="12"/>
        <color indexed="8"/>
        <rFont val="Calibri"/>
        <family val="2"/>
      </rPr>
      <t xml:space="preserve">Select the name and quantity of each vegetable offered on the vegetable bar in the appropriate subgroup. The quantity is the planned offering amount (serving size) for each student. </t>
    </r>
  </si>
  <si>
    <t xml:space="preserve">Creditable Amount of Each Vegetable Subgroup Offered on Day1
In the first drop down box, select the largest amount of each vegetable subgroup offered to a student, then in the drop down boxes below, select the name and amount of each vegetable offered in the subgroup. 
If you want to clear an entry, select the first blank in the drop down box.
For additional information on completing the data entry for the vegetable subgroup section, please refer to the Instructions tab. </t>
  </si>
  <si>
    <t xml:space="preserve">Creditable Amount of Each Vegetable Subgroup Offered on Day2
In the first drop down box, select the largest amount of each vegetable subgroup offered to a student, then in the drop down boxes below, select the name and amount of each vegetable offered in the subgroup. 
If you want to clear an entry, select the first blank in the drop down box.
For additional information on completing the data entry for the vegetable subgroup section, please refer to the Instructions tab. </t>
  </si>
  <si>
    <t xml:space="preserve">Creditable Amount of Each Vegetable Subgroup Offered on Day3
In the first drop down box, select the largest amount of each vegetable subgroup offered to a student, then in the drop down boxes below, select the name and amount of each vegetable offered in the subgroup. 
If you want to clear an entry, select the first blank in the drop down box.
For additional information on completing the data entry for the vegetable subgroup section, please refer to the Instructions tab. </t>
  </si>
  <si>
    <t xml:space="preserve">Creditable Amount of Each Vegetable Subgroup Offered on Day4
In the first drop down box, select the largest amount of each vegetable subgroup offered to a student, then in the drop down boxes below, select the name and amount of each vegetable offered in the subgroup. 
If you want to clear an entry, select the first blank in the drop down box.
For additional information on completing the data entry for the vegetable subgroup section, please refer to the Instructions tab. </t>
  </si>
  <si>
    <t xml:space="preserve">Creditable Amount of Each Vegetable Subgroup Offered on Day5
In the first drop down box, select the largest amount of each vegetable subgroup offered to a student, then in the drop down boxes below, select the name and amount of each vegetable offered in the subgroup. 
If you want to clear an entry, select the first blank in the drop down box.
For additional information on completing the data entry for the vegetable subgroup section, please refer to the Instructions tab. </t>
  </si>
  <si>
    <t xml:space="preserve">Creditable Amount of Each Vegetable Subgroup Offered on Day6
In the first drop down box, select the largest amount of each vegetable subgroup offered to a student, then in the drop down boxes below, select the name and amount of each vegetable offered in the subgroup. 
If you want to clear an entry, select the first blank in the drop down box.
For additional information on completing the data entry for the vegetable subgroup section, please refer to the Instructions tab. </t>
  </si>
  <si>
    <t xml:space="preserve">Creditable Amount of Each Vegetable Subgroup Offered on Day7
In the first drop down box, select the largest amount of each vegetable subgroup offered to a student, then in the drop down boxes below, select the name and amount of each vegetable offered in the subgroup. 
If you want to clear an entry, select the first blank in the drop down box.
For additional information on completing the data entry for the vegetable subgroup section, please refer to the Instructions tab. </t>
  </si>
  <si>
    <t>Check this box if you offered the weekly vegetable bar on Day7 with NO CHANGES:</t>
  </si>
  <si>
    <t>If you offered any vegetables in addition to the weekly vegetable bar, select the largest amount of the vegetable offered to a student and select the name of each vegetable under the appropriate subgroup.
NOTE:  If you offered a vegetable bar on Day7 that differs from the weekly offerings, all offerings and quantities for each vegetable subgroup must be selected in the section below.</t>
  </si>
  <si>
    <t>Milk Type
Check the type of milk below if it is offered to students on Day7. 
All types of milk included.</t>
  </si>
  <si>
    <t xml:space="preserve">Fruit </t>
  </si>
  <si>
    <t xml:space="preserve">Milk </t>
  </si>
  <si>
    <t>80% whole grain rich</t>
  </si>
  <si>
    <t>Variety: Skim/fat-free unflavored, Skim/fat-free flavored, Low-fat (less than 1%), unflavored, Low-fat (less than 1%), flavored</t>
  </si>
  <si>
    <t>Beginning in SY 2023-24, SFAs must also meet Target 1A for average daily sodium requirements. In the next section of the assessment, below the vegetable subgroup questions, select “Yes” or “No” for each of the first 4 questions. For Question #5, regarding USDA Foods, select the option that best represents the percentage of USDA food vegetables offered during the week.</t>
  </si>
  <si>
    <t>Less than or equal to 1,110 mg</t>
  </si>
  <si>
    <t>The menu worksheet portion of the Certification Tool is complete. For the 8 cent certification, the SFA must submit a nutrient analysis or the Simplified Nutrient Assessment. SFAs completing the Simplified Nutrient Assessment can click on the link below or go to the "Nutrient Instructions" tab to complete the Assessment.</t>
  </si>
  <si>
    <t>SFA Certification Worksheet Notes
Lunch, Grades K-5</t>
  </si>
  <si>
    <t xml:space="preserve">Click here for help categorizing vegetables
</t>
  </si>
  <si>
    <t xml:space="preserve"> Day1 Daily Lunch Requirement Check
Grades K-5</t>
  </si>
  <si>
    <t xml:space="preserve"> Day2 Daily Lunch Requirement Check
Grades K-5</t>
  </si>
  <si>
    <t xml:space="preserve"> Day3 Daily Lunch Requirement Check
Grades K-5</t>
  </si>
  <si>
    <t xml:space="preserve"> Day4 Daily Lunch Requirement Check
Grades K-5</t>
  </si>
  <si>
    <t xml:space="preserve"> Day5 Daily Lunch Requirement Check
Grades K-5</t>
  </si>
  <si>
    <t xml:space="preserve"> Day6 Daily Lunch Requirement Check
Grades K-5</t>
  </si>
  <si>
    <t xml:space="preserve"> Day7 Daily Lunch Requirement Check
Grades K-5</t>
  </si>
  <si>
    <t xml:space="preserve">Vegetable Subgroups
</t>
  </si>
  <si>
    <t>Select the option that best represents how each subgroup is offered throughout the week. Include fats and sugars added during preparation as well as any additional fats and/or sugars offered with the vegetables.</t>
  </si>
  <si>
    <t xml:space="preserve">Complete a Menu worksheet for the grade groups (K-5, K-8, 6-8, and 9-12) as appropriate. Separate Menu worksheets have been developed for breakfast and lunch. </t>
  </si>
  <si>
    <t>This Excel file has 13 tabs including the Simplified Nutrient Assessment (and two instruction pages).
 The name of each tab is located at the bottom of the workbook.</t>
  </si>
  <si>
    <t>Columns 2 through 6: Component Data Entry</t>
  </si>
  <si>
    <t>There are 5 types of milk listed. Click the small checkbox to the right of each type of milk offered each day. Depending on varieties selected, the last column in this section will turn green (Yes) or red (No).</t>
  </si>
  <si>
    <t>There are columns for Days 1-7, a Weekly Total, the Weekly Requirement, and a Weekly Requirement Check.</t>
  </si>
  <si>
    <t>DARK GREEN vegetables offered on Day7</t>
  </si>
  <si>
    <t>Largest amount of dark green vegetables to select on Day7</t>
  </si>
  <si>
    <t>Red/Orange vegetables offered on Day7</t>
  </si>
  <si>
    <t>Largest amount of red/orange vegetables to select on Day7</t>
  </si>
  <si>
    <t>Beans/Peas (legumes) offered on Day7</t>
  </si>
  <si>
    <t>Largest amount of beans/peas to select on Day7</t>
  </si>
  <si>
    <t>Starchy vegetables offered on Day7</t>
  </si>
  <si>
    <t>Largest amount of starchy vegetables to select on Day7</t>
  </si>
  <si>
    <t>Other vegetables offered on Day7</t>
  </si>
  <si>
    <t>Largest amount of other vegetables to select on Day7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</si>
</sst>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7" x14ac:knownFonts="1">
    <font>
      <sz val="11"/>
      <color theme="1"/>
      <name val="Calibri"/>
      <family val="2"/>
      <scheme val="minor"/>
    </font>
    <font>
      <b/>
      <sz val="11"/>
      <color indexed="8"/>
      <name val="Calibri"/>
      <family val="2"/>
    </font>
    <font>
      <b/>
      <sz val="14"/>
      <color indexed="8"/>
      <name val="Calibri"/>
      <family val="2"/>
    </font>
    <font>
      <b/>
      <sz val="12"/>
      <color indexed="8"/>
      <name val="Calibri"/>
      <family val="2"/>
    </font>
    <font>
      <i/>
      <sz val="11"/>
      <color indexed="8"/>
      <name val="Calibri"/>
      <family val="2"/>
    </font>
    <font>
      <b/>
      <sz val="12"/>
      <color indexed="60"/>
      <name val="Calibri"/>
      <family val="2"/>
    </font>
    <font>
      <b/>
      <sz val="12"/>
      <color indexed="57"/>
      <name val="Calibri"/>
      <family val="2"/>
    </font>
    <font>
      <b/>
      <sz val="12"/>
      <color indexed="56"/>
      <name val="Calibri"/>
      <family val="2"/>
    </font>
    <font>
      <b/>
      <i/>
      <sz val="12"/>
      <name val="Calibri"/>
      <family val="2"/>
    </font>
    <font>
      <b/>
      <i/>
      <sz val="12"/>
      <color indexed="8"/>
      <name val="Calibri"/>
      <family val="2"/>
    </font>
    <font>
      <b/>
      <i/>
      <sz val="12"/>
      <color indexed="17"/>
      <name val="Calibri"/>
      <family val="2"/>
    </font>
    <font>
      <b/>
      <i/>
      <sz val="12"/>
      <color indexed="10"/>
      <name val="Calibri"/>
      <family val="2"/>
    </font>
    <font>
      <b/>
      <i/>
      <sz val="12"/>
      <color indexed="56"/>
      <name val="Calibri"/>
      <family val="2"/>
    </font>
    <font>
      <b/>
      <sz val="14"/>
      <name val="Calibri"/>
      <family val="2"/>
    </font>
    <font>
      <sz val="12"/>
      <name val="Calibri"/>
      <family val="2"/>
    </font>
    <font>
      <b/>
      <sz val="11"/>
      <name val="Calibri"/>
      <family val="2"/>
    </font>
    <font>
      <sz val="11"/>
      <name val="Calibri"/>
      <family val="2"/>
    </font>
    <font>
      <sz val="12"/>
      <color indexed="8"/>
      <name val="Calibri"/>
      <family val="2"/>
    </font>
    <font>
      <i/>
      <sz val="11"/>
      <name val="Calibri"/>
      <family val="2"/>
    </font>
    <font>
      <sz val="12"/>
      <color indexed="8"/>
      <name val="Times New Roman"/>
      <family val="1"/>
    </font>
    <font>
      <sz val="12"/>
      <name val="Times New Roman"/>
      <family val="1"/>
    </font>
    <font>
      <i/>
      <sz val="12"/>
      <color indexed="10"/>
      <name val="Calibri"/>
      <family val="2"/>
    </font>
    <font>
      <b/>
      <sz val="14"/>
      <color indexed="56"/>
      <name val="Calibri"/>
      <family val="2"/>
    </font>
    <font>
      <b/>
      <sz val="11"/>
      <color indexed="56"/>
      <name val="Calibri"/>
      <family val="2"/>
    </font>
    <font>
      <b/>
      <sz val="10"/>
      <color indexed="8"/>
      <name val="Calibri"/>
      <family val="2"/>
    </font>
    <font>
      <sz val="10"/>
      <color indexed="8"/>
      <name val="Calibri"/>
      <family val="2"/>
    </font>
    <font>
      <b/>
      <sz val="12"/>
      <name val="Calibri"/>
      <family val="2"/>
    </font>
    <font>
      <b/>
      <sz val="12"/>
      <color indexed="8"/>
      <name val="Times New Roman"/>
      <family val="1"/>
    </font>
    <font>
      <b/>
      <i/>
      <u/>
      <sz val="12"/>
      <name val="Calibri"/>
      <family val="2"/>
    </font>
    <font>
      <sz val="11"/>
      <color theme="1"/>
      <name val="Calibri"/>
      <family val="2"/>
      <scheme val="minor"/>
    </font>
    <font>
      <sz val="11"/>
      <color theme="0"/>
      <name val="Calibri"/>
      <family val="2"/>
      <scheme val="minor"/>
    </font>
    <font>
      <b/>
      <sz val="11"/>
      <color theme="3"/>
      <name val="Calibri"/>
      <family val="2"/>
      <scheme val="minor"/>
    </font>
    <font>
      <u/>
      <sz val="9.25"/>
      <color theme="10"/>
      <name val="Calibri"/>
      <family val="2"/>
    </font>
    <font>
      <b/>
      <sz val="11"/>
      <color theme="1"/>
      <name val="Calibri"/>
      <family val="2"/>
      <scheme val="minor"/>
    </font>
    <font>
      <i/>
      <sz val="11"/>
      <color theme="1"/>
      <name val="Calibri"/>
      <family val="2"/>
      <scheme val="minor"/>
    </font>
    <font>
      <b/>
      <sz val="12"/>
      <color theme="1"/>
      <name val="Calibri"/>
      <family val="2"/>
      <scheme val="minor"/>
    </font>
    <font>
      <b/>
      <sz val="12"/>
      <color rgb="FF002060"/>
      <name val="Calibri"/>
      <family val="2"/>
      <scheme val="minor"/>
    </font>
    <font>
      <b/>
      <i/>
      <sz val="12"/>
      <color theme="1"/>
      <name val="Calibri"/>
      <family val="2"/>
      <scheme val="minor"/>
    </font>
    <font>
      <sz val="12"/>
      <color rgb="FF002060"/>
      <name val="Calibri"/>
      <family val="2"/>
      <scheme val="minor"/>
    </font>
    <font>
      <b/>
      <sz val="12"/>
      <color rgb="FFC00000"/>
      <name val="Calibri"/>
      <family val="2"/>
      <scheme val="minor"/>
    </font>
    <font>
      <b/>
      <sz val="12"/>
      <color theme="9" tint="-0.499984740745262"/>
      <name val="Calibri"/>
      <family val="2"/>
      <scheme val="minor"/>
    </font>
    <font>
      <u/>
      <sz val="12"/>
      <color theme="10"/>
      <name val="Calibri"/>
      <family val="2"/>
    </font>
    <font>
      <u/>
      <sz val="11"/>
      <color theme="10"/>
      <name val="Calibri"/>
      <family val="2"/>
    </font>
    <font>
      <sz val="16"/>
      <color theme="1"/>
      <name val="Calibri"/>
      <family val="2"/>
      <scheme val="minor"/>
    </font>
    <font>
      <sz val="12"/>
      <color theme="1"/>
      <name val="Calibri"/>
      <family val="2"/>
      <scheme val="minor"/>
    </font>
    <font>
      <b/>
      <u/>
      <sz val="16"/>
      <color theme="1"/>
      <name val="Times New Roman"/>
      <family val="1"/>
    </font>
    <font>
      <sz val="12"/>
      <color theme="1"/>
      <name val="Times New Roman"/>
      <family val="1"/>
    </font>
    <font>
      <b/>
      <i/>
      <sz val="12"/>
      <color theme="1"/>
      <name val="Times New Roman"/>
      <family val="1"/>
    </font>
    <font>
      <b/>
      <u/>
      <sz val="12"/>
      <color theme="10"/>
      <name val="Calibri"/>
      <family val="2"/>
    </font>
    <font>
      <b/>
      <sz val="12"/>
      <color theme="4" tint="-0.499984740745262"/>
      <name val="Calibri"/>
      <family val="2"/>
      <scheme val="minor"/>
    </font>
    <font>
      <b/>
      <sz val="14"/>
      <color theme="6" tint="-0.499984740745262"/>
      <name val="Calibri"/>
      <family val="2"/>
      <scheme val="minor"/>
    </font>
    <font>
      <b/>
      <sz val="12"/>
      <color theme="1"/>
      <name val="Times New Roman"/>
      <family val="1"/>
    </font>
    <font>
      <i/>
      <sz val="12"/>
      <color theme="1"/>
      <name val="Times New Roman"/>
      <family val="1"/>
    </font>
    <font>
      <b/>
      <u/>
      <sz val="12"/>
      <color theme="1"/>
      <name val="Times New Roman"/>
      <family val="1"/>
    </font>
    <font>
      <b/>
      <i/>
      <sz val="11"/>
      <color theme="6" tint="-0.499984740745262"/>
      <name val="Calibri"/>
      <family val="2"/>
    </font>
    <font>
      <sz val="12"/>
      <color theme="6" tint="-0.499984740745262"/>
      <name val="Calibri"/>
      <family val="2"/>
      <scheme val="minor"/>
    </font>
    <font>
      <b/>
      <sz val="12"/>
      <color theme="5"/>
      <name val="Calibri"/>
      <family val="2"/>
      <scheme val="minor"/>
    </font>
    <font>
      <b/>
      <sz val="12"/>
      <color theme="3"/>
      <name val="Calibri"/>
      <family val="2"/>
      <scheme val="minor"/>
    </font>
    <font>
      <b/>
      <sz val="12"/>
      <color theme="6" tint="-0.499984740745262"/>
      <name val="Calibri"/>
      <family val="2"/>
      <scheme val="minor"/>
    </font>
    <font>
      <sz val="12"/>
      <color theme="5"/>
      <name val="Calibri"/>
      <family val="2"/>
      <scheme val="minor"/>
    </font>
    <font>
      <sz val="12"/>
      <color theme="9" tint="-0.499984740745262"/>
      <name val="Calibri"/>
      <family val="2"/>
      <scheme val="minor"/>
    </font>
    <font>
      <sz val="12"/>
      <color theme="3"/>
      <name val="Calibri"/>
      <family val="2"/>
      <scheme val="minor"/>
    </font>
    <font>
      <sz val="11"/>
      <name val="Calibri"/>
      <family val="2"/>
      <scheme val="minor"/>
    </font>
    <font>
      <b/>
      <sz val="14"/>
      <color theme="1"/>
      <name val="Calibri"/>
      <family val="2"/>
      <scheme val="minor"/>
    </font>
    <font>
      <sz val="11"/>
      <color theme="0" tint="-0.499984740745262"/>
      <name val="Calibri"/>
      <family val="2"/>
      <scheme val="minor"/>
    </font>
    <font>
      <i/>
      <sz val="11"/>
      <color theme="0" tint="-0.499984740745262"/>
      <name val="Calibri"/>
      <family val="2"/>
      <scheme val="minor"/>
    </font>
    <font>
      <sz val="12"/>
      <name val="Calibri"/>
      <family val="2"/>
      <scheme val="minor"/>
    </font>
    <font>
      <b/>
      <i/>
      <sz val="12"/>
      <name val="Calibri"/>
      <family val="2"/>
      <scheme val="minor"/>
    </font>
    <font>
      <i/>
      <u/>
      <sz val="12"/>
      <color theme="1"/>
      <name val="Times New Roman"/>
      <family val="1"/>
    </font>
    <font>
      <b/>
      <sz val="10"/>
      <color theme="1"/>
      <name val="Calibri"/>
      <family val="2"/>
      <scheme val="minor"/>
    </font>
    <font>
      <b/>
      <sz val="11"/>
      <color rgb="FF000000"/>
      <name val="Calibri"/>
      <family val="2"/>
      <scheme val="minor"/>
    </font>
    <font>
      <sz val="11"/>
      <color rgb="FF000000"/>
      <name val="Calibri"/>
      <family val="2"/>
      <scheme val="minor"/>
    </font>
    <font>
      <b/>
      <sz val="11"/>
      <color theme="6" tint="-0.499984740745262"/>
      <name val="Calibri"/>
      <family val="2"/>
      <scheme val="minor"/>
    </font>
    <font>
      <b/>
      <sz val="11"/>
      <color theme="5" tint="-0.499984740745262"/>
      <name val="Calibri"/>
      <family val="2"/>
      <scheme val="minor"/>
    </font>
    <font>
      <b/>
      <sz val="11"/>
      <name val="Calibri"/>
      <family val="2"/>
      <scheme val="minor"/>
    </font>
    <font>
      <b/>
      <sz val="11"/>
      <color theme="9" tint="-0.499984740745262"/>
      <name val="Calibri"/>
      <family val="2"/>
      <scheme val="minor"/>
    </font>
    <font>
      <b/>
      <sz val="14"/>
      <color rgb="FFC00000"/>
      <name val="Calibri"/>
      <family val="2"/>
      <scheme val="minor"/>
    </font>
    <font>
      <b/>
      <sz val="14"/>
      <name val="Calibri"/>
      <family val="2"/>
      <scheme val="minor"/>
    </font>
    <font>
      <b/>
      <sz val="14"/>
      <color theme="9" tint="-0.499984740745262"/>
      <name val="Calibri"/>
      <family val="2"/>
      <scheme val="minor"/>
    </font>
    <font>
      <b/>
      <sz val="14"/>
      <color theme="3" tint="-0.249977111117893"/>
      <name val="Calibri"/>
      <family val="2"/>
      <scheme val="minor"/>
    </font>
    <font>
      <sz val="11"/>
      <color theme="6" tint="-0.499984740745262"/>
      <name val="Calibri"/>
      <family val="2"/>
      <scheme val="minor"/>
    </font>
    <font>
      <b/>
      <sz val="11"/>
      <color rgb="FFC00000"/>
      <name val="Calibri"/>
      <family val="2"/>
      <scheme val="minor"/>
    </font>
    <font>
      <b/>
      <sz val="12"/>
      <color theme="1"/>
      <name val="Calibri"/>
      <family val="2"/>
    </font>
    <font>
      <b/>
      <sz val="14"/>
      <color theme="3"/>
      <name val="Calibri"/>
      <family val="2"/>
      <scheme val="minor"/>
    </font>
    <font>
      <u/>
      <sz val="16"/>
      <color theme="10"/>
      <name val="Calibri"/>
      <family val="2"/>
    </font>
    <font>
      <b/>
      <sz val="14"/>
      <color theme="1"/>
      <name val="Times New Roman"/>
      <family val="1"/>
    </font>
    <font>
      <b/>
      <sz val="14"/>
      <name val="Times New Roman"/>
      <family val="1"/>
    </font>
  </fonts>
  <fills count="34">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6" tint="-0.249977111117893"/>
        <bgColor indexed="64"/>
      </patternFill>
    </fill>
    <fill>
      <patternFill patternType="solid">
        <fgColor rgb="FFFFFF00"/>
        <bgColor indexed="64"/>
      </patternFill>
    </fill>
    <fill>
      <patternFill patternType="solid">
        <fgColor theme="5" tint="0.59999389629810485"/>
        <bgColor indexed="64"/>
      </patternFill>
    </fill>
    <fill>
      <patternFill patternType="solid">
        <fgColor theme="6" tint="0.59996337778862885"/>
        <bgColor indexed="64"/>
      </patternFill>
    </fill>
    <fill>
      <patternFill patternType="solid">
        <fgColor rgb="FFC00000"/>
        <bgColor indexed="64"/>
      </patternFill>
    </fill>
    <fill>
      <patternFill patternType="solid">
        <fgColor theme="0"/>
        <bgColor indexed="64"/>
      </patternFill>
    </fill>
    <fill>
      <patternFill patternType="solid">
        <fgColor theme="5" tint="0.59996337778862885"/>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style="medium">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top style="double">
        <color indexed="64"/>
      </top>
      <bottom/>
      <diagonal/>
    </border>
    <border>
      <left style="thin">
        <color indexed="64"/>
      </left>
      <right/>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indexed="64"/>
      </right>
      <top/>
      <bottom style="thin">
        <color theme="0" tint="-0.499984740745262"/>
      </bottom>
      <diagonal/>
    </border>
    <border>
      <left style="medium">
        <color indexed="64"/>
      </left>
      <right style="medium">
        <color indexed="64"/>
      </right>
      <top style="thin">
        <color theme="0" tint="-0.499984740745262"/>
      </top>
      <bottom/>
      <diagonal/>
    </border>
  </borders>
  <cellStyleXfs count="3">
    <xf numFmtId="0" fontId="0" fillId="0" borderId="0"/>
    <xf numFmtId="0" fontId="32" fillId="0" borderId="0" applyNumberFormat="0" applyFill="0" applyBorder="0" applyAlignment="0" applyProtection="0">
      <alignment vertical="top"/>
      <protection locked="0"/>
    </xf>
    <xf numFmtId="9" fontId="29" fillId="0" borderId="0" applyFont="0" applyFill="0" applyBorder="0" applyAlignment="0" applyProtection="0"/>
  </cellStyleXfs>
  <cellXfs count="1301">
    <xf numFmtId="0" fontId="0" fillId="0" borderId="0" xfId="0"/>
    <xf numFmtId="12" fontId="0" fillId="0" borderId="0" xfId="0" applyNumberFormat="1"/>
    <xf numFmtId="12" fontId="0" fillId="0" borderId="0" xfId="0" applyNumberFormat="1" applyAlignment="1">
      <alignment horizontal="right"/>
    </xf>
    <xf numFmtId="12" fontId="0" fillId="0" borderId="1" xfId="0" applyNumberFormat="1" applyBorder="1" applyAlignment="1">
      <alignment horizontal="center"/>
    </xf>
    <xf numFmtId="12" fontId="0" fillId="0" borderId="2" xfId="0" applyNumberForma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12" fontId="0" fillId="0" borderId="5" xfId="0" applyNumberFormat="1" applyBorder="1" applyAlignment="1">
      <alignment horizontal="center"/>
    </xf>
    <xf numFmtId="0" fontId="0" fillId="0" borderId="6" xfId="0" applyBorder="1" applyAlignment="1">
      <alignment horizontal="center"/>
    </xf>
    <xf numFmtId="0" fontId="0" fillId="0" borderId="7" xfId="0" applyBorder="1"/>
    <xf numFmtId="0" fontId="0" fillId="0" borderId="8" xfId="0" applyBorder="1"/>
    <xf numFmtId="0" fontId="0" fillId="0" borderId="9" xfId="0" applyBorder="1"/>
    <xf numFmtId="12" fontId="0" fillId="0" borderId="10" xfId="0" applyNumberFormat="1" applyBorder="1" applyAlignment="1">
      <alignment horizontal="center"/>
    </xf>
    <xf numFmtId="12" fontId="0" fillId="0" borderId="11" xfId="0" applyNumberFormat="1" applyBorder="1" applyAlignment="1">
      <alignment horizontal="center"/>
    </xf>
    <xf numFmtId="12" fontId="0" fillId="0" borderId="12" xfId="0" applyNumberFormat="1" applyBorder="1" applyAlignment="1">
      <alignment horizontal="center"/>
    </xf>
    <xf numFmtId="1" fontId="0" fillId="0" borderId="10" xfId="0" applyNumberFormat="1" applyBorder="1" applyAlignment="1">
      <alignment horizontal="center"/>
    </xf>
    <xf numFmtId="1" fontId="0" fillId="0" borderId="11" xfId="0" applyNumberFormat="1" applyBorder="1" applyAlignment="1">
      <alignment horizontal="center"/>
    </xf>
    <xf numFmtId="1" fontId="0" fillId="0" borderId="12" xfId="0" applyNumberFormat="1" applyBorder="1" applyAlignment="1">
      <alignment horizontal="center"/>
    </xf>
    <xf numFmtId="0" fontId="0" fillId="0" borderId="6" xfId="0" applyBorder="1" applyAlignment="1">
      <alignment horizontal="center" vertical="center"/>
    </xf>
    <xf numFmtId="0" fontId="0" fillId="0" borderId="5" xfId="0" applyBorder="1"/>
    <xf numFmtId="0" fontId="0" fillId="0" borderId="13" xfId="0" applyBorder="1"/>
    <xf numFmtId="0" fontId="0" fillId="0" borderId="1" xfId="0" applyBorder="1"/>
    <xf numFmtId="0" fontId="34" fillId="0" borderId="0" xfId="0" applyFont="1" applyAlignment="1">
      <alignment horizontal="center" vertical="center" wrapText="1"/>
    </xf>
    <xf numFmtId="0" fontId="0" fillId="0" borderId="14" xfId="0" applyBorder="1"/>
    <xf numFmtId="0" fontId="0" fillId="0" borderId="14" xfId="0" applyBorder="1" applyAlignment="1">
      <alignment horizontal="center"/>
    </xf>
    <xf numFmtId="0" fontId="0" fillId="2" borderId="1" xfId="0" applyFill="1" applyBorder="1" applyAlignment="1">
      <alignment horizontal="center"/>
    </xf>
    <xf numFmtId="0" fontId="0" fillId="0" borderId="15" xfId="0" applyBorder="1" applyAlignment="1">
      <alignment horizontal="center"/>
    </xf>
    <xf numFmtId="0" fontId="0" fillId="0" borderId="4" xfId="0" applyBorder="1" applyAlignment="1">
      <alignment horizontal="center" vertical="center"/>
    </xf>
    <xf numFmtId="0" fontId="33" fillId="3" borderId="16" xfId="0" applyFont="1" applyFill="1" applyBorder="1" applyAlignment="1">
      <alignment horizontal="center" vertical="center" wrapText="1"/>
    </xf>
    <xf numFmtId="0" fontId="33" fillId="3" borderId="17" xfId="0" applyFont="1" applyFill="1" applyBorder="1" applyAlignment="1">
      <alignment horizontal="center" vertical="center" wrapText="1"/>
    </xf>
    <xf numFmtId="0" fontId="35" fillId="4" borderId="1" xfId="0" applyFont="1" applyFill="1" applyBorder="1" applyAlignment="1">
      <alignment horizontal="center" wrapText="1"/>
    </xf>
    <xf numFmtId="0" fontId="35" fillId="0" borderId="1" xfId="0" applyFont="1" applyBorder="1" applyAlignment="1">
      <alignment horizontal="center" wrapText="1"/>
    </xf>
    <xf numFmtId="0" fontId="36" fillId="5" borderId="1" xfId="0" applyFont="1" applyFill="1" applyBorder="1" applyAlignment="1">
      <alignment horizontal="center" wrapText="1"/>
    </xf>
    <xf numFmtId="0" fontId="0" fillId="4" borderId="1" xfId="0" applyFill="1" applyBorder="1"/>
    <xf numFmtId="0" fontId="0" fillId="6" borderId="1" xfId="0" applyFill="1" applyBorder="1"/>
    <xf numFmtId="0" fontId="0" fillId="2" borderId="1" xfId="0" applyFill="1" applyBorder="1"/>
    <xf numFmtId="0" fontId="0" fillId="7" borderId="1" xfId="0" applyFill="1" applyBorder="1"/>
    <xf numFmtId="0" fontId="0" fillId="5" borderId="1" xfId="0" applyFill="1" applyBorder="1"/>
    <xf numFmtId="0" fontId="35" fillId="4" borderId="2" xfId="0" applyFont="1" applyFill="1" applyBorder="1" applyAlignment="1">
      <alignment horizontal="center" wrapText="1"/>
    </xf>
    <xf numFmtId="0" fontId="35" fillId="0" borderId="2" xfId="0" applyFont="1" applyBorder="1" applyAlignment="1">
      <alignment horizontal="center" wrapText="1"/>
    </xf>
    <xf numFmtId="0" fontId="36" fillId="5" borderId="2" xfId="0" applyFont="1" applyFill="1" applyBorder="1" applyAlignment="1">
      <alignment horizontal="center" wrapText="1"/>
    </xf>
    <xf numFmtId="0" fontId="0" fillId="4" borderId="11" xfId="0" applyFill="1" applyBorder="1"/>
    <xf numFmtId="0" fontId="0" fillId="5" borderId="4" xfId="0" applyFill="1" applyBorder="1"/>
    <xf numFmtId="0" fontId="0" fillId="4" borderId="12" xfId="0" applyFill="1" applyBorder="1"/>
    <xf numFmtId="0" fontId="0" fillId="4" borderId="5" xfId="0" applyFill="1" applyBorder="1"/>
    <xf numFmtId="0" fontId="0" fillId="6" borderId="5" xfId="0" applyFill="1" applyBorder="1"/>
    <xf numFmtId="0" fontId="0" fillId="2" borderId="5" xfId="0" applyFill="1" applyBorder="1"/>
    <xf numFmtId="0" fontId="0" fillId="7" borderId="5" xfId="0" applyFill="1" applyBorder="1"/>
    <xf numFmtId="0" fontId="0" fillId="5" borderId="5" xfId="0" applyFill="1" applyBorder="1"/>
    <xf numFmtId="0" fontId="0" fillId="5" borderId="6" xfId="0" applyFill="1" applyBorder="1"/>
    <xf numFmtId="0" fontId="35" fillId="6" borderId="2" xfId="0" applyFont="1" applyFill="1" applyBorder="1" applyAlignment="1">
      <alignment horizontal="center" wrapText="1"/>
    </xf>
    <xf numFmtId="0" fontId="35" fillId="2" borderId="2" xfId="0" applyFont="1" applyFill="1" applyBorder="1" applyAlignment="1">
      <alignment horizontal="center" wrapText="1"/>
    </xf>
    <xf numFmtId="0" fontId="35" fillId="7" borderId="2" xfId="0" applyFont="1" applyFill="1" applyBorder="1" applyAlignment="1">
      <alignment horizontal="center" wrapText="1"/>
    </xf>
    <xf numFmtId="0" fontId="35" fillId="6" borderId="1" xfId="0" applyFont="1" applyFill="1" applyBorder="1" applyAlignment="1">
      <alignment horizontal="center" wrapText="1"/>
    </xf>
    <xf numFmtId="0" fontId="35" fillId="2" borderId="1" xfId="0" applyFont="1" applyFill="1" applyBorder="1" applyAlignment="1">
      <alignment horizontal="center" wrapText="1"/>
    </xf>
    <xf numFmtId="0" fontId="35" fillId="7" borderId="1" xfId="0" applyFont="1" applyFill="1" applyBorder="1" applyAlignment="1">
      <alignment horizontal="center" wrapText="1"/>
    </xf>
    <xf numFmtId="0" fontId="0" fillId="4" borderId="11" xfId="0" applyFill="1" applyBorder="1" applyAlignment="1">
      <alignment horizontal="center"/>
    </xf>
    <xf numFmtId="0" fontId="0" fillId="6" borderId="1" xfId="0" applyFill="1" applyBorder="1" applyAlignment="1">
      <alignment horizontal="center"/>
    </xf>
    <xf numFmtId="0" fontId="0" fillId="5" borderId="4" xfId="0" applyFill="1" applyBorder="1" applyAlignment="1">
      <alignment horizontal="center"/>
    </xf>
    <xf numFmtId="0" fontId="0" fillId="0" borderId="0" xfId="0" applyAlignment="1">
      <alignment wrapText="1"/>
    </xf>
    <xf numFmtId="0" fontId="37" fillId="0" borderId="18" xfId="0" applyFont="1" applyBorder="1" applyAlignment="1">
      <alignment horizontal="center" vertical="center"/>
    </xf>
    <xf numFmtId="0" fontId="33" fillId="0" borderId="19" xfId="0" applyFont="1" applyBorder="1" applyAlignment="1">
      <alignment horizontal="center" vertical="center" wrapText="1"/>
    </xf>
    <xf numFmtId="0" fontId="38" fillId="0" borderId="0" xfId="0" applyFont="1" applyAlignment="1">
      <alignment wrapText="1"/>
    </xf>
    <xf numFmtId="0" fontId="0" fillId="4" borderId="20" xfId="0" applyFill="1" applyBorder="1" applyAlignment="1">
      <alignment horizontal="center"/>
    </xf>
    <xf numFmtId="0" fontId="0" fillId="6" borderId="21" xfId="0" applyFill="1" applyBorder="1" applyAlignment="1">
      <alignment horizontal="center"/>
    </xf>
    <xf numFmtId="0" fontId="0" fillId="2" borderId="21" xfId="0" applyFill="1" applyBorder="1" applyAlignment="1">
      <alignment horizontal="center"/>
    </xf>
    <xf numFmtId="0" fontId="0" fillId="7" borderId="21" xfId="0" applyFill="1" applyBorder="1" applyAlignment="1">
      <alignment horizontal="center"/>
    </xf>
    <xf numFmtId="0" fontId="0" fillId="5" borderId="22" xfId="0" applyFill="1" applyBorder="1" applyAlignment="1">
      <alignment horizontal="center"/>
    </xf>
    <xf numFmtId="0" fontId="35" fillId="8" borderId="23" xfId="0" applyFont="1" applyFill="1" applyBorder="1" applyAlignment="1">
      <alignment horizontal="center" vertical="center" wrapText="1"/>
    </xf>
    <xf numFmtId="0" fontId="39" fillId="9" borderId="23" xfId="0" applyFont="1" applyFill="1" applyBorder="1" applyAlignment="1">
      <alignment horizontal="center" vertical="center" wrapText="1"/>
    </xf>
    <xf numFmtId="0" fontId="35" fillId="10" borderId="23" xfId="0" applyFont="1" applyFill="1" applyBorder="1" applyAlignment="1">
      <alignment horizontal="center" vertical="center" wrapText="1"/>
    </xf>
    <xf numFmtId="0" fontId="40" fillId="11" borderId="23" xfId="0" applyFont="1" applyFill="1" applyBorder="1" applyAlignment="1">
      <alignment horizontal="center" vertical="center" wrapText="1"/>
    </xf>
    <xf numFmtId="0" fontId="36" fillId="12" borderId="23" xfId="0" applyFont="1" applyFill="1" applyBorder="1" applyAlignment="1">
      <alignment horizontal="center" vertical="center" wrapText="1"/>
    </xf>
    <xf numFmtId="0" fontId="0" fillId="0" borderId="8" xfId="0" applyBorder="1" applyProtection="1">
      <protection locked="0"/>
    </xf>
    <xf numFmtId="0" fontId="0" fillId="0" borderId="9" xfId="0" applyBorder="1" applyProtection="1">
      <protection locked="0"/>
    </xf>
    <xf numFmtId="0" fontId="0" fillId="0" borderId="14" xfId="0" applyBorder="1" applyAlignment="1" applyProtection="1">
      <alignment horizontal="center"/>
      <protection locked="0"/>
    </xf>
    <xf numFmtId="0" fontId="0" fillId="0" borderId="24" xfId="0" applyBorder="1" applyAlignment="1" applyProtection="1">
      <alignment horizontal="center"/>
      <protection locked="0"/>
    </xf>
    <xf numFmtId="0" fontId="0" fillId="0" borderId="25" xfId="0" applyBorder="1" applyAlignment="1" applyProtection="1">
      <alignment horizontal="center"/>
      <protection locked="0"/>
    </xf>
    <xf numFmtId="0" fontId="33" fillId="0" borderId="14" xfId="0" applyFont="1" applyBorder="1" applyAlignment="1" applyProtection="1">
      <alignment horizontal="center" vertical="center" wrapText="1"/>
      <protection locked="0"/>
    </xf>
    <xf numFmtId="0" fontId="0" fillId="0" borderId="14" xfId="0" applyBorder="1" applyProtection="1">
      <protection locked="0"/>
    </xf>
    <xf numFmtId="0" fontId="0" fillId="0" borderId="0" xfId="0" applyProtection="1">
      <protection locked="0"/>
    </xf>
    <xf numFmtId="0" fontId="0" fillId="4" borderId="11" xfId="0" applyFill="1" applyBorder="1" applyAlignment="1" applyProtection="1">
      <alignment horizontal="center"/>
      <protection locked="0"/>
    </xf>
    <xf numFmtId="0" fontId="0" fillId="4" borderId="12" xfId="0" applyFill="1" applyBorder="1" applyAlignment="1" applyProtection="1">
      <alignment horizontal="center"/>
      <protection locked="0"/>
    </xf>
    <xf numFmtId="0" fontId="0" fillId="6" borderId="1" xfId="0" applyFill="1" applyBorder="1" applyAlignment="1" applyProtection="1">
      <alignment horizontal="center"/>
      <protection locked="0"/>
    </xf>
    <xf numFmtId="0" fontId="0" fillId="6" borderId="5" xfId="0" applyFill="1" applyBorder="1" applyAlignment="1" applyProtection="1">
      <alignment horizontal="center"/>
      <protection locked="0"/>
    </xf>
    <xf numFmtId="0" fontId="0" fillId="2" borderId="1" xfId="0" applyFill="1" applyBorder="1" applyAlignment="1" applyProtection="1">
      <alignment horizontal="center"/>
      <protection locked="0"/>
    </xf>
    <xf numFmtId="0" fontId="0" fillId="2" borderId="5" xfId="0" applyFill="1" applyBorder="1" applyAlignment="1" applyProtection="1">
      <alignment horizontal="center"/>
      <protection locked="0"/>
    </xf>
    <xf numFmtId="0" fontId="0" fillId="7" borderId="1" xfId="0" applyFill="1" applyBorder="1" applyAlignment="1" applyProtection="1">
      <alignment horizontal="center"/>
      <protection locked="0"/>
    </xf>
    <xf numFmtId="0" fontId="0" fillId="7" borderId="5"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0" fillId="5" borderId="6" xfId="0" applyFill="1" applyBorder="1" applyAlignment="1" applyProtection="1">
      <alignment horizontal="center"/>
      <protection locked="0"/>
    </xf>
    <xf numFmtId="0" fontId="0" fillId="0" borderId="7" xfId="0" applyBorder="1" applyProtection="1">
      <protection locked="0"/>
    </xf>
    <xf numFmtId="0" fontId="0" fillId="0" borderId="1" xfId="0" applyBorder="1" applyProtection="1">
      <protection locked="0"/>
    </xf>
    <xf numFmtId="0" fontId="0" fillId="0" borderId="5" xfId="0" applyBorder="1" applyProtection="1">
      <protection locked="0"/>
    </xf>
    <xf numFmtId="0" fontId="0" fillId="4" borderId="11" xfId="0" applyFill="1" applyBorder="1" applyProtection="1">
      <protection locked="0"/>
    </xf>
    <xf numFmtId="0" fontId="0" fillId="4" borderId="1" xfId="0" applyFill="1" applyBorder="1" applyProtection="1">
      <protection locked="0"/>
    </xf>
    <xf numFmtId="0" fontId="0" fillId="6" borderId="1" xfId="0" applyFill="1" applyBorder="1" applyProtection="1">
      <protection locked="0"/>
    </xf>
    <xf numFmtId="0" fontId="0" fillId="2" borderId="1" xfId="0" applyFill="1" applyBorder="1" applyProtection="1">
      <protection locked="0"/>
    </xf>
    <xf numFmtId="0" fontId="0" fillId="7" borderId="1" xfId="0" applyFill="1" applyBorder="1" applyProtection="1">
      <protection locked="0"/>
    </xf>
    <xf numFmtId="0" fontId="0" fillId="5" borderId="1" xfId="0" applyFill="1" applyBorder="1" applyProtection="1">
      <protection locked="0"/>
    </xf>
    <xf numFmtId="0" fontId="0" fillId="5" borderId="14" xfId="0" applyFill="1" applyBorder="1" applyProtection="1">
      <protection locked="0"/>
    </xf>
    <xf numFmtId="0" fontId="0" fillId="5" borderId="4" xfId="0" applyFill="1" applyBorder="1" applyProtection="1">
      <protection locked="0"/>
    </xf>
    <xf numFmtId="0" fontId="0" fillId="6" borderId="16" xfId="0" applyFill="1" applyBorder="1" applyProtection="1">
      <protection locked="0"/>
    </xf>
    <xf numFmtId="0" fontId="0" fillId="7" borderId="16" xfId="0" applyFill="1" applyBorder="1" applyProtection="1">
      <protection locked="0"/>
    </xf>
    <xf numFmtId="0" fontId="0" fillId="5" borderId="16" xfId="0" applyFill="1" applyBorder="1" applyProtection="1">
      <protection locked="0"/>
    </xf>
    <xf numFmtId="0" fontId="0" fillId="5" borderId="26" xfId="0" applyFill="1" applyBorder="1" applyProtection="1">
      <protection locked="0"/>
    </xf>
    <xf numFmtId="0" fontId="0" fillId="5" borderId="27" xfId="0" applyFill="1" applyBorder="1" applyProtection="1">
      <protection locked="0"/>
    </xf>
    <xf numFmtId="0" fontId="0" fillId="0" borderId="13" xfId="0" applyBorder="1" applyProtection="1">
      <protection locked="0"/>
    </xf>
    <xf numFmtId="0" fontId="0" fillId="13" borderId="6" xfId="0" applyFill="1" applyBorder="1" applyAlignment="1" applyProtection="1">
      <alignment horizontal="center" vertical="center"/>
      <protection hidden="1"/>
    </xf>
    <xf numFmtId="12" fontId="0" fillId="0" borderId="11" xfId="0" applyNumberFormat="1" applyBorder="1" applyAlignment="1" applyProtection="1">
      <alignment horizontal="center"/>
      <protection hidden="1"/>
    </xf>
    <xf numFmtId="12" fontId="0" fillId="13" borderId="1" xfId="0" applyNumberFormat="1" applyFill="1" applyBorder="1" applyAlignment="1" applyProtection="1">
      <alignment horizontal="center"/>
      <protection hidden="1"/>
    </xf>
    <xf numFmtId="0" fontId="0" fillId="13" borderId="4" xfId="0" applyFill="1" applyBorder="1" applyAlignment="1" applyProtection="1">
      <alignment horizontal="center"/>
      <protection hidden="1"/>
    </xf>
    <xf numFmtId="12" fontId="0" fillId="13" borderId="5" xfId="0" applyNumberFormat="1" applyFill="1" applyBorder="1" applyAlignment="1" applyProtection="1">
      <alignment horizontal="center"/>
      <protection hidden="1"/>
    </xf>
    <xf numFmtId="0" fontId="0" fillId="13" borderId="6" xfId="0" applyFill="1" applyBorder="1" applyAlignment="1" applyProtection="1">
      <alignment horizontal="center"/>
      <protection hidden="1"/>
    </xf>
    <xf numFmtId="0" fontId="0" fillId="0" borderId="0" xfId="0" applyProtection="1">
      <protection hidden="1"/>
    </xf>
    <xf numFmtId="0" fontId="35" fillId="0" borderId="0" xfId="0" applyFont="1" applyProtection="1">
      <protection hidden="1"/>
    </xf>
    <xf numFmtId="12" fontId="0" fillId="0" borderId="0" xfId="0" applyNumberFormat="1" applyAlignment="1" applyProtection="1">
      <alignment horizontal="center"/>
      <protection hidden="1"/>
    </xf>
    <xf numFmtId="0" fontId="0" fillId="0" borderId="0" xfId="0" applyAlignment="1" applyProtection="1">
      <alignment horizontal="center"/>
      <protection hidden="1"/>
    </xf>
    <xf numFmtId="0" fontId="41" fillId="14" borderId="28" xfId="1" applyFont="1" applyFill="1" applyBorder="1" applyAlignment="1" applyProtection="1">
      <alignment horizontal="center" vertical="center" wrapText="1"/>
      <protection hidden="1"/>
    </xf>
    <xf numFmtId="0" fontId="35" fillId="2" borderId="29" xfId="0" applyFont="1" applyFill="1" applyBorder="1" applyAlignment="1" applyProtection="1">
      <alignment horizontal="center" vertical="center" wrapText="1"/>
      <protection hidden="1"/>
    </xf>
    <xf numFmtId="0" fontId="35" fillId="13" borderId="29" xfId="0" applyFont="1" applyFill="1" applyBorder="1" applyAlignment="1" applyProtection="1">
      <alignment horizontal="center" vertical="center" wrapText="1"/>
      <protection hidden="1"/>
    </xf>
    <xf numFmtId="0" fontId="35" fillId="13" borderId="30" xfId="0" applyFont="1" applyFill="1" applyBorder="1" applyAlignment="1" applyProtection="1">
      <alignment horizontal="center" vertical="center" wrapText="1"/>
      <protection hidden="1"/>
    </xf>
    <xf numFmtId="0" fontId="35" fillId="8" borderId="28" xfId="0" applyFont="1" applyFill="1" applyBorder="1" applyAlignment="1" applyProtection="1">
      <alignment horizontal="center" vertical="center" wrapText="1"/>
      <protection hidden="1"/>
    </xf>
    <xf numFmtId="12" fontId="0" fillId="8" borderId="17" xfId="0" applyNumberFormat="1" applyFill="1" applyBorder="1" applyAlignment="1" applyProtection="1">
      <alignment horizontal="center"/>
      <protection hidden="1"/>
    </xf>
    <xf numFmtId="12" fontId="0" fillId="2" borderId="17" xfId="0" applyNumberFormat="1" applyFill="1" applyBorder="1" applyAlignment="1" applyProtection="1">
      <alignment horizontal="center"/>
      <protection hidden="1"/>
    </xf>
    <xf numFmtId="0" fontId="0" fillId="13" borderId="17" xfId="0" applyFill="1" applyBorder="1" applyAlignment="1" applyProtection="1">
      <alignment horizontal="center"/>
      <protection hidden="1"/>
    </xf>
    <xf numFmtId="0" fontId="0" fillId="13" borderId="31" xfId="0" applyFill="1" applyBorder="1" applyAlignment="1" applyProtection="1">
      <alignment horizontal="center"/>
      <protection hidden="1"/>
    </xf>
    <xf numFmtId="0" fontId="35" fillId="15" borderId="20" xfId="0" applyFont="1" applyFill="1" applyBorder="1" applyAlignment="1" applyProtection="1">
      <alignment horizontal="center" vertical="center" wrapText="1"/>
      <protection hidden="1"/>
    </xf>
    <xf numFmtId="12" fontId="0" fillId="15" borderId="21" xfId="0" applyNumberFormat="1" applyFill="1" applyBorder="1" applyAlignment="1" applyProtection="1">
      <alignment horizontal="center"/>
      <protection hidden="1"/>
    </xf>
    <xf numFmtId="12" fontId="0" fillId="2" borderId="21" xfId="0" applyNumberFormat="1" applyFill="1" applyBorder="1" applyAlignment="1" applyProtection="1">
      <alignment horizontal="center"/>
      <protection hidden="1"/>
    </xf>
    <xf numFmtId="12" fontId="0" fillId="13" borderId="21" xfId="0" applyNumberFormat="1" applyFill="1" applyBorder="1" applyAlignment="1" applyProtection="1">
      <alignment horizontal="center"/>
      <protection hidden="1"/>
    </xf>
    <xf numFmtId="0" fontId="0" fillId="13" borderId="22" xfId="0" applyFill="1" applyBorder="1" applyAlignment="1" applyProtection="1">
      <alignment horizontal="center"/>
      <protection hidden="1"/>
    </xf>
    <xf numFmtId="0" fontId="35" fillId="15" borderId="11" xfId="0" applyFont="1" applyFill="1" applyBorder="1" applyAlignment="1" applyProtection="1">
      <alignment horizontal="center" vertical="center" wrapText="1"/>
      <protection hidden="1"/>
    </xf>
    <xf numFmtId="12" fontId="0" fillId="15" borderId="1" xfId="0" applyNumberFormat="1" applyFill="1" applyBorder="1" applyAlignment="1" applyProtection="1">
      <alignment horizontal="center"/>
      <protection hidden="1"/>
    </xf>
    <xf numFmtId="12" fontId="0" fillId="2" borderId="1" xfId="0" applyNumberFormat="1" applyFill="1" applyBorder="1" applyAlignment="1" applyProtection="1">
      <alignment horizontal="center"/>
      <protection hidden="1"/>
    </xf>
    <xf numFmtId="0" fontId="35" fillId="15" borderId="12" xfId="0" applyFont="1" applyFill="1" applyBorder="1" applyAlignment="1" applyProtection="1">
      <alignment horizontal="center" vertical="center" wrapText="1"/>
      <protection hidden="1"/>
    </xf>
    <xf numFmtId="12" fontId="0" fillId="15" borderId="5" xfId="0" applyNumberFormat="1" applyFill="1" applyBorder="1" applyAlignment="1" applyProtection="1">
      <alignment horizontal="center"/>
      <protection hidden="1"/>
    </xf>
    <xf numFmtId="0" fontId="35" fillId="0" borderId="0" xfId="0" applyFont="1" applyAlignment="1" applyProtection="1">
      <alignment horizontal="center" vertical="center" wrapText="1"/>
      <protection hidden="1"/>
    </xf>
    <xf numFmtId="0" fontId="35" fillId="16" borderId="10" xfId="0" applyFont="1" applyFill="1" applyBorder="1" applyAlignment="1" applyProtection="1">
      <alignment horizontal="center"/>
      <protection hidden="1"/>
    </xf>
    <xf numFmtId="0" fontId="0" fillId="13" borderId="21" xfId="0" applyFill="1" applyBorder="1" applyAlignment="1" applyProtection="1">
      <alignment horizontal="center"/>
      <protection hidden="1"/>
    </xf>
    <xf numFmtId="0" fontId="35" fillId="16" borderId="12" xfId="0" applyFont="1" applyFill="1" applyBorder="1" applyAlignment="1" applyProtection="1">
      <alignment horizontal="center"/>
      <protection hidden="1"/>
    </xf>
    <xf numFmtId="0" fontId="0" fillId="13" borderId="5" xfId="0" applyFill="1" applyBorder="1" applyAlignment="1" applyProtection="1">
      <alignment horizontal="center"/>
      <protection hidden="1"/>
    </xf>
    <xf numFmtId="0" fontId="0" fillId="13" borderId="29" xfId="0" applyFill="1" applyBorder="1" applyAlignment="1" applyProtection="1">
      <alignment horizontal="center"/>
      <protection hidden="1"/>
    </xf>
    <xf numFmtId="0" fontId="0" fillId="13" borderId="30" xfId="0" applyFill="1" applyBorder="1" applyAlignment="1" applyProtection="1">
      <alignment horizontal="center"/>
      <protection hidden="1"/>
    </xf>
    <xf numFmtId="0" fontId="35" fillId="16" borderId="28" xfId="0" applyFont="1" applyFill="1" applyBorder="1" applyAlignment="1" applyProtection="1">
      <alignment horizontal="center" vertical="center" wrapText="1"/>
      <protection hidden="1"/>
    </xf>
    <xf numFmtId="0" fontId="41" fillId="10" borderId="29" xfId="1" applyFont="1" applyFill="1" applyBorder="1" applyAlignment="1" applyProtection="1">
      <alignment horizontal="center" vertical="center" wrapText="1"/>
      <protection hidden="1"/>
    </xf>
    <xf numFmtId="0" fontId="42" fillId="10" borderId="29" xfId="1" applyFont="1" applyFill="1" applyBorder="1" applyAlignment="1" applyProtection="1">
      <alignment horizontal="center" vertical="center" wrapText="1"/>
      <protection hidden="1"/>
    </xf>
    <xf numFmtId="0" fontId="0" fillId="13" borderId="29" xfId="0" applyFill="1" applyBorder="1" applyAlignment="1" applyProtection="1">
      <alignment horizontal="center" vertical="center" wrapText="1"/>
      <protection hidden="1"/>
    </xf>
    <xf numFmtId="0" fontId="0" fillId="13" borderId="30" xfId="0" applyFill="1" applyBorder="1" applyAlignment="1" applyProtection="1">
      <alignment horizontal="center" vertical="center" wrapText="1"/>
      <protection hidden="1"/>
    </xf>
    <xf numFmtId="0" fontId="33" fillId="0" borderId="0" xfId="0" applyFont="1" applyAlignment="1" applyProtection="1">
      <alignment horizontal="center" vertical="center" wrapText="1"/>
      <protection hidden="1"/>
    </xf>
    <xf numFmtId="0" fontId="34" fillId="0" borderId="0" xfId="0" applyFont="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0" borderId="0" xfId="0" applyAlignment="1" applyProtection="1">
      <alignment horizontal="center" vertical="center"/>
      <protection hidden="1"/>
    </xf>
    <xf numFmtId="0" fontId="35" fillId="12" borderId="10" xfId="0" applyFont="1" applyFill="1" applyBorder="1" applyAlignment="1" applyProtection="1">
      <alignment horizontal="center" wrapText="1"/>
      <protection hidden="1"/>
    </xf>
    <xf numFmtId="0" fontId="35" fillId="12" borderId="32" xfId="0" applyFont="1" applyFill="1" applyBorder="1" applyAlignment="1" applyProtection="1">
      <alignment horizontal="center" wrapText="1"/>
      <protection hidden="1"/>
    </xf>
    <xf numFmtId="1" fontId="0" fillId="0" borderId="0" xfId="0" applyNumberFormat="1" applyAlignment="1" applyProtection="1">
      <alignment horizontal="center"/>
      <protection hidden="1"/>
    </xf>
    <xf numFmtId="0" fontId="35" fillId="17" borderId="33" xfId="0" applyFont="1" applyFill="1" applyBorder="1" applyAlignment="1" applyProtection="1">
      <alignment horizontal="center" vertical="center"/>
      <protection hidden="1"/>
    </xf>
    <xf numFmtId="12" fontId="0" fillId="17" borderId="34" xfId="0" applyNumberFormat="1" applyFill="1" applyBorder="1" applyAlignment="1" applyProtection="1">
      <alignment horizontal="center"/>
      <protection hidden="1"/>
    </xf>
    <xf numFmtId="0" fontId="0" fillId="13" borderId="31" xfId="0" applyFill="1" applyBorder="1" applyAlignment="1" applyProtection="1">
      <alignment horizontal="center" vertical="center"/>
      <protection hidden="1"/>
    </xf>
    <xf numFmtId="0" fontId="33" fillId="17" borderId="2" xfId="0" applyFont="1" applyFill="1" applyBorder="1" applyAlignment="1" applyProtection="1">
      <alignment horizontal="center"/>
      <protection hidden="1"/>
    </xf>
    <xf numFmtId="0" fontId="35" fillId="0" borderId="0" xfId="0" applyFont="1" applyAlignment="1" applyProtection="1">
      <alignment vertical="center" wrapText="1"/>
      <protection hidden="1"/>
    </xf>
    <xf numFmtId="0" fontId="35" fillId="17" borderId="5" xfId="0" applyFont="1" applyFill="1" applyBorder="1" applyAlignment="1" applyProtection="1">
      <alignment horizontal="center" wrapText="1"/>
      <protection hidden="1"/>
    </xf>
    <xf numFmtId="0" fontId="37" fillId="0" borderId="0" xfId="0" applyFont="1" applyAlignment="1">
      <alignment horizontal="center" vertical="center"/>
    </xf>
    <xf numFmtId="0" fontId="33" fillId="0" borderId="35" xfId="0" applyFont="1" applyBorder="1" applyAlignment="1">
      <alignment horizontal="center" vertical="center" wrapText="1"/>
    </xf>
    <xf numFmtId="0" fontId="33" fillId="0" borderId="36" xfId="0" applyFont="1" applyBorder="1" applyAlignment="1" applyProtection="1">
      <alignment horizontal="center" vertical="center" wrapText="1"/>
      <protection locked="0"/>
    </xf>
    <xf numFmtId="0" fontId="33" fillId="0" borderId="37" xfId="0" applyFont="1" applyBorder="1" applyAlignment="1" applyProtection="1">
      <alignment horizontal="center" vertical="center" wrapText="1"/>
      <protection locked="0"/>
    </xf>
    <xf numFmtId="0" fontId="33" fillId="0" borderId="1" xfId="0" applyFont="1" applyBorder="1" applyAlignment="1">
      <alignment horizontal="center" vertical="center" wrapText="1"/>
    </xf>
    <xf numFmtId="2" fontId="0" fillId="0" borderId="11" xfId="0" applyNumberFormat="1" applyBorder="1" applyAlignment="1" applyProtection="1">
      <alignment horizontal="center" vertical="center"/>
      <protection locked="0"/>
    </xf>
    <xf numFmtId="2" fontId="0" fillId="0" borderId="1" xfId="0" applyNumberFormat="1" applyBorder="1" applyAlignment="1" applyProtection="1">
      <alignment horizontal="center" vertical="center"/>
      <protection locked="0"/>
    </xf>
    <xf numFmtId="2" fontId="0" fillId="0" borderId="4" xfId="0" applyNumberFormat="1" applyBorder="1" applyAlignment="1" applyProtection="1">
      <alignment horizontal="center" vertical="center"/>
      <protection locked="0"/>
    </xf>
    <xf numFmtId="0" fontId="35" fillId="0" borderId="0" xfId="0" applyFont="1" applyAlignment="1">
      <alignment vertical="center" wrapText="1"/>
    </xf>
    <xf numFmtId="12" fontId="0" fillId="0" borderId="0" xfId="0" applyNumberFormat="1" applyAlignment="1">
      <alignment horizontal="center" vertical="center"/>
    </xf>
    <xf numFmtId="0" fontId="33" fillId="18" borderId="38" xfId="0" applyFont="1" applyFill="1" applyBorder="1" applyAlignment="1">
      <alignment horizontal="right" vertical="center" wrapText="1"/>
    </xf>
    <xf numFmtId="0" fontId="33" fillId="18" borderId="8" xfId="0" applyFont="1" applyFill="1" applyBorder="1" applyAlignment="1">
      <alignment horizontal="right" vertical="center" wrapText="1"/>
    </xf>
    <xf numFmtId="2" fontId="0" fillId="2" borderId="29" xfId="0" applyNumberFormat="1" applyFill="1" applyBorder="1" applyAlignment="1" applyProtection="1">
      <alignment horizontal="center"/>
      <protection hidden="1"/>
    </xf>
    <xf numFmtId="2" fontId="0" fillId="2" borderId="39" xfId="0" applyNumberFormat="1" applyFill="1" applyBorder="1" applyAlignment="1" applyProtection="1">
      <alignment horizontal="center" vertical="center" wrapText="1"/>
      <protection hidden="1"/>
    </xf>
    <xf numFmtId="0" fontId="33" fillId="0" borderId="24" xfId="0" applyFont="1" applyBorder="1" applyAlignment="1">
      <alignment vertical="center" wrapText="1"/>
    </xf>
    <xf numFmtId="12" fontId="33" fillId="0" borderId="1" xfId="0" applyNumberFormat="1" applyFont="1" applyBorder="1" applyAlignment="1">
      <alignment horizontal="right" vertical="center"/>
    </xf>
    <xf numFmtId="0" fontId="33" fillId="0" borderId="1" xfId="0" applyFont="1" applyBorder="1" applyAlignment="1">
      <alignment horizontal="right" vertical="center"/>
    </xf>
    <xf numFmtId="0" fontId="33" fillId="17" borderId="11" xfId="0" applyFont="1" applyFill="1" applyBorder="1" applyAlignment="1">
      <alignment horizontal="right" vertical="center" wrapText="1"/>
    </xf>
    <xf numFmtId="0" fontId="33" fillId="0" borderId="0" xfId="0" applyFont="1" applyAlignment="1">
      <alignment vertical="center"/>
    </xf>
    <xf numFmtId="0" fontId="0" fillId="0" borderId="0" xfId="0" applyAlignment="1">
      <alignment horizontal="center" vertical="center"/>
    </xf>
    <xf numFmtId="0" fontId="43" fillId="0" borderId="0" xfId="0" applyFont="1" applyAlignment="1">
      <alignment vertical="center" wrapText="1"/>
    </xf>
    <xf numFmtId="0" fontId="35" fillId="19" borderId="0" xfId="0" applyFont="1" applyFill="1" applyAlignment="1">
      <alignment horizontal="center" vertical="center"/>
    </xf>
    <xf numFmtId="0" fontId="33" fillId="20" borderId="0" xfId="0" applyFont="1" applyFill="1" applyAlignment="1">
      <alignment horizontal="center" vertical="center" wrapText="1"/>
    </xf>
    <xf numFmtId="0" fontId="33" fillId="19" borderId="11" xfId="0" applyFont="1" applyFill="1" applyBorder="1" applyAlignment="1">
      <alignment horizontal="center"/>
    </xf>
    <xf numFmtId="0" fontId="33" fillId="19" borderId="4" xfId="0" applyFont="1" applyFill="1" applyBorder="1" applyAlignment="1">
      <alignment horizontal="center"/>
    </xf>
    <xf numFmtId="2" fontId="0" fillId="0" borderId="11" xfId="0" applyNumberFormat="1" applyBorder="1" applyAlignment="1" applyProtection="1">
      <alignment horizontal="center"/>
      <protection hidden="1"/>
    </xf>
    <xf numFmtId="2" fontId="0" fillId="13" borderId="4" xfId="0" applyNumberFormat="1" applyFill="1" applyBorder="1" applyAlignment="1" applyProtection="1">
      <alignment horizontal="center"/>
      <protection hidden="1"/>
    </xf>
    <xf numFmtId="2" fontId="0" fillId="13" borderId="14" xfId="0" applyNumberFormat="1" applyFill="1" applyBorder="1" applyAlignment="1" applyProtection="1">
      <alignment horizontal="center"/>
      <protection hidden="1"/>
    </xf>
    <xf numFmtId="2" fontId="0" fillId="13" borderId="6" xfId="0" applyNumberFormat="1" applyFill="1" applyBorder="1" applyAlignment="1" applyProtection="1">
      <alignment horizontal="center"/>
      <protection hidden="1"/>
    </xf>
    <xf numFmtId="0" fontId="44" fillId="13" borderId="40" xfId="0" applyFont="1" applyFill="1" applyBorder="1" applyAlignment="1" applyProtection="1">
      <alignment wrapText="1"/>
      <protection hidden="1"/>
    </xf>
    <xf numFmtId="0" fontId="44" fillId="13" borderId="3" xfId="0" applyFont="1" applyFill="1" applyBorder="1" applyAlignment="1" applyProtection="1">
      <alignment wrapText="1"/>
      <protection hidden="1"/>
    </xf>
    <xf numFmtId="0" fontId="44" fillId="13" borderId="20" xfId="0" applyFont="1" applyFill="1" applyBorder="1" applyAlignment="1" applyProtection="1">
      <alignment wrapText="1"/>
      <protection hidden="1"/>
    </xf>
    <xf numFmtId="0" fontId="44" fillId="13" borderId="4" xfId="0" applyFont="1" applyFill="1" applyBorder="1" applyAlignment="1" applyProtection="1">
      <alignment wrapText="1"/>
      <protection hidden="1"/>
    </xf>
    <xf numFmtId="0" fontId="44" fillId="13" borderId="27" xfId="0" applyFont="1" applyFill="1" applyBorder="1" applyAlignment="1" applyProtection="1">
      <alignment wrapText="1"/>
      <protection hidden="1"/>
    </xf>
    <xf numFmtId="0" fontId="44" fillId="4" borderId="11" xfId="0" applyFont="1" applyFill="1" applyBorder="1" applyAlignment="1" applyProtection="1">
      <alignment wrapText="1"/>
      <protection hidden="1"/>
    </xf>
    <xf numFmtId="0" fontId="44" fillId="4" borderId="4" xfId="0" applyFont="1" applyFill="1" applyBorder="1" applyAlignment="1" applyProtection="1">
      <alignment wrapText="1"/>
      <protection hidden="1"/>
    </xf>
    <xf numFmtId="0" fontId="44" fillId="6" borderId="8" xfId="0" applyFont="1" applyFill="1" applyBorder="1" applyAlignment="1" applyProtection="1">
      <alignment wrapText="1"/>
      <protection hidden="1"/>
    </xf>
    <xf numFmtId="0" fontId="44" fillId="6" borderId="4" xfId="0" applyFont="1" applyFill="1" applyBorder="1" applyAlignment="1" applyProtection="1">
      <alignment wrapText="1"/>
      <protection hidden="1"/>
    </xf>
    <xf numFmtId="0" fontId="44" fillId="6" borderId="11" xfId="0" applyFont="1" applyFill="1" applyBorder="1" applyAlignment="1" applyProtection="1">
      <alignment wrapText="1"/>
      <protection hidden="1"/>
    </xf>
    <xf numFmtId="0" fontId="44" fillId="2" borderId="8" xfId="0" applyFont="1" applyFill="1" applyBorder="1" applyAlignment="1" applyProtection="1">
      <alignment wrapText="1"/>
      <protection hidden="1"/>
    </xf>
    <xf numFmtId="0" fontId="44" fillId="2" borderId="4" xfId="0" applyFont="1" applyFill="1" applyBorder="1" applyAlignment="1" applyProtection="1">
      <alignment wrapText="1"/>
      <protection hidden="1"/>
    </xf>
    <xf numFmtId="0" fontId="44" fillId="2" borderId="11" xfId="0" applyFont="1" applyFill="1" applyBorder="1" applyAlignment="1" applyProtection="1">
      <alignment wrapText="1"/>
      <protection hidden="1"/>
    </xf>
    <xf numFmtId="0" fontId="44" fillId="7" borderId="11" xfId="0" applyFont="1" applyFill="1" applyBorder="1" applyAlignment="1" applyProtection="1">
      <alignment wrapText="1"/>
      <protection hidden="1"/>
    </xf>
    <xf numFmtId="0" fontId="44" fillId="7" borderId="4" xfId="0" applyFont="1" applyFill="1" applyBorder="1" applyAlignment="1" applyProtection="1">
      <alignment wrapText="1"/>
      <protection hidden="1"/>
    </xf>
    <xf numFmtId="0" fontId="44" fillId="5" borderId="8" xfId="0" applyFont="1" applyFill="1" applyBorder="1" applyAlignment="1" applyProtection="1">
      <alignment wrapText="1"/>
      <protection hidden="1"/>
    </xf>
    <xf numFmtId="0" fontId="44" fillId="5" borderId="4" xfId="0" applyFont="1" applyFill="1" applyBorder="1" applyAlignment="1" applyProtection="1">
      <alignment wrapText="1"/>
      <protection hidden="1"/>
    </xf>
    <xf numFmtId="0" fontId="44" fillId="5" borderId="22" xfId="0" applyFont="1" applyFill="1" applyBorder="1" applyAlignment="1" applyProtection="1">
      <alignment wrapText="1"/>
      <protection hidden="1"/>
    </xf>
    <xf numFmtId="0" fontId="44" fillId="5" borderId="9" xfId="0" applyFont="1" applyFill="1" applyBorder="1" applyAlignment="1" applyProtection="1">
      <alignment wrapText="1"/>
      <protection hidden="1"/>
    </xf>
    <xf numFmtId="0" fontId="44" fillId="5" borderId="6" xfId="0" applyFont="1" applyFill="1" applyBorder="1" applyAlignment="1" applyProtection="1">
      <alignment wrapText="1"/>
      <protection hidden="1"/>
    </xf>
    <xf numFmtId="0" fontId="45" fillId="0" borderId="0" xfId="0" applyFont="1" applyAlignment="1">
      <alignment horizontal="center"/>
    </xf>
    <xf numFmtId="0" fontId="45" fillId="0" borderId="0" xfId="0" applyFont="1" applyAlignment="1">
      <alignment horizontal="center" wrapText="1"/>
    </xf>
    <xf numFmtId="0" fontId="46" fillId="0" borderId="0" xfId="0" applyFont="1" applyAlignment="1">
      <alignment wrapText="1"/>
    </xf>
    <xf numFmtId="0" fontId="47" fillId="3" borderId="41" xfId="0" applyFont="1" applyFill="1" applyBorder="1" applyAlignment="1">
      <alignment horizontal="center" wrapText="1"/>
    </xf>
    <xf numFmtId="0" fontId="48" fillId="13" borderId="42" xfId="1" applyFont="1" applyFill="1" applyBorder="1" applyAlignment="1" applyProtection="1">
      <alignment horizontal="center" wrapText="1"/>
      <protection locked="0"/>
    </xf>
    <xf numFmtId="0" fontId="46" fillId="13" borderId="41" xfId="0" applyFont="1" applyFill="1" applyBorder="1" applyAlignment="1">
      <alignment horizontal="center" wrapText="1"/>
    </xf>
    <xf numFmtId="0" fontId="46" fillId="13" borderId="43" xfId="0" applyFont="1" applyFill="1" applyBorder="1" applyAlignment="1">
      <alignment horizontal="center" wrapText="1"/>
    </xf>
    <xf numFmtId="0" fontId="46" fillId="4" borderId="41" xfId="0" applyFont="1" applyFill="1" applyBorder="1" applyAlignment="1">
      <alignment horizontal="center" wrapText="1"/>
    </xf>
    <xf numFmtId="0" fontId="0" fillId="4" borderId="20" xfId="0" applyFill="1" applyBorder="1" applyProtection="1">
      <protection locked="0"/>
    </xf>
    <xf numFmtId="0" fontId="0" fillId="4" borderId="21" xfId="0" applyFill="1" applyBorder="1" applyProtection="1">
      <protection locked="0"/>
    </xf>
    <xf numFmtId="0" fontId="0" fillId="2" borderId="21" xfId="0" applyFill="1" applyBorder="1" applyProtection="1">
      <protection locked="0"/>
    </xf>
    <xf numFmtId="0" fontId="0" fillId="7" borderId="21" xfId="0" applyFill="1" applyBorder="1" applyProtection="1">
      <protection locked="0"/>
    </xf>
    <xf numFmtId="0" fontId="0" fillId="5" borderId="21" xfId="0" applyFill="1" applyBorder="1" applyProtection="1">
      <protection locked="0"/>
    </xf>
    <xf numFmtId="0" fontId="0" fillId="5" borderId="37" xfId="0" applyFill="1" applyBorder="1" applyProtection="1">
      <protection locked="0"/>
    </xf>
    <xf numFmtId="0" fontId="0" fillId="5" borderId="22" xfId="0" applyFill="1" applyBorder="1" applyProtection="1">
      <protection locked="0"/>
    </xf>
    <xf numFmtId="0" fontId="35" fillId="4" borderId="2" xfId="0" applyFont="1" applyFill="1" applyBorder="1" applyAlignment="1">
      <alignment horizontal="center" vertical="center" wrapText="1"/>
    </xf>
    <xf numFmtId="0" fontId="35" fillId="0" borderId="2" xfId="0" applyFont="1" applyBorder="1" applyAlignment="1">
      <alignment horizontal="center" vertical="center" wrapText="1"/>
    </xf>
    <xf numFmtId="0" fontId="49" fillId="5" borderId="15" xfId="0" applyFont="1" applyFill="1" applyBorder="1" applyAlignment="1">
      <alignment horizontal="center" vertical="center" wrapText="1"/>
    </xf>
    <xf numFmtId="0" fontId="0" fillId="0" borderId="16" xfId="0" applyBorder="1" applyProtection="1">
      <protection locked="0"/>
    </xf>
    <xf numFmtId="0" fontId="0" fillId="2" borderId="0" xfId="0" applyFill="1"/>
    <xf numFmtId="0" fontId="0" fillId="2" borderId="13" xfId="0" applyFill="1" applyBorder="1"/>
    <xf numFmtId="0" fontId="35" fillId="7" borderId="13" xfId="0" applyFont="1" applyFill="1" applyBorder="1" applyAlignment="1">
      <alignment vertical="center" wrapText="1"/>
    </xf>
    <xf numFmtId="0" fontId="35" fillId="7" borderId="44" xfId="0" applyFont="1" applyFill="1" applyBorder="1" applyAlignment="1">
      <alignment vertical="center" wrapText="1"/>
    </xf>
    <xf numFmtId="0" fontId="35" fillId="21" borderId="45" xfId="0" applyFont="1" applyFill="1" applyBorder="1" applyAlignment="1">
      <alignment vertical="center"/>
    </xf>
    <xf numFmtId="0" fontId="35" fillId="21" borderId="13" xfId="0" applyFont="1" applyFill="1" applyBorder="1" applyAlignment="1">
      <alignment vertical="center"/>
    </xf>
    <xf numFmtId="0" fontId="35" fillId="21" borderId="46" xfId="0" applyFont="1" applyFill="1" applyBorder="1" applyAlignment="1">
      <alignment vertical="center"/>
    </xf>
    <xf numFmtId="0" fontId="0" fillId="7" borderId="18" xfId="0" applyFill="1" applyBorder="1" applyAlignment="1">
      <alignment vertical="center" wrapText="1"/>
    </xf>
    <xf numFmtId="0" fontId="0" fillId="7" borderId="47" xfId="0" applyFill="1" applyBorder="1" applyAlignment="1">
      <alignment vertical="center" wrapText="1"/>
    </xf>
    <xf numFmtId="0" fontId="0" fillId="7" borderId="48" xfId="0" applyFill="1" applyBorder="1" applyAlignment="1">
      <alignment vertical="center" wrapText="1"/>
    </xf>
    <xf numFmtId="0" fontId="0" fillId="7" borderId="19" xfId="0" applyFill="1" applyBorder="1" applyAlignment="1">
      <alignment vertical="center" wrapText="1"/>
    </xf>
    <xf numFmtId="0" fontId="0" fillId="7" borderId="49" xfId="0" applyFill="1" applyBorder="1" applyAlignment="1">
      <alignment vertical="center" wrapText="1"/>
    </xf>
    <xf numFmtId="0" fontId="0" fillId="7" borderId="50" xfId="0" applyFill="1" applyBorder="1" applyAlignment="1">
      <alignment vertical="center" wrapText="1"/>
    </xf>
    <xf numFmtId="0" fontId="0" fillId="7" borderId="13" xfId="0" applyFill="1" applyBorder="1" applyAlignment="1">
      <alignment vertical="center" wrapText="1"/>
    </xf>
    <xf numFmtId="0" fontId="0" fillId="7" borderId="46" xfId="0" applyFill="1" applyBorder="1" applyAlignment="1">
      <alignment vertical="center" wrapText="1"/>
    </xf>
    <xf numFmtId="0" fontId="41" fillId="0" borderId="0" xfId="1" applyFont="1" applyBorder="1" applyAlignment="1" applyProtection="1">
      <alignment vertical="center"/>
      <protection locked="0"/>
    </xf>
    <xf numFmtId="0" fontId="41" fillId="0" borderId="35" xfId="1" applyFont="1" applyBorder="1" applyAlignment="1" applyProtection="1">
      <alignment vertical="center"/>
      <protection locked="0"/>
    </xf>
    <xf numFmtId="0" fontId="0" fillId="0" borderId="37" xfId="0" applyBorder="1" applyAlignment="1" applyProtection="1">
      <alignment horizontal="center"/>
      <protection locked="0"/>
    </xf>
    <xf numFmtId="0" fontId="0" fillId="4" borderId="51" xfId="0" applyFill="1" applyBorder="1" applyProtection="1">
      <protection locked="0"/>
    </xf>
    <xf numFmtId="0" fontId="0" fillId="4" borderId="16" xfId="0" applyFill="1" applyBorder="1" applyProtection="1">
      <protection locked="0"/>
    </xf>
    <xf numFmtId="0" fontId="0" fillId="2" borderId="16" xfId="0" applyFill="1" applyBorder="1" applyProtection="1">
      <protection locked="0"/>
    </xf>
    <xf numFmtId="0" fontId="50" fillId="0" borderId="1" xfId="0" applyFont="1" applyBorder="1" applyAlignment="1">
      <alignment vertical="center"/>
    </xf>
    <xf numFmtId="0" fontId="48" fillId="0" borderId="13" xfId="1" applyFont="1" applyBorder="1" applyAlignment="1" applyProtection="1">
      <alignment horizontal="center" vertical="center"/>
      <protection locked="0" hidden="1"/>
    </xf>
    <xf numFmtId="2" fontId="0" fillId="16" borderId="21" xfId="0" applyNumberFormat="1" applyFill="1" applyBorder="1" applyAlignment="1" applyProtection="1">
      <alignment horizontal="center"/>
      <protection hidden="1"/>
    </xf>
    <xf numFmtId="2" fontId="0" fillId="2" borderId="21" xfId="0" applyNumberFormat="1" applyFill="1" applyBorder="1" applyAlignment="1" applyProtection="1">
      <alignment horizontal="center"/>
      <protection hidden="1"/>
    </xf>
    <xf numFmtId="2" fontId="0" fillId="2" borderId="5" xfId="0" applyNumberFormat="1" applyFill="1" applyBorder="1" applyAlignment="1" applyProtection="1">
      <alignment horizontal="center"/>
      <protection hidden="1"/>
    </xf>
    <xf numFmtId="2" fontId="0" fillId="12" borderId="2" xfId="0" applyNumberFormat="1" applyFill="1" applyBorder="1" applyAlignment="1" applyProtection="1">
      <alignment horizontal="center"/>
      <protection hidden="1"/>
    </xf>
    <xf numFmtId="2" fontId="0" fillId="12" borderId="17" xfId="0" applyNumberFormat="1" applyFill="1" applyBorder="1" applyAlignment="1" applyProtection="1">
      <alignment horizontal="center"/>
      <protection hidden="1"/>
    </xf>
    <xf numFmtId="0" fontId="35" fillId="13" borderId="2" xfId="0" applyFont="1" applyFill="1" applyBorder="1" applyAlignment="1" applyProtection="1">
      <alignment horizontal="center" vertical="center" wrapText="1"/>
      <protection hidden="1"/>
    </xf>
    <xf numFmtId="0" fontId="35" fillId="13" borderId="3" xfId="0" applyFont="1" applyFill="1" applyBorder="1" applyAlignment="1" applyProtection="1">
      <alignment horizontal="center" vertical="center" wrapText="1"/>
      <protection hidden="1"/>
    </xf>
    <xf numFmtId="2" fontId="0" fillId="0" borderId="14" xfId="0" applyNumberFormat="1" applyBorder="1" applyAlignment="1" applyProtection="1">
      <alignment horizontal="center"/>
      <protection hidden="1"/>
    </xf>
    <xf numFmtId="0" fontId="41" fillId="14" borderId="10" xfId="1" applyFont="1" applyFill="1" applyBorder="1" applyAlignment="1" applyProtection="1">
      <alignment horizontal="center" vertical="center" wrapText="1"/>
      <protection hidden="1"/>
    </xf>
    <xf numFmtId="0" fontId="35" fillId="2" borderId="2" xfId="0" applyFont="1" applyFill="1" applyBorder="1" applyAlignment="1" applyProtection="1">
      <alignment horizontal="center" vertical="center" wrapText="1"/>
      <protection hidden="1"/>
    </xf>
    <xf numFmtId="0" fontId="35" fillId="3" borderId="32" xfId="0" applyFont="1" applyFill="1" applyBorder="1" applyAlignment="1" applyProtection="1">
      <alignment horizontal="center"/>
      <protection hidden="1"/>
    </xf>
    <xf numFmtId="12" fontId="0" fillId="3" borderId="5" xfId="0" applyNumberFormat="1" applyFill="1" applyBorder="1" applyAlignment="1" applyProtection="1">
      <alignment horizontal="center"/>
      <protection hidden="1"/>
    </xf>
    <xf numFmtId="0" fontId="35" fillId="0" borderId="1" xfId="0" applyFont="1" applyBorder="1" applyAlignment="1">
      <alignment horizontal="center" vertical="center" wrapText="1"/>
    </xf>
    <xf numFmtId="0" fontId="49" fillId="5" borderId="14" xfId="0" applyFont="1" applyFill="1" applyBorder="1" applyAlignment="1">
      <alignment horizontal="center" vertical="center" wrapText="1"/>
    </xf>
    <xf numFmtId="12" fontId="0" fillId="0" borderId="52" xfId="0" applyNumberFormat="1" applyBorder="1" applyAlignment="1" applyProtection="1">
      <alignment horizontal="center" vertical="center"/>
      <protection locked="0"/>
    </xf>
    <xf numFmtId="0" fontId="46" fillId="18" borderId="41" xfId="0" applyFont="1" applyFill="1" applyBorder="1" applyAlignment="1">
      <alignment horizontal="center" wrapText="1"/>
    </xf>
    <xf numFmtId="0" fontId="46" fillId="21" borderId="41" xfId="0" applyFont="1" applyFill="1" applyBorder="1" applyAlignment="1">
      <alignment horizontal="center" wrapText="1"/>
    </xf>
    <xf numFmtId="0" fontId="46" fillId="6" borderId="41" xfId="0" applyFont="1" applyFill="1" applyBorder="1" applyAlignment="1">
      <alignment horizontal="center" wrapText="1"/>
    </xf>
    <xf numFmtId="0" fontId="46" fillId="22" borderId="41" xfId="0" applyFont="1" applyFill="1" applyBorder="1" applyAlignment="1">
      <alignment horizontal="center" wrapText="1"/>
    </xf>
    <xf numFmtId="0" fontId="46" fillId="23" borderId="41" xfId="0" applyFont="1" applyFill="1" applyBorder="1" applyAlignment="1">
      <alignment horizontal="center" wrapText="1"/>
    </xf>
    <xf numFmtId="0" fontId="46" fillId="15" borderId="41" xfId="0" applyFont="1" applyFill="1" applyBorder="1" applyAlignment="1">
      <alignment horizontal="center" wrapText="1"/>
    </xf>
    <xf numFmtId="0" fontId="46" fillId="15" borderId="89" xfId="0" applyFont="1" applyFill="1" applyBorder="1" applyAlignment="1">
      <alignment horizontal="center" wrapText="1"/>
    </xf>
    <xf numFmtId="0" fontId="51" fillId="3" borderId="41" xfId="0" applyFont="1" applyFill="1" applyBorder="1" applyAlignment="1">
      <alignment horizontal="center" wrapText="1"/>
    </xf>
    <xf numFmtId="0" fontId="46" fillId="3" borderId="41" xfId="0" applyFont="1" applyFill="1" applyBorder="1" applyAlignment="1">
      <alignment horizontal="center" wrapText="1"/>
    </xf>
    <xf numFmtId="0" fontId="46" fillId="3" borderId="89" xfId="0" applyFont="1" applyFill="1" applyBorder="1" applyAlignment="1">
      <alignment horizontal="center" wrapText="1"/>
    </xf>
    <xf numFmtId="0" fontId="46" fillId="16" borderId="41" xfId="0" applyFont="1" applyFill="1" applyBorder="1" applyAlignment="1">
      <alignment horizontal="center" wrapText="1"/>
    </xf>
    <xf numFmtId="0" fontId="51" fillId="16" borderId="41" xfId="0" applyFont="1" applyFill="1" applyBorder="1" applyAlignment="1">
      <alignment horizontal="center" wrapText="1"/>
    </xf>
    <xf numFmtId="0" fontId="46" fillId="24" borderId="41" xfId="0" applyFont="1" applyFill="1" applyBorder="1" applyAlignment="1">
      <alignment horizontal="center" wrapText="1"/>
    </xf>
    <xf numFmtId="0" fontId="46" fillId="17" borderId="43" xfId="0" applyFont="1" applyFill="1" applyBorder="1" applyAlignment="1">
      <alignment horizontal="center" wrapText="1"/>
    </xf>
    <xf numFmtId="0" fontId="46" fillId="0" borderId="0" xfId="0" applyFont="1"/>
    <xf numFmtId="0" fontId="52" fillId="16" borderId="41" xfId="0" applyFont="1" applyFill="1" applyBorder="1" applyAlignment="1">
      <alignment horizontal="center" wrapText="1"/>
    </xf>
    <xf numFmtId="0" fontId="51" fillId="0" borderId="0" xfId="0" applyFont="1"/>
    <xf numFmtId="0" fontId="0" fillId="0" borderId="0" xfId="0" applyAlignment="1">
      <alignment horizontal="center" wrapText="1"/>
    </xf>
    <xf numFmtId="0" fontId="46" fillId="2" borderId="41" xfId="0" applyFont="1" applyFill="1" applyBorder="1" applyAlignment="1">
      <alignment horizontal="center"/>
    </xf>
    <xf numFmtId="0" fontId="46" fillId="2" borderId="41" xfId="0" applyFont="1" applyFill="1" applyBorder="1" applyAlignment="1">
      <alignment horizontal="center" wrapText="1"/>
    </xf>
    <xf numFmtId="0" fontId="46" fillId="2" borderId="41" xfId="0" applyFont="1" applyFill="1" applyBorder="1" applyAlignment="1">
      <alignment horizontal="left" indent="5"/>
    </xf>
    <xf numFmtId="0" fontId="53" fillId="2" borderId="41" xfId="0" applyFont="1" applyFill="1" applyBorder="1" applyAlignment="1">
      <alignment horizontal="center"/>
    </xf>
    <xf numFmtId="0" fontId="46" fillId="2" borderId="43" xfId="0" applyFont="1" applyFill="1" applyBorder="1" applyAlignment="1">
      <alignment horizontal="center"/>
    </xf>
    <xf numFmtId="0" fontId="46" fillId="2" borderId="42" xfId="0" applyFont="1" applyFill="1" applyBorder="1" applyAlignment="1">
      <alignment horizontal="center"/>
    </xf>
    <xf numFmtId="0" fontId="46" fillId="21" borderId="43" xfId="0" applyFont="1" applyFill="1" applyBorder="1" applyAlignment="1">
      <alignment horizontal="center" wrapText="1"/>
    </xf>
    <xf numFmtId="0" fontId="0" fillId="0" borderId="1" xfId="0" applyBorder="1" applyAlignment="1" applyProtection="1">
      <alignment horizontal="center"/>
      <protection locked="0"/>
    </xf>
    <xf numFmtId="0" fontId="0" fillId="0" borderId="21" xfId="0" applyBorder="1" applyProtection="1">
      <protection locked="0"/>
    </xf>
    <xf numFmtId="0" fontId="35" fillId="0" borderId="2" xfId="0" applyFont="1" applyBorder="1" applyAlignment="1" applyProtection="1">
      <alignment horizontal="center" wrapText="1"/>
      <protection locked="0"/>
    </xf>
    <xf numFmtId="0" fontId="54" fillId="2" borderId="53" xfId="1" applyFont="1" applyFill="1" applyBorder="1" applyAlignment="1" applyProtection="1">
      <alignment vertical="center" wrapText="1"/>
    </xf>
    <xf numFmtId="0" fontId="0" fillId="0" borderId="0" xfId="0" applyAlignment="1" applyProtection="1">
      <alignment vertical="top"/>
      <protection locked="0"/>
    </xf>
    <xf numFmtId="0" fontId="35" fillId="12" borderId="23" xfId="0" applyFont="1" applyFill="1" applyBorder="1" applyAlignment="1">
      <alignment horizontal="center" vertical="center" wrapText="1"/>
    </xf>
    <xf numFmtId="12" fontId="0" fillId="0" borderId="54" xfId="0" applyNumberFormat="1" applyBorder="1" applyAlignment="1" applyProtection="1">
      <alignment horizontal="center"/>
      <protection locked="0"/>
    </xf>
    <xf numFmtId="0" fontId="0" fillId="0" borderId="8" xfId="0" applyBorder="1" applyAlignment="1">
      <alignment horizontal="center"/>
    </xf>
    <xf numFmtId="0" fontId="0" fillId="0" borderId="9" xfId="0" applyBorder="1" applyAlignment="1">
      <alignment horizontal="center"/>
    </xf>
    <xf numFmtId="0" fontId="0" fillId="0" borderId="5" xfId="0" applyBorder="1" applyAlignment="1" applyProtection="1">
      <alignment horizontal="center"/>
      <protection locked="0"/>
    </xf>
    <xf numFmtId="0" fontId="0" fillId="0" borderId="55" xfId="0" applyBorder="1" applyAlignment="1" applyProtection="1">
      <alignment horizontal="center"/>
      <protection locked="0"/>
    </xf>
    <xf numFmtId="0" fontId="0" fillId="14" borderId="56" xfId="0" applyFill="1" applyBorder="1" applyProtection="1">
      <protection locked="0"/>
    </xf>
    <xf numFmtId="0" fontId="0" fillId="14" borderId="57" xfId="0" applyFill="1" applyBorder="1" applyProtection="1">
      <protection locked="0"/>
    </xf>
    <xf numFmtId="0" fontId="0" fillId="14" borderId="22" xfId="0" applyFill="1" applyBorder="1" applyProtection="1">
      <protection locked="0"/>
    </xf>
    <xf numFmtId="2" fontId="0" fillId="0" borderId="11" xfId="0" applyNumberFormat="1" applyBorder="1" applyAlignment="1" applyProtection="1">
      <alignment horizontal="center"/>
      <protection locked="0"/>
    </xf>
    <xf numFmtId="2" fontId="0" fillId="0" borderId="1" xfId="0" applyNumberFormat="1" applyBorder="1" applyAlignment="1" applyProtection="1">
      <alignment horizontal="center"/>
      <protection locked="0"/>
    </xf>
    <xf numFmtId="2" fontId="0" fillId="0" borderId="4" xfId="0" applyNumberFormat="1" applyBorder="1" applyAlignment="1" applyProtection="1">
      <alignment horizontal="center"/>
      <protection locked="0"/>
    </xf>
    <xf numFmtId="12" fontId="0" fillId="0" borderId="52" xfId="0" applyNumberFormat="1" applyBorder="1" applyAlignment="1" applyProtection="1">
      <alignment horizontal="center"/>
      <protection locked="0"/>
    </xf>
    <xf numFmtId="2" fontId="0" fillId="0" borderId="12" xfId="0" applyNumberFormat="1" applyBorder="1" applyAlignment="1" applyProtection="1">
      <alignment horizontal="center"/>
      <protection locked="0"/>
    </xf>
    <xf numFmtId="2" fontId="0" fillId="0" borderId="5" xfId="0" applyNumberFormat="1" applyBorder="1" applyAlignment="1" applyProtection="1">
      <alignment horizontal="center"/>
      <protection locked="0"/>
    </xf>
    <xf numFmtId="2" fontId="0" fillId="0" borderId="6" xfId="0" applyNumberFormat="1" applyBorder="1" applyAlignment="1" applyProtection="1">
      <alignment horizontal="center"/>
      <protection locked="0"/>
    </xf>
    <xf numFmtId="12" fontId="0" fillId="0" borderId="58" xfId="0" applyNumberFormat="1" applyBorder="1" applyAlignment="1" applyProtection="1">
      <alignment horizontal="center"/>
      <protection locked="0"/>
    </xf>
    <xf numFmtId="0" fontId="35" fillId="3" borderId="0" xfId="0" applyFont="1" applyFill="1" applyAlignment="1" applyProtection="1">
      <alignment horizontal="center"/>
      <protection hidden="1"/>
    </xf>
    <xf numFmtId="12" fontId="0" fillId="3" borderId="0" xfId="0" applyNumberFormat="1" applyFill="1" applyAlignment="1" applyProtection="1">
      <alignment horizontal="center"/>
      <protection hidden="1"/>
    </xf>
    <xf numFmtId="12" fontId="0" fillId="2" borderId="0" xfId="0" applyNumberFormat="1" applyFill="1" applyAlignment="1" applyProtection="1">
      <alignment horizontal="center"/>
      <protection hidden="1"/>
    </xf>
    <xf numFmtId="0" fontId="0" fillId="13" borderId="0" xfId="0" applyFill="1" applyAlignment="1" applyProtection="1">
      <alignment horizontal="center"/>
      <protection hidden="1"/>
    </xf>
    <xf numFmtId="0" fontId="35" fillId="25" borderId="0" xfId="0" applyFont="1" applyFill="1" applyAlignment="1" applyProtection="1">
      <alignment horizontal="center" wrapText="1"/>
      <protection hidden="1"/>
    </xf>
    <xf numFmtId="0" fontId="39" fillId="6"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40" fillId="7" borderId="1" xfId="0" applyFont="1" applyFill="1" applyBorder="1" applyAlignment="1">
      <alignment horizontal="center" vertical="center" wrapText="1"/>
    </xf>
    <xf numFmtId="0" fontId="49" fillId="5" borderId="1" xfId="0" applyFont="1" applyFill="1" applyBorder="1" applyAlignment="1">
      <alignment horizontal="center" vertical="center" wrapText="1"/>
    </xf>
    <xf numFmtId="0" fontId="35" fillId="0" borderId="34" xfId="0" applyFont="1" applyBorder="1" applyAlignment="1" applyProtection="1">
      <alignment horizontal="center" wrapText="1"/>
      <protection locked="0"/>
    </xf>
    <xf numFmtId="0" fontId="35" fillId="4" borderId="1" xfId="0" applyFont="1" applyFill="1" applyBorder="1" applyAlignment="1">
      <alignment horizontal="center" vertical="center" wrapText="1"/>
    </xf>
    <xf numFmtId="12" fontId="0" fillId="2" borderId="5" xfId="0" applyNumberFormat="1" applyFill="1" applyBorder="1" applyAlignment="1" applyProtection="1">
      <alignment horizontal="center"/>
      <protection hidden="1"/>
    </xf>
    <xf numFmtId="0" fontId="40" fillId="7" borderId="2" xfId="0" applyFont="1" applyFill="1" applyBorder="1" applyAlignment="1">
      <alignment horizontal="center" vertical="center" wrapText="1"/>
    </xf>
    <xf numFmtId="0" fontId="49" fillId="5" borderId="2" xfId="0" applyFont="1" applyFill="1" applyBorder="1" applyAlignment="1">
      <alignment horizontal="center" vertical="center" wrapText="1"/>
    </xf>
    <xf numFmtId="0" fontId="39" fillId="6" borderId="2" xfId="0" applyFont="1" applyFill="1" applyBorder="1" applyAlignment="1">
      <alignment horizontal="center" vertical="center" wrapText="1"/>
    </xf>
    <xf numFmtId="0" fontId="35" fillId="2" borderId="2" xfId="0" applyFont="1" applyFill="1" applyBorder="1" applyAlignment="1">
      <alignment horizontal="center" vertical="center" wrapText="1"/>
    </xf>
    <xf numFmtId="0" fontId="35" fillId="0" borderId="59" xfId="0" applyFont="1" applyBorder="1" applyAlignment="1">
      <alignment vertical="center" wrapText="1"/>
    </xf>
    <xf numFmtId="0" fontId="0" fillId="0" borderId="0" xfId="0" applyAlignment="1" applyProtection="1">
      <alignment horizontal="left" vertical="top"/>
      <protection locked="0"/>
    </xf>
    <xf numFmtId="0" fontId="41" fillId="16" borderId="60" xfId="1" applyFont="1" applyFill="1" applyBorder="1" applyAlignment="1" applyProtection="1">
      <alignment horizontal="right" vertical="center" wrapText="1"/>
      <protection hidden="1"/>
    </xf>
    <xf numFmtId="0" fontId="44" fillId="4" borderId="1" xfId="0" applyFont="1" applyFill="1" applyBorder="1" applyAlignment="1">
      <alignment horizontal="right"/>
    </xf>
    <xf numFmtId="12" fontId="55" fillId="4" borderId="1" xfId="0" applyNumberFormat="1" applyFont="1" applyFill="1" applyBorder="1" applyAlignment="1">
      <alignment horizontal="center" vertical="center"/>
    </xf>
    <xf numFmtId="0" fontId="44" fillId="0" borderId="1" xfId="0" applyFont="1" applyBorder="1" applyAlignment="1">
      <alignment horizontal="right"/>
    </xf>
    <xf numFmtId="0" fontId="56" fillId="6" borderId="1" xfId="0" applyFont="1" applyFill="1" applyBorder="1" applyAlignment="1">
      <alignment horizontal="right" vertical="center"/>
    </xf>
    <xf numFmtId="0" fontId="44" fillId="6" borderId="1" xfId="0" applyFont="1" applyFill="1" applyBorder="1" applyAlignment="1">
      <alignment horizontal="right"/>
    </xf>
    <xf numFmtId="0" fontId="44" fillId="2" borderId="1" xfId="0" applyFont="1" applyFill="1" applyBorder="1" applyAlignment="1">
      <alignment horizontal="right"/>
    </xf>
    <xf numFmtId="0" fontId="40" fillId="7" borderId="1" xfId="0" applyFont="1" applyFill="1" applyBorder="1" applyAlignment="1">
      <alignment horizontal="right" vertical="center"/>
    </xf>
    <xf numFmtId="0" fontId="44" fillId="7" borderId="1" xfId="0" applyFont="1" applyFill="1" applyBorder="1" applyAlignment="1">
      <alignment horizontal="right"/>
    </xf>
    <xf numFmtId="0" fontId="57" fillId="5" borderId="1" xfId="0" applyFont="1" applyFill="1" applyBorder="1" applyAlignment="1">
      <alignment horizontal="right" vertical="center"/>
    </xf>
    <xf numFmtId="0" fontId="44" fillId="5" borderId="1" xfId="0" applyFont="1" applyFill="1" applyBorder="1" applyAlignment="1">
      <alignment horizontal="right"/>
    </xf>
    <xf numFmtId="0" fontId="54" fillId="0" borderId="0" xfId="1" applyFont="1" applyFill="1" applyBorder="1" applyAlignment="1" applyProtection="1">
      <alignment vertical="center" wrapText="1"/>
    </xf>
    <xf numFmtId="0" fontId="58" fillId="4" borderId="11" xfId="0" applyFont="1" applyFill="1" applyBorder="1" applyAlignment="1">
      <alignment horizontal="right" vertical="center"/>
    </xf>
    <xf numFmtId="12" fontId="44" fillId="2" borderId="1" xfId="0" applyNumberFormat="1" applyFont="1" applyFill="1" applyBorder="1" applyAlignment="1">
      <alignment horizontal="center" vertical="center"/>
    </xf>
    <xf numFmtId="12" fontId="59" fillId="6" borderId="1" xfId="0" applyNumberFormat="1" applyFont="1" applyFill="1" applyBorder="1" applyAlignment="1">
      <alignment horizontal="center" vertical="center"/>
    </xf>
    <xf numFmtId="12" fontId="60" fillId="7" borderId="1" xfId="0" applyNumberFormat="1" applyFont="1" applyFill="1" applyBorder="1" applyAlignment="1">
      <alignment horizontal="center" vertical="center"/>
    </xf>
    <xf numFmtId="12" fontId="61" fillId="5" borderId="4" xfId="0" applyNumberFormat="1" applyFont="1" applyFill="1" applyBorder="1" applyAlignment="1">
      <alignment horizontal="center" vertical="center"/>
    </xf>
    <xf numFmtId="0" fontId="35" fillId="0" borderId="34" xfId="0" applyFont="1" applyBorder="1" applyAlignment="1" applyProtection="1">
      <alignment horizontal="center" wrapText="1"/>
      <protection hidden="1"/>
    </xf>
    <xf numFmtId="0" fontId="35" fillId="0" borderId="2" xfId="0" applyFont="1" applyBorder="1" applyAlignment="1" applyProtection="1">
      <alignment horizontal="center" wrapText="1"/>
      <protection hidden="1"/>
    </xf>
    <xf numFmtId="0" fontId="62" fillId="0" borderId="1" xfId="0" applyFont="1" applyBorder="1" applyAlignment="1" applyProtection="1">
      <alignment vertical="center"/>
      <protection locked="0"/>
    </xf>
    <xf numFmtId="0" fontId="62" fillId="0" borderId="5" xfId="0" applyFont="1" applyBorder="1" applyAlignment="1" applyProtection="1">
      <alignment vertical="center"/>
      <protection locked="0"/>
    </xf>
    <xf numFmtId="12" fontId="0" fillId="0" borderId="38" xfId="0" applyNumberFormat="1" applyBorder="1" applyAlignment="1" applyProtection="1">
      <alignment horizontal="center"/>
      <protection hidden="1"/>
    </xf>
    <xf numFmtId="0" fontId="35" fillId="0" borderId="0" xfId="0" applyFont="1" applyAlignment="1" applyProtection="1">
      <alignment horizontal="center" wrapText="1"/>
      <protection hidden="1"/>
    </xf>
    <xf numFmtId="2" fontId="0" fillId="0" borderId="0" xfId="0" applyNumberFormat="1" applyAlignment="1" applyProtection="1">
      <alignment horizontal="center"/>
      <protection hidden="1"/>
    </xf>
    <xf numFmtId="0" fontId="35" fillId="2" borderId="1" xfId="0" applyFont="1" applyFill="1" applyBorder="1" applyAlignment="1">
      <alignment horizontal="right" vertical="center" wrapText="1"/>
    </xf>
    <xf numFmtId="0" fontId="0" fillId="7" borderId="1" xfId="0" applyFill="1" applyBorder="1" applyAlignment="1">
      <alignment vertical="center" wrapText="1"/>
    </xf>
    <xf numFmtId="0" fontId="0" fillId="7" borderId="2" xfId="0" applyFill="1" applyBorder="1" applyAlignment="1">
      <alignment vertical="center" wrapText="1"/>
    </xf>
    <xf numFmtId="12" fontId="33" fillId="14" borderId="27" xfId="0" applyNumberFormat="1" applyFont="1" applyFill="1" applyBorder="1" applyAlignment="1" applyProtection="1">
      <alignment horizontal="center" vertical="center"/>
      <protection hidden="1"/>
    </xf>
    <xf numFmtId="0" fontId="0" fillId="0" borderId="0" xfId="0" applyAlignment="1">
      <alignment horizontal="left"/>
    </xf>
    <xf numFmtId="0" fontId="63" fillId="0" borderId="0" xfId="0" applyFont="1" applyAlignment="1">
      <alignment horizontal="center" vertical="center" wrapText="1"/>
    </xf>
    <xf numFmtId="12" fontId="64" fillId="20" borderId="21" xfId="0" applyNumberFormat="1" applyFont="1" applyFill="1" applyBorder="1"/>
    <xf numFmtId="0" fontId="64" fillId="20" borderId="21" xfId="0" applyFont="1" applyFill="1" applyBorder="1"/>
    <xf numFmtId="0" fontId="0" fillId="2" borderId="37" xfId="0" applyFill="1" applyBorder="1" applyAlignment="1" applyProtection="1">
      <alignment horizontal="center"/>
      <protection locked="0"/>
    </xf>
    <xf numFmtId="0" fontId="0" fillId="2" borderId="24" xfId="0" applyFill="1" applyBorder="1" applyAlignment="1" applyProtection="1">
      <alignment horizontal="center"/>
      <protection locked="0"/>
    </xf>
    <xf numFmtId="0" fontId="0" fillId="2" borderId="14" xfId="0" applyFill="1" applyBorder="1" applyProtection="1">
      <protection locked="0"/>
    </xf>
    <xf numFmtId="2" fontId="65" fillId="16" borderId="11" xfId="0" applyNumberFormat="1" applyFont="1" applyFill="1" applyBorder="1" applyAlignment="1">
      <alignment horizontal="center" vertical="center"/>
    </xf>
    <xf numFmtId="2" fontId="65" fillId="7" borderId="1" xfId="0" applyNumberFormat="1" applyFont="1" applyFill="1" applyBorder="1" applyAlignment="1">
      <alignment horizontal="center" vertical="center"/>
    </xf>
    <xf numFmtId="2" fontId="65" fillId="7" borderId="4" xfId="0" applyNumberFormat="1" applyFont="1" applyFill="1" applyBorder="1" applyAlignment="1">
      <alignment horizontal="center" vertical="center"/>
    </xf>
    <xf numFmtId="0" fontId="0" fillId="3" borderId="40" xfId="0" applyFill="1" applyBorder="1"/>
    <xf numFmtId="0" fontId="0" fillId="18" borderId="22" xfId="0" applyFill="1" applyBorder="1" applyAlignment="1">
      <alignment horizontal="center"/>
    </xf>
    <xf numFmtId="12" fontId="65" fillId="17" borderId="52" xfId="0" applyNumberFormat="1" applyFont="1" applyFill="1" applyBorder="1" applyAlignment="1">
      <alignment horizontal="center" vertical="center"/>
    </xf>
    <xf numFmtId="0" fontId="33" fillId="7" borderId="1" xfId="0" applyFont="1" applyFill="1" applyBorder="1" applyAlignment="1">
      <alignment vertical="center" wrapText="1"/>
    </xf>
    <xf numFmtId="0" fontId="66" fillId="0" borderId="0" xfId="0" applyFont="1"/>
    <xf numFmtId="0" fontId="67" fillId="0" borderId="0" xfId="0" applyFont="1" applyAlignment="1">
      <alignment horizontal="center" vertical="center"/>
    </xf>
    <xf numFmtId="0" fontId="66" fillId="0" borderId="1" xfId="0" applyFont="1" applyBorder="1" applyProtection="1">
      <protection locked="0"/>
    </xf>
    <xf numFmtId="0" fontId="66" fillId="14" borderId="57" xfId="0" applyFont="1" applyFill="1" applyBorder="1" applyProtection="1">
      <protection locked="0"/>
    </xf>
    <xf numFmtId="0" fontId="35" fillId="12" borderId="61" xfId="0" applyFont="1" applyFill="1" applyBorder="1" applyAlignment="1">
      <alignment horizontal="center" vertical="center" wrapText="1"/>
    </xf>
    <xf numFmtId="0" fontId="35" fillId="0" borderId="61" xfId="0" applyFont="1" applyBorder="1" applyAlignment="1">
      <alignment horizontal="center" vertical="center"/>
    </xf>
    <xf numFmtId="0" fontId="26" fillId="11" borderId="7" xfId="1" applyFont="1" applyFill="1" applyBorder="1" applyAlignment="1" applyProtection="1">
      <alignment horizontal="center" vertical="center"/>
      <protection locked="0"/>
    </xf>
    <xf numFmtId="0" fontId="26" fillId="11" borderId="62" xfId="1" applyFont="1" applyFill="1" applyBorder="1" applyAlignment="1" applyProtection="1">
      <alignment horizontal="center" vertical="center"/>
      <protection locked="0"/>
    </xf>
    <xf numFmtId="0" fontId="26" fillId="11" borderId="63" xfId="1" applyFont="1" applyFill="1" applyBorder="1" applyAlignment="1" applyProtection="1">
      <alignment horizontal="center" vertical="center"/>
      <protection locked="0"/>
    </xf>
    <xf numFmtId="0" fontId="26" fillId="0" borderId="62" xfId="1" applyFont="1" applyBorder="1" applyAlignment="1" applyProtection="1">
      <alignment horizontal="center" vertical="center"/>
      <protection locked="0"/>
    </xf>
    <xf numFmtId="0" fontId="26" fillId="26" borderId="63" xfId="1" applyFont="1" applyFill="1" applyBorder="1" applyAlignment="1" applyProtection="1">
      <alignment horizontal="center" vertical="center"/>
      <protection locked="0"/>
    </xf>
    <xf numFmtId="0" fontId="53" fillId="2" borderId="42" xfId="0" applyFont="1" applyFill="1" applyBorder="1" applyAlignment="1">
      <alignment horizontal="center" wrapText="1"/>
    </xf>
    <xf numFmtId="0" fontId="68" fillId="2" borderId="41" xfId="0" applyFont="1" applyFill="1" applyBorder="1" applyAlignment="1">
      <alignment horizontal="center" wrapText="1"/>
    </xf>
    <xf numFmtId="0" fontId="41" fillId="2" borderId="41" xfId="1" applyFont="1" applyFill="1" applyBorder="1" applyAlignment="1" applyProtection="1">
      <alignment horizontal="center" wrapText="1"/>
      <protection locked="0"/>
    </xf>
    <xf numFmtId="0" fontId="46" fillId="2" borderId="41" xfId="0" applyFont="1" applyFill="1" applyBorder="1" applyAlignment="1">
      <alignment horizontal="center" vertical="center" wrapText="1"/>
    </xf>
    <xf numFmtId="0" fontId="52" fillId="2" borderId="41" xfId="0" applyFont="1" applyFill="1" applyBorder="1" applyAlignment="1">
      <alignment horizontal="center" wrapText="1"/>
    </xf>
    <xf numFmtId="0" fontId="52" fillId="2" borderId="43" xfId="0" applyFont="1" applyFill="1" applyBorder="1" applyAlignment="1">
      <alignment horizontal="center" wrapText="1"/>
    </xf>
    <xf numFmtId="0" fontId="46" fillId="2" borderId="43" xfId="0" applyFont="1" applyFill="1" applyBorder="1" applyAlignment="1">
      <alignment horizontal="center" vertical="center" wrapText="1"/>
    </xf>
    <xf numFmtId="0" fontId="46" fillId="0" borderId="53" xfId="0" applyFont="1" applyBorder="1" applyAlignment="1">
      <alignment horizontal="center" vertical="center" wrapText="1"/>
    </xf>
    <xf numFmtId="0" fontId="33" fillId="20" borderId="32" xfId="0" applyFont="1" applyFill="1" applyBorder="1" applyAlignment="1">
      <alignment horizontal="center" vertical="center" wrapText="1"/>
    </xf>
    <xf numFmtId="0" fontId="33" fillId="20" borderId="44" xfId="0" applyFont="1" applyFill="1" applyBorder="1" applyAlignment="1">
      <alignment horizontal="center" vertical="center" wrapText="1"/>
    </xf>
    <xf numFmtId="0" fontId="33" fillId="20" borderId="17" xfId="0" applyFont="1" applyFill="1" applyBorder="1" applyAlignment="1">
      <alignment horizontal="center" vertical="center" wrapText="1"/>
    </xf>
    <xf numFmtId="0" fontId="33" fillId="20" borderId="31" xfId="0" applyFont="1" applyFill="1" applyBorder="1" applyAlignment="1">
      <alignment horizontal="center" vertical="center" wrapText="1"/>
    </xf>
    <xf numFmtId="0" fontId="69" fillId="20" borderId="10" xfId="0" applyFont="1" applyFill="1" applyBorder="1" applyAlignment="1">
      <alignment horizontal="center" vertical="center" wrapText="1"/>
    </xf>
    <xf numFmtId="0" fontId="69" fillId="20" borderId="2" xfId="0" applyFont="1" applyFill="1" applyBorder="1" applyAlignment="1">
      <alignment horizontal="center" vertical="center" wrapText="1"/>
    </xf>
    <xf numFmtId="0" fontId="69" fillId="20" borderId="3" xfId="0" applyFont="1" applyFill="1" applyBorder="1" applyAlignment="1">
      <alignment horizontal="center" vertical="center" wrapText="1"/>
    </xf>
    <xf numFmtId="0" fontId="33" fillId="20" borderId="10" xfId="0" applyFont="1" applyFill="1" applyBorder="1" applyAlignment="1">
      <alignment horizontal="center" vertical="center" wrapText="1"/>
    </xf>
    <xf numFmtId="0" fontId="33" fillId="20" borderId="2" xfId="0" applyFont="1" applyFill="1" applyBorder="1" applyAlignment="1">
      <alignment horizontal="center" vertical="center" wrapText="1"/>
    </xf>
    <xf numFmtId="0" fontId="48" fillId="0" borderId="18" xfId="1" applyFont="1" applyBorder="1" applyAlignment="1" applyProtection="1">
      <alignment vertical="center"/>
    </xf>
    <xf numFmtId="0" fontId="0" fillId="0" borderId="24" xfId="0" applyBorder="1" applyProtection="1">
      <protection locked="0"/>
    </xf>
    <xf numFmtId="2" fontId="0" fillId="0" borderId="51" xfId="0" applyNumberFormat="1" applyBorder="1" applyAlignment="1" applyProtection="1">
      <alignment horizontal="center"/>
      <protection locked="0"/>
    </xf>
    <xf numFmtId="2" fontId="0" fillId="0" borderId="16" xfId="0" applyNumberFormat="1" applyBorder="1" applyAlignment="1" applyProtection="1">
      <alignment horizontal="center"/>
      <protection locked="0"/>
    </xf>
    <xf numFmtId="2" fontId="0" fillId="0" borderId="27" xfId="0" applyNumberFormat="1" applyBorder="1" applyAlignment="1" applyProtection="1">
      <alignment horizontal="center"/>
      <protection locked="0"/>
    </xf>
    <xf numFmtId="0" fontId="0" fillId="0" borderId="64" xfId="0" applyBorder="1" applyAlignment="1">
      <alignment horizontal="center"/>
    </xf>
    <xf numFmtId="0" fontId="0" fillId="0" borderId="16" xfId="0" applyBorder="1" applyAlignment="1" applyProtection="1">
      <alignment horizontal="center"/>
      <protection locked="0"/>
    </xf>
    <xf numFmtId="0" fontId="0" fillId="0" borderId="26" xfId="0" applyBorder="1" applyAlignment="1" applyProtection="1">
      <alignment horizontal="center"/>
      <protection locked="0"/>
    </xf>
    <xf numFmtId="0" fontId="0" fillId="0" borderId="27" xfId="0" applyBorder="1" applyAlignment="1">
      <alignment horizontal="center"/>
    </xf>
    <xf numFmtId="0" fontId="0" fillId="0" borderId="49" xfId="0" applyBorder="1" applyAlignment="1" applyProtection="1">
      <alignment horizontal="center"/>
      <protection locked="0"/>
    </xf>
    <xf numFmtId="12" fontId="0" fillId="0" borderId="65" xfId="0" applyNumberFormat="1" applyBorder="1" applyAlignment="1" applyProtection="1">
      <alignment horizontal="center"/>
      <protection locked="0"/>
    </xf>
    <xf numFmtId="0" fontId="35" fillId="26" borderId="61" xfId="0" applyFont="1" applyFill="1" applyBorder="1" applyAlignment="1">
      <alignment horizontal="center" vertical="center" wrapText="1"/>
    </xf>
    <xf numFmtId="0" fontId="26" fillId="3" borderId="7" xfId="1" applyFont="1" applyFill="1" applyBorder="1" applyAlignment="1" applyProtection="1">
      <alignment horizontal="center" vertical="center"/>
      <protection locked="0"/>
    </xf>
    <xf numFmtId="0" fontId="26" fillId="3" borderId="66" xfId="1" applyFont="1" applyFill="1" applyBorder="1" applyAlignment="1" applyProtection="1">
      <alignment horizontal="center" vertical="center"/>
      <protection locked="0"/>
    </xf>
    <xf numFmtId="0" fontId="26" fillId="3" borderId="15" xfId="1" applyFont="1" applyFill="1" applyBorder="1" applyAlignment="1" applyProtection="1">
      <alignment horizontal="center" vertical="center"/>
      <protection locked="0"/>
    </xf>
    <xf numFmtId="0" fontId="26" fillId="3" borderId="62" xfId="1" applyFont="1" applyFill="1" applyBorder="1" applyAlignment="1" applyProtection="1">
      <alignment horizontal="center" vertical="center"/>
      <protection locked="0"/>
    </xf>
    <xf numFmtId="0" fontId="35" fillId="4" borderId="21" xfId="0" applyFont="1" applyFill="1" applyBorder="1" applyAlignment="1">
      <alignment horizontal="center" vertical="center" wrapText="1"/>
    </xf>
    <xf numFmtId="0" fontId="35" fillId="0" borderId="21" xfId="0" applyFont="1" applyBorder="1" applyAlignment="1">
      <alignment horizontal="center" vertical="center" wrapText="1"/>
    </xf>
    <xf numFmtId="0" fontId="39" fillId="6" borderId="21" xfId="0" applyFont="1" applyFill="1" applyBorder="1" applyAlignment="1">
      <alignment horizontal="center" vertical="center" wrapText="1"/>
    </xf>
    <xf numFmtId="0" fontId="35" fillId="2" borderId="21" xfId="0" applyFont="1" applyFill="1" applyBorder="1" applyAlignment="1">
      <alignment horizontal="center" vertical="center" wrapText="1"/>
    </xf>
    <xf numFmtId="0" fontId="40" fillId="7" borderId="21" xfId="0" applyFont="1" applyFill="1" applyBorder="1" applyAlignment="1">
      <alignment horizontal="center" vertical="center" wrapText="1"/>
    </xf>
    <xf numFmtId="0" fontId="49" fillId="5" borderId="21" xfId="0" applyFont="1" applyFill="1" applyBorder="1" applyAlignment="1">
      <alignment horizontal="center" vertical="center" wrapText="1"/>
    </xf>
    <xf numFmtId="0" fontId="49" fillId="5" borderId="37" xfId="0" applyFont="1" applyFill="1" applyBorder="1" applyAlignment="1">
      <alignment horizontal="center" vertical="center" wrapText="1"/>
    </xf>
    <xf numFmtId="0" fontId="0" fillId="0" borderId="49" xfId="0" applyBorder="1" applyAlignment="1" applyProtection="1">
      <alignment vertical="center" wrapText="1"/>
      <protection locked="0"/>
    </xf>
    <xf numFmtId="0" fontId="0" fillId="0" borderId="50" xfId="0" applyBorder="1" applyAlignment="1" applyProtection="1">
      <alignment vertical="center" wrapText="1"/>
      <protection locked="0"/>
    </xf>
    <xf numFmtId="0" fontId="63" fillId="0" borderId="0" xfId="0" applyFont="1" applyProtection="1">
      <protection hidden="1"/>
    </xf>
    <xf numFmtId="0" fontId="35" fillId="8" borderId="67" xfId="0" applyFont="1" applyFill="1" applyBorder="1" applyAlignment="1" applyProtection="1">
      <alignment horizontal="center" vertical="center" wrapText="1"/>
      <protection hidden="1"/>
    </xf>
    <xf numFmtId="12" fontId="0" fillId="8" borderId="34" xfId="0" applyNumberFormat="1" applyFill="1" applyBorder="1" applyAlignment="1" applyProtection="1">
      <alignment horizontal="center"/>
      <protection hidden="1"/>
    </xf>
    <xf numFmtId="0" fontId="0" fillId="13" borderId="34" xfId="0" applyFill="1" applyBorder="1" applyAlignment="1" applyProtection="1">
      <alignment horizontal="center"/>
      <protection hidden="1"/>
    </xf>
    <xf numFmtId="0" fontId="0" fillId="13" borderId="57" xfId="0" applyFill="1" applyBorder="1" applyAlignment="1" applyProtection="1">
      <alignment horizontal="center"/>
      <protection hidden="1"/>
    </xf>
    <xf numFmtId="0" fontId="0" fillId="13" borderId="29" xfId="0" applyFill="1" applyBorder="1" applyAlignment="1" applyProtection="1">
      <alignment horizontal="center" wrapText="1"/>
      <protection hidden="1"/>
    </xf>
    <xf numFmtId="0" fontId="33" fillId="0" borderId="0" xfId="0" applyFont="1" applyAlignment="1" applyProtection="1">
      <alignment horizontal="center" vertical="center" wrapText="1"/>
      <protection locked="0"/>
    </xf>
    <xf numFmtId="0" fontId="33" fillId="0" borderId="48" xfId="0" applyFont="1" applyBorder="1" applyAlignment="1" applyProtection="1">
      <alignment horizontal="center" vertical="center" wrapText="1"/>
      <protection locked="0"/>
    </xf>
    <xf numFmtId="0" fontId="0" fillId="2" borderId="24" xfId="0" applyFill="1" applyBorder="1" applyProtection="1">
      <protection locked="0"/>
    </xf>
    <xf numFmtId="0" fontId="26" fillId="27" borderId="63" xfId="1" applyFont="1" applyFill="1" applyBorder="1" applyAlignment="1" applyProtection="1">
      <alignment horizontal="center" vertical="center"/>
      <protection locked="0"/>
    </xf>
    <xf numFmtId="0" fontId="26" fillId="27" borderId="7" xfId="1" applyFont="1" applyFill="1" applyBorder="1" applyAlignment="1" applyProtection="1">
      <alignment horizontal="center" vertical="center"/>
      <protection locked="0"/>
    </xf>
    <xf numFmtId="0" fontId="0" fillId="15" borderId="8" xfId="0" applyFill="1" applyBorder="1"/>
    <xf numFmtId="0" fontId="33" fillId="0" borderId="1" xfId="0" applyFont="1" applyBorder="1" applyAlignment="1" applyProtection="1">
      <alignment horizontal="center" vertical="center" wrapText="1"/>
      <protection locked="0"/>
    </xf>
    <xf numFmtId="0" fontId="0" fillId="13" borderId="14" xfId="0" applyFill="1" applyBorder="1" applyAlignment="1" applyProtection="1">
      <alignment horizontal="center"/>
      <protection hidden="1"/>
    </xf>
    <xf numFmtId="12" fontId="0" fillId="0" borderId="4" xfId="0" applyNumberFormat="1" applyBorder="1" applyAlignment="1" applyProtection="1">
      <alignment horizontal="center"/>
      <protection hidden="1"/>
    </xf>
    <xf numFmtId="0" fontId="41" fillId="14" borderId="68" xfId="1" applyFont="1" applyFill="1" applyBorder="1" applyAlignment="1" applyProtection="1">
      <alignment horizontal="center" vertical="center" wrapText="1"/>
      <protection hidden="1"/>
    </xf>
    <xf numFmtId="0" fontId="41" fillId="14" borderId="69" xfId="1" applyFont="1" applyFill="1" applyBorder="1" applyAlignment="1" applyProtection="1">
      <alignment horizontal="center" vertical="center" wrapText="1"/>
      <protection hidden="1"/>
    </xf>
    <xf numFmtId="0" fontId="41" fillId="14" borderId="29" xfId="1" applyFont="1" applyFill="1" applyBorder="1" applyAlignment="1" applyProtection="1">
      <alignment horizontal="center" vertical="center" wrapText="1"/>
      <protection hidden="1"/>
    </xf>
    <xf numFmtId="0" fontId="0" fillId="8" borderId="62" xfId="0" applyFill="1" applyBorder="1" applyAlignment="1">
      <alignment vertical="center"/>
    </xf>
    <xf numFmtId="0" fontId="51" fillId="0" borderId="0" xfId="0" applyFont="1" applyAlignment="1">
      <alignment horizontal="center" wrapText="1"/>
    </xf>
    <xf numFmtId="0" fontId="52" fillId="13" borderId="41" xfId="0" applyFont="1" applyFill="1" applyBorder="1" applyAlignment="1">
      <alignment horizontal="center" vertical="center" wrapText="1"/>
    </xf>
    <xf numFmtId="0" fontId="51" fillId="28" borderId="41" xfId="0" applyFont="1" applyFill="1" applyBorder="1" applyAlignment="1">
      <alignment horizontal="center" vertical="center" wrapText="1"/>
    </xf>
    <xf numFmtId="0" fontId="37" fillId="0" borderId="0" xfId="0" applyFont="1" applyAlignment="1">
      <alignment vertical="center" wrapText="1"/>
    </xf>
    <xf numFmtId="0" fontId="64" fillId="0" borderId="0" xfId="0" applyFont="1" applyAlignment="1" applyProtection="1">
      <alignment horizontal="center" vertical="center"/>
      <protection locked="0"/>
    </xf>
    <xf numFmtId="2" fontId="0" fillId="0" borderId="12" xfId="0" applyNumberFormat="1" applyBorder="1" applyAlignment="1" applyProtection="1">
      <alignment horizontal="center"/>
      <protection hidden="1"/>
    </xf>
    <xf numFmtId="2" fontId="0" fillId="0" borderId="55" xfId="0" applyNumberFormat="1" applyBorder="1" applyAlignment="1" applyProtection="1">
      <alignment horizontal="center"/>
      <protection hidden="1"/>
    </xf>
    <xf numFmtId="12" fontId="0" fillId="0" borderId="12" xfId="0" applyNumberFormat="1" applyBorder="1" applyAlignment="1" applyProtection="1">
      <alignment horizontal="center"/>
      <protection hidden="1"/>
    </xf>
    <xf numFmtId="12" fontId="0" fillId="0" borderId="70" xfId="0" applyNumberFormat="1" applyBorder="1" applyAlignment="1" applyProtection="1">
      <alignment horizontal="center"/>
      <protection hidden="1"/>
    </xf>
    <xf numFmtId="12" fontId="0" fillId="0" borderId="6" xfId="0" applyNumberFormat="1" applyBorder="1" applyAlignment="1" applyProtection="1">
      <alignment horizontal="center"/>
      <protection hidden="1"/>
    </xf>
    <xf numFmtId="0" fontId="62" fillId="0" borderId="23" xfId="0" applyFont="1" applyBorder="1" applyAlignment="1" applyProtection="1">
      <alignment horizontal="center" vertical="center"/>
      <protection locked="0"/>
    </xf>
    <xf numFmtId="0" fontId="62" fillId="0" borderId="52" xfId="0" applyFont="1" applyBorder="1" applyAlignment="1" applyProtection="1">
      <alignment horizontal="center" vertical="center"/>
      <protection locked="0"/>
    </xf>
    <xf numFmtId="0" fontId="62" fillId="0" borderId="58" xfId="0" applyFont="1" applyBorder="1" applyAlignment="1" applyProtection="1">
      <alignment horizontal="center" vertical="center"/>
      <protection locked="0"/>
    </xf>
    <xf numFmtId="0" fontId="51" fillId="2" borderId="41" xfId="0" applyFont="1" applyFill="1" applyBorder="1" applyAlignment="1">
      <alignment horizontal="center" wrapText="1"/>
    </xf>
    <xf numFmtId="0" fontId="46" fillId="2" borderId="89" xfId="0" applyFont="1" applyFill="1" applyBorder="1" applyAlignment="1">
      <alignment horizontal="center" wrapText="1"/>
    </xf>
    <xf numFmtId="0" fontId="51" fillId="24" borderId="42" xfId="0" applyFont="1" applyFill="1" applyBorder="1" applyAlignment="1">
      <alignment horizontal="center" wrapText="1"/>
    </xf>
    <xf numFmtId="0" fontId="51" fillId="16" borderId="90" xfId="0" applyFont="1" applyFill="1" applyBorder="1" applyAlignment="1">
      <alignment horizontal="center" wrapText="1"/>
    </xf>
    <xf numFmtId="0" fontId="51" fillId="3" borderId="90" xfId="0" applyFont="1" applyFill="1" applyBorder="1" applyAlignment="1">
      <alignment horizontal="center" wrapText="1"/>
    </xf>
    <xf numFmtId="0" fontId="51" fillId="15" borderId="90" xfId="0" applyFont="1" applyFill="1" applyBorder="1" applyAlignment="1">
      <alignment horizontal="center" wrapText="1"/>
    </xf>
    <xf numFmtId="0" fontId="51" fillId="17" borderId="90" xfId="0" applyFont="1" applyFill="1" applyBorder="1" applyAlignment="1">
      <alignment horizontal="center" wrapText="1"/>
    </xf>
    <xf numFmtId="0" fontId="46" fillId="0" borderId="0" xfId="0" applyFont="1" applyAlignment="1">
      <alignment horizontal="center" wrapText="1"/>
    </xf>
    <xf numFmtId="0" fontId="19" fillId="13" borderId="41" xfId="0" applyFont="1" applyFill="1" applyBorder="1" applyAlignment="1">
      <alignment horizontal="center" wrapText="1"/>
    </xf>
    <xf numFmtId="0" fontId="52" fillId="13" borderId="41" xfId="0" applyFont="1" applyFill="1" applyBorder="1" applyAlignment="1">
      <alignment horizontal="center" vertical="top" wrapText="1"/>
    </xf>
    <xf numFmtId="0" fontId="70" fillId="0" borderId="0" xfId="0" applyFont="1"/>
    <xf numFmtId="0" fontId="71" fillId="0" borderId="0" xfId="0" applyFont="1"/>
    <xf numFmtId="0" fontId="0" fillId="0" borderId="71" xfId="0" applyBorder="1" applyProtection="1">
      <protection locked="0"/>
    </xf>
    <xf numFmtId="2" fontId="0" fillId="0" borderId="59" xfId="0" applyNumberFormat="1" applyBorder="1" applyAlignment="1">
      <alignment horizontal="center"/>
    </xf>
    <xf numFmtId="10" fontId="0" fillId="0" borderId="35" xfId="0" applyNumberFormat="1" applyBorder="1" applyAlignment="1">
      <alignment horizontal="center"/>
    </xf>
    <xf numFmtId="0" fontId="33" fillId="18" borderId="24" xfId="0" applyFont="1" applyFill="1" applyBorder="1" applyAlignment="1">
      <alignment horizontal="right" vertical="center" wrapText="1"/>
    </xf>
    <xf numFmtId="0" fontId="33" fillId="17" borderId="14" xfId="0" applyFont="1" applyFill="1" applyBorder="1" applyAlignment="1">
      <alignment horizontal="right" vertical="center"/>
    </xf>
    <xf numFmtId="0" fontId="0" fillId="0" borderId="0" xfId="0" applyAlignment="1">
      <alignment vertical="center" wrapText="1"/>
    </xf>
    <xf numFmtId="0" fontId="0" fillId="0" borderId="48" xfId="0" applyBorder="1" applyAlignment="1">
      <alignment vertical="center" wrapText="1"/>
    </xf>
    <xf numFmtId="2" fontId="0" fillId="0" borderId="0" xfId="0" applyNumberFormat="1" applyProtection="1">
      <protection locked="0"/>
    </xf>
    <xf numFmtId="0" fontId="33" fillId="0" borderId="0" xfId="0" applyFont="1"/>
    <xf numFmtId="0" fontId="33" fillId="17" borderId="1" xfId="0" applyFont="1" applyFill="1" applyBorder="1" applyAlignment="1">
      <alignment horizontal="right" vertical="center" wrapText="1"/>
    </xf>
    <xf numFmtId="0" fontId="0" fillId="0" borderId="49" xfId="0" applyBorder="1"/>
    <xf numFmtId="0" fontId="52" fillId="15" borderId="43" xfId="0" applyFont="1" applyFill="1" applyBorder="1" applyAlignment="1">
      <alignment horizontal="center" wrapText="1"/>
    </xf>
    <xf numFmtId="0" fontId="0" fillId="23" borderId="59" xfId="0" applyFill="1" applyBorder="1" applyProtection="1">
      <protection locked="0"/>
    </xf>
    <xf numFmtId="0" fontId="0" fillId="23" borderId="0" xfId="0" applyFill="1" applyProtection="1">
      <protection locked="0"/>
    </xf>
    <xf numFmtId="0" fontId="0" fillId="23" borderId="45" xfId="0" applyFill="1" applyBorder="1" applyProtection="1">
      <protection locked="0"/>
    </xf>
    <xf numFmtId="0" fontId="0" fillId="23" borderId="13" xfId="0" applyFill="1" applyBorder="1" applyProtection="1">
      <protection locked="0"/>
    </xf>
    <xf numFmtId="0" fontId="0" fillId="18" borderId="59" xfId="0" applyFill="1" applyBorder="1" applyProtection="1">
      <protection locked="0"/>
    </xf>
    <xf numFmtId="0" fontId="0" fillId="18" borderId="0" xfId="0" applyFill="1" applyProtection="1">
      <protection locked="0"/>
    </xf>
    <xf numFmtId="2" fontId="0" fillId="18" borderId="0" xfId="0" applyNumberFormat="1" applyFill="1"/>
    <xf numFmtId="0" fontId="44" fillId="18" borderId="49" xfId="0" applyFont="1" applyFill="1" applyBorder="1" applyAlignment="1">
      <alignment vertical="center" wrapText="1"/>
    </xf>
    <xf numFmtId="0" fontId="44" fillId="18" borderId="0" xfId="0" applyFont="1" applyFill="1" applyAlignment="1">
      <alignment vertical="center" wrapText="1"/>
    </xf>
    <xf numFmtId="0" fontId="0" fillId="18" borderId="45" xfId="0" applyFill="1" applyBorder="1" applyProtection="1">
      <protection locked="0"/>
    </xf>
    <xf numFmtId="0" fontId="0" fillId="18" borderId="13" xfId="0" applyFill="1" applyBorder="1" applyProtection="1">
      <protection locked="0"/>
    </xf>
    <xf numFmtId="2" fontId="0" fillId="18" borderId="13" xfId="0" applyNumberFormat="1" applyFill="1" applyBorder="1" applyProtection="1">
      <protection locked="0"/>
    </xf>
    <xf numFmtId="0" fontId="44" fillId="18" borderId="13" xfId="0" applyFont="1" applyFill="1" applyBorder="1" applyAlignment="1">
      <alignment vertical="center" wrapText="1"/>
    </xf>
    <xf numFmtId="2" fontId="0" fillId="6" borderId="0" xfId="0" applyNumberFormat="1" applyFill="1"/>
    <xf numFmtId="0" fontId="44" fillId="3" borderId="49" xfId="0" applyFont="1" applyFill="1" applyBorder="1" applyAlignment="1">
      <alignment vertical="center" wrapText="1"/>
    </xf>
    <xf numFmtId="0" fontId="44" fillId="3" borderId="0" xfId="0" applyFont="1" applyFill="1" applyAlignment="1">
      <alignment vertical="center" wrapText="1"/>
    </xf>
    <xf numFmtId="0" fontId="44" fillId="3" borderId="13" xfId="0" applyFont="1" applyFill="1" applyBorder="1" applyAlignment="1">
      <alignment vertical="center" wrapText="1"/>
    </xf>
    <xf numFmtId="2" fontId="0" fillId="23" borderId="0" xfId="0" applyNumberFormat="1" applyFill="1" applyProtection="1">
      <protection locked="0"/>
    </xf>
    <xf numFmtId="0" fontId="0" fillId="4" borderId="26" xfId="0" applyFill="1" applyBorder="1" applyProtection="1">
      <protection locked="0"/>
    </xf>
    <xf numFmtId="0" fontId="0" fillId="4" borderId="49" xfId="0" applyFill="1" applyBorder="1" applyProtection="1">
      <protection locked="0"/>
    </xf>
    <xf numFmtId="2" fontId="0" fillId="4" borderId="0" xfId="0" applyNumberFormat="1" applyFill="1"/>
    <xf numFmtId="0" fontId="0" fillId="4" borderId="72" xfId="0" applyFill="1" applyBorder="1" applyProtection="1">
      <protection locked="0"/>
    </xf>
    <xf numFmtId="0" fontId="0" fillId="4" borderId="0" xfId="0" applyFill="1" applyProtection="1">
      <protection locked="0"/>
    </xf>
    <xf numFmtId="0" fontId="0" fillId="4" borderId="37" xfId="0" applyFill="1" applyBorder="1" applyProtection="1">
      <protection locked="0"/>
    </xf>
    <xf numFmtId="0" fontId="0" fillId="4" borderId="48" xfId="0" applyFill="1" applyBorder="1" applyProtection="1">
      <protection locked="0"/>
    </xf>
    <xf numFmtId="0" fontId="44" fillId="29" borderId="49" xfId="0" applyFont="1" applyFill="1" applyBorder="1" applyAlignment="1">
      <alignment horizontal="left" vertical="center" wrapText="1"/>
    </xf>
    <xf numFmtId="0" fontId="44" fillId="29" borderId="0" xfId="0" applyFont="1" applyFill="1" applyAlignment="1">
      <alignment horizontal="left" vertical="center" wrapText="1"/>
    </xf>
    <xf numFmtId="0" fontId="44" fillId="29" borderId="48" xfId="0" applyFont="1" applyFill="1" applyBorder="1" applyAlignment="1">
      <alignment horizontal="left" vertical="center" wrapText="1"/>
    </xf>
    <xf numFmtId="0" fontId="0" fillId="6" borderId="26" xfId="0" applyFill="1" applyBorder="1" applyProtection="1">
      <protection locked="0"/>
    </xf>
    <xf numFmtId="0" fontId="0" fillId="6" borderId="49" xfId="0" applyFill="1" applyBorder="1" applyProtection="1">
      <protection locked="0"/>
    </xf>
    <xf numFmtId="0" fontId="44" fillId="6" borderId="49" xfId="0" applyFont="1" applyFill="1" applyBorder="1" applyAlignment="1">
      <alignment horizontal="left" vertical="center" wrapText="1"/>
    </xf>
    <xf numFmtId="0" fontId="0" fillId="6" borderId="72" xfId="0" applyFill="1" applyBorder="1" applyProtection="1">
      <protection locked="0"/>
    </xf>
    <xf numFmtId="0" fontId="0" fillId="6" borderId="0" xfId="0" applyFill="1" applyProtection="1">
      <protection locked="0"/>
    </xf>
    <xf numFmtId="0" fontId="44" fillId="6" borderId="0" xfId="0" applyFont="1" applyFill="1" applyAlignment="1">
      <alignment horizontal="left" vertical="center" wrapText="1"/>
    </xf>
    <xf numFmtId="0" fontId="0" fillId="6" borderId="37" xfId="0" applyFill="1" applyBorder="1" applyProtection="1">
      <protection locked="0"/>
    </xf>
    <xf numFmtId="0" fontId="0" fillId="6" borderId="48" xfId="0" applyFill="1" applyBorder="1" applyProtection="1">
      <protection locked="0"/>
    </xf>
    <xf numFmtId="0" fontId="44" fillId="6" borderId="48" xfId="0" applyFont="1" applyFill="1" applyBorder="1" applyAlignment="1">
      <alignment horizontal="left" vertical="center" wrapText="1"/>
    </xf>
    <xf numFmtId="0" fontId="0" fillId="14" borderId="26" xfId="0" applyFill="1" applyBorder="1" applyProtection="1">
      <protection locked="0"/>
    </xf>
    <xf numFmtId="0" fontId="0" fillId="14" borderId="49" xfId="0" applyFill="1" applyBorder="1" applyProtection="1">
      <protection locked="0"/>
    </xf>
    <xf numFmtId="2" fontId="0" fillId="14" borderId="0" xfId="0" applyNumberFormat="1" applyFill="1"/>
    <xf numFmtId="0" fontId="0" fillId="14" borderId="72" xfId="0" applyFill="1" applyBorder="1" applyProtection="1">
      <protection locked="0"/>
    </xf>
    <xf numFmtId="0" fontId="0" fillId="14" borderId="0" xfId="0" applyFill="1" applyProtection="1">
      <protection locked="0"/>
    </xf>
    <xf numFmtId="0" fontId="0" fillId="14" borderId="37" xfId="0" applyFill="1" applyBorder="1" applyProtection="1">
      <protection locked="0"/>
    </xf>
    <xf numFmtId="0" fontId="0" fillId="14" borderId="48" xfId="0" applyFill="1" applyBorder="1" applyProtection="1">
      <protection locked="0"/>
    </xf>
    <xf numFmtId="0" fontId="0" fillId="7" borderId="26" xfId="0" applyFill="1" applyBorder="1" applyProtection="1">
      <protection locked="0"/>
    </xf>
    <xf numFmtId="0" fontId="0" fillId="7" borderId="49" xfId="0" applyFill="1" applyBorder="1" applyProtection="1">
      <protection locked="0"/>
    </xf>
    <xf numFmtId="2" fontId="0" fillId="7" borderId="0" xfId="0" applyNumberFormat="1" applyFill="1"/>
    <xf numFmtId="0" fontId="0" fillId="7" borderId="72" xfId="0" applyFill="1" applyBorder="1" applyProtection="1">
      <protection locked="0"/>
    </xf>
    <xf numFmtId="0" fontId="0" fillId="7" borderId="0" xfId="0" applyFill="1" applyProtection="1">
      <protection locked="0"/>
    </xf>
    <xf numFmtId="0" fontId="0" fillId="7" borderId="37" xfId="0" applyFill="1" applyBorder="1" applyProtection="1">
      <protection locked="0"/>
    </xf>
    <xf numFmtId="0" fontId="0" fillId="7" borderId="48" xfId="0" applyFill="1" applyBorder="1" applyProtection="1">
      <protection locked="0"/>
    </xf>
    <xf numFmtId="0" fontId="0" fillId="5" borderId="49" xfId="0" applyFill="1" applyBorder="1" applyProtection="1">
      <protection locked="0"/>
    </xf>
    <xf numFmtId="2" fontId="0" fillId="5" borderId="0" xfId="0" applyNumberFormat="1" applyFill="1" applyProtection="1">
      <protection locked="0"/>
    </xf>
    <xf numFmtId="0" fontId="0" fillId="5" borderId="72" xfId="0" applyFill="1" applyBorder="1" applyProtection="1">
      <protection locked="0"/>
    </xf>
    <xf numFmtId="0" fontId="0" fillId="5" borderId="0" xfId="0" applyFill="1" applyProtection="1">
      <protection locked="0"/>
    </xf>
    <xf numFmtId="0" fontId="0" fillId="5" borderId="48" xfId="0" applyFill="1" applyBorder="1" applyProtection="1">
      <protection locked="0"/>
    </xf>
    <xf numFmtId="2" fontId="0" fillId="0" borderId="49" xfId="0" applyNumberFormat="1" applyBorder="1" applyAlignment="1">
      <alignment vertical="center" wrapText="1"/>
    </xf>
    <xf numFmtId="2" fontId="65" fillId="24" borderId="52" xfId="0" applyNumberFormat="1" applyFont="1" applyFill="1" applyBorder="1" applyAlignment="1">
      <alignment horizontal="center" vertical="center"/>
    </xf>
    <xf numFmtId="2" fontId="0" fillId="0" borderId="52" xfId="0" applyNumberFormat="1" applyBorder="1" applyAlignment="1" applyProtection="1">
      <alignment horizontal="center" vertical="center"/>
      <protection locked="0"/>
    </xf>
    <xf numFmtId="2" fontId="0" fillId="0" borderId="52" xfId="0" applyNumberFormat="1" applyBorder="1" applyAlignment="1" applyProtection="1">
      <alignment horizontal="center"/>
      <protection locked="0"/>
    </xf>
    <xf numFmtId="2" fontId="0" fillId="0" borderId="65" xfId="0" applyNumberFormat="1" applyBorder="1" applyAlignment="1" applyProtection="1">
      <alignment horizontal="center"/>
      <protection locked="0"/>
    </xf>
    <xf numFmtId="2" fontId="0" fillId="0" borderId="58" xfId="0" applyNumberFormat="1" applyBorder="1" applyAlignment="1" applyProtection="1">
      <alignment horizontal="center"/>
      <protection locked="0"/>
    </xf>
    <xf numFmtId="0" fontId="20" fillId="2" borderId="43" xfId="0" applyFont="1" applyFill="1" applyBorder="1" applyAlignment="1">
      <alignment horizontal="center" wrapText="1"/>
    </xf>
    <xf numFmtId="0" fontId="33" fillId="17" borderId="73" xfId="0" applyFont="1" applyFill="1" applyBorder="1" applyAlignment="1" applyProtection="1">
      <alignment horizontal="center" wrapText="1"/>
      <protection hidden="1"/>
    </xf>
    <xf numFmtId="0" fontId="48" fillId="2" borderId="42" xfId="1" applyFont="1" applyFill="1" applyBorder="1" applyAlignment="1" applyProtection="1">
      <alignment horizontal="center" wrapText="1"/>
      <protection locked="0"/>
    </xf>
    <xf numFmtId="0" fontId="20" fillId="2" borderId="41" xfId="0" applyFont="1" applyFill="1" applyBorder="1" applyAlignment="1">
      <alignment horizontal="center" wrapText="1"/>
    </xf>
    <xf numFmtId="0" fontId="33" fillId="17" borderId="9" xfId="0" applyFont="1" applyFill="1" applyBorder="1" applyAlignment="1" applyProtection="1">
      <alignment horizontal="center" vertical="center" wrapText="1"/>
      <protection hidden="1"/>
    </xf>
    <xf numFmtId="0" fontId="46" fillId="0" borderId="0" xfId="0" applyFont="1" applyAlignment="1">
      <alignment horizontal="center"/>
    </xf>
    <xf numFmtId="0" fontId="46" fillId="2" borderId="43" xfId="0" applyFont="1" applyFill="1" applyBorder="1" applyAlignment="1">
      <alignment horizontal="center" wrapText="1"/>
    </xf>
    <xf numFmtId="0" fontId="52" fillId="18" borderId="41" xfId="0" applyFont="1" applyFill="1" applyBorder="1" applyAlignment="1">
      <alignment horizontal="center" wrapText="1"/>
    </xf>
    <xf numFmtId="0" fontId="52" fillId="18" borderId="43" xfId="0" applyFont="1" applyFill="1" applyBorder="1" applyAlignment="1">
      <alignment horizontal="center" wrapText="1"/>
    </xf>
    <xf numFmtId="0" fontId="48" fillId="18" borderId="42" xfId="1" applyFont="1" applyFill="1" applyBorder="1" applyAlignment="1" applyProtection="1">
      <alignment horizontal="center" wrapText="1"/>
      <protection locked="0"/>
    </xf>
    <xf numFmtId="0" fontId="48" fillId="22" borderId="42" xfId="1" applyFont="1" applyFill="1" applyBorder="1" applyAlignment="1" applyProtection="1">
      <alignment horizontal="center" wrapText="1"/>
      <protection locked="0"/>
    </xf>
    <xf numFmtId="0" fontId="52" fillId="22" borderId="41" xfId="0" applyFont="1" applyFill="1" applyBorder="1" applyAlignment="1">
      <alignment horizontal="center" wrapText="1"/>
    </xf>
    <xf numFmtId="0" fontId="52" fillId="22" borderId="43" xfId="0" applyFont="1" applyFill="1" applyBorder="1" applyAlignment="1">
      <alignment horizontal="center" wrapText="1"/>
    </xf>
    <xf numFmtId="0" fontId="48" fillId="15" borderId="42" xfId="1" applyFont="1" applyFill="1" applyBorder="1" applyAlignment="1" applyProtection="1">
      <alignment horizontal="center" wrapText="1"/>
    </xf>
    <xf numFmtId="0" fontId="52" fillId="15" borderId="41" xfId="0" applyFont="1" applyFill="1" applyBorder="1" applyAlignment="1">
      <alignment horizontal="center" wrapText="1"/>
    </xf>
    <xf numFmtId="0" fontId="52" fillId="6" borderId="41" xfId="0" applyFont="1" applyFill="1" applyBorder="1" applyAlignment="1">
      <alignment horizontal="center" wrapText="1"/>
    </xf>
    <xf numFmtId="0" fontId="52" fillId="6" borderId="43" xfId="0" applyFont="1" applyFill="1" applyBorder="1" applyAlignment="1">
      <alignment horizontal="center" wrapText="1"/>
    </xf>
    <xf numFmtId="0" fontId="48" fillId="6" borderId="42" xfId="1" applyFont="1" applyFill="1" applyBorder="1" applyAlignment="1" applyProtection="1">
      <alignment horizontal="center" wrapText="1"/>
    </xf>
    <xf numFmtId="0" fontId="52" fillId="23" borderId="41" xfId="0" applyFont="1" applyFill="1" applyBorder="1" applyAlignment="1">
      <alignment horizontal="center" wrapText="1"/>
    </xf>
    <xf numFmtId="0" fontId="52" fillId="23" borderId="43" xfId="0" applyFont="1" applyFill="1" applyBorder="1" applyAlignment="1">
      <alignment horizontal="center" wrapText="1"/>
    </xf>
    <xf numFmtId="0" fontId="48" fillId="23" borderId="42" xfId="1" applyFont="1" applyFill="1" applyBorder="1" applyAlignment="1" applyProtection="1">
      <alignment horizontal="center" wrapText="1"/>
    </xf>
    <xf numFmtId="0" fontId="48" fillId="21" borderId="42" xfId="1" applyFont="1" applyFill="1" applyBorder="1" applyAlignment="1" applyProtection="1">
      <alignment horizontal="center" wrapText="1"/>
    </xf>
    <xf numFmtId="0" fontId="48" fillId="21" borderId="41" xfId="1" applyFont="1" applyFill="1" applyBorder="1" applyAlignment="1" applyProtection="1">
      <alignment horizontal="center" wrapText="1"/>
    </xf>
    <xf numFmtId="0" fontId="51" fillId="28" borderId="35" xfId="0" applyFont="1" applyFill="1" applyBorder="1" applyAlignment="1">
      <alignment horizontal="center" vertical="center" wrapText="1"/>
    </xf>
    <xf numFmtId="0" fontId="51" fillId="0" borderId="59" xfId="0" applyFont="1" applyBorder="1" applyAlignment="1">
      <alignment horizontal="center" vertical="center" wrapText="1"/>
    </xf>
    <xf numFmtId="0" fontId="51" fillId="28" borderId="74" xfId="0" applyFont="1" applyFill="1" applyBorder="1" applyAlignment="1">
      <alignment horizontal="center" vertical="center" wrapText="1"/>
    </xf>
    <xf numFmtId="0" fontId="48" fillId="4" borderId="42" xfId="1" applyFont="1" applyFill="1" applyBorder="1" applyAlignment="1" applyProtection="1">
      <alignment horizontal="center" wrapText="1"/>
      <protection locked="0"/>
    </xf>
    <xf numFmtId="0" fontId="48" fillId="0" borderId="0" xfId="1" applyFont="1" applyAlignment="1" applyProtection="1">
      <alignment horizontal="center" vertical="center" wrapText="1"/>
      <protection locked="0"/>
    </xf>
    <xf numFmtId="0" fontId="19" fillId="16" borderId="41" xfId="0" applyFont="1" applyFill="1" applyBorder="1" applyAlignment="1">
      <alignment horizontal="center" wrapText="1"/>
    </xf>
    <xf numFmtId="0" fontId="48" fillId="2" borderId="42" xfId="1" applyFont="1" applyFill="1" applyBorder="1" applyAlignment="1" applyProtection="1">
      <alignment horizontal="center"/>
      <protection locked="0"/>
    </xf>
    <xf numFmtId="0" fontId="0" fillId="3" borderId="49" xfId="0" applyFill="1" applyBorder="1" applyAlignment="1" applyProtection="1">
      <alignment vertical="center"/>
      <protection locked="0"/>
    </xf>
    <xf numFmtId="0" fontId="0" fillId="3" borderId="0" xfId="0" applyFill="1" applyAlignment="1" applyProtection="1">
      <alignment vertical="center" wrapText="1"/>
      <protection locked="0"/>
    </xf>
    <xf numFmtId="0" fontId="0" fillId="3" borderId="13" xfId="0" applyFill="1" applyBorder="1" applyAlignment="1" applyProtection="1">
      <alignment vertical="center" wrapText="1"/>
      <protection locked="0"/>
    </xf>
    <xf numFmtId="0" fontId="0" fillId="3" borderId="0" xfId="0" applyFill="1" applyAlignment="1" applyProtection="1">
      <alignment vertical="center"/>
      <protection locked="0"/>
    </xf>
    <xf numFmtId="2" fontId="0" fillId="3" borderId="0" xfId="0" applyNumberFormat="1" applyFill="1" applyProtection="1">
      <protection locked="0"/>
    </xf>
    <xf numFmtId="2" fontId="0" fillId="29" borderId="0" xfId="0" applyNumberFormat="1" applyFill="1" applyProtection="1">
      <protection locked="0"/>
    </xf>
    <xf numFmtId="0" fontId="0" fillId="29" borderId="49" xfId="0" applyFill="1" applyBorder="1" applyAlignment="1" applyProtection="1">
      <alignment vertical="center" wrapText="1"/>
      <protection locked="0"/>
    </xf>
    <xf numFmtId="0" fontId="0" fillId="29" borderId="0" xfId="0" applyFill="1" applyAlignment="1" applyProtection="1">
      <alignment vertical="center" wrapText="1"/>
      <protection locked="0"/>
    </xf>
    <xf numFmtId="0" fontId="0" fillId="29" borderId="48" xfId="0" applyFill="1" applyBorder="1" applyAlignment="1" applyProtection="1">
      <alignment vertical="center" wrapText="1"/>
      <protection locked="0"/>
    </xf>
    <xf numFmtId="0" fontId="0" fillId="29" borderId="48" xfId="0" applyFill="1" applyBorder="1" applyAlignment="1" applyProtection="1">
      <alignment vertical="center"/>
      <protection locked="0"/>
    </xf>
    <xf numFmtId="0" fontId="0" fillId="30" borderId="4" xfId="0" applyFill="1" applyBorder="1"/>
    <xf numFmtId="0" fontId="0" fillId="0" borderId="4" xfId="0" applyBorder="1"/>
    <xf numFmtId="0" fontId="65" fillId="0" borderId="48" xfId="0" applyFont="1" applyBorder="1" applyAlignment="1">
      <alignment horizontal="left" wrapText="1"/>
    </xf>
    <xf numFmtId="0" fontId="0" fillId="0" borderId="8" xfId="0" applyBorder="1" applyAlignment="1" applyProtection="1">
      <alignment horizontal="left" wrapText="1"/>
      <protection locked="0"/>
    </xf>
    <xf numFmtId="0" fontId="0" fillId="0" borderId="24" xfId="0" applyBorder="1" applyAlignment="1" applyProtection="1">
      <alignment horizontal="left" wrapText="1"/>
      <protection locked="0"/>
    </xf>
    <xf numFmtId="0" fontId="0" fillId="0" borderId="49" xfId="0" applyBorder="1" applyAlignment="1" applyProtection="1">
      <alignment horizontal="left" wrapText="1"/>
      <protection locked="0"/>
    </xf>
    <xf numFmtId="0" fontId="0" fillId="0" borderId="25" xfId="0" applyBorder="1" applyAlignment="1" applyProtection="1">
      <alignment horizontal="left" wrapText="1"/>
      <protection locked="0"/>
    </xf>
    <xf numFmtId="12" fontId="0" fillId="0" borderId="24" xfId="0" applyNumberFormat="1" applyBorder="1" applyAlignment="1" applyProtection="1">
      <alignment wrapText="1"/>
      <protection locked="0"/>
    </xf>
    <xf numFmtId="2" fontId="0" fillId="0" borderId="0" xfId="0" applyNumberFormat="1"/>
    <xf numFmtId="12" fontId="0" fillId="0" borderId="1" xfId="0" applyNumberFormat="1" applyBorder="1" applyAlignment="1" applyProtection="1">
      <alignment horizontal="left" wrapText="1"/>
      <protection hidden="1"/>
    </xf>
    <xf numFmtId="12" fontId="0" fillId="0" borderId="1" xfId="0" applyNumberFormat="1" applyBorder="1" applyAlignment="1" applyProtection="1">
      <alignment horizontal="left" wrapText="1"/>
      <protection locked="0"/>
    </xf>
    <xf numFmtId="0" fontId="0" fillId="0" borderId="1" xfId="0" applyBorder="1" applyAlignment="1" applyProtection="1">
      <alignment wrapText="1"/>
      <protection locked="0"/>
    </xf>
    <xf numFmtId="0" fontId="0" fillId="0" borderId="0" xfId="0" applyAlignment="1">
      <alignment horizontal="left" wrapText="1"/>
    </xf>
    <xf numFmtId="0" fontId="0" fillId="0" borderId="21" xfId="0" applyBorder="1" applyAlignment="1" applyProtection="1">
      <alignment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right" wrapText="1"/>
      <protection locked="0"/>
    </xf>
    <xf numFmtId="2" fontId="0" fillId="0" borderId="1" xfId="0" applyNumberFormat="1" applyBorder="1" applyAlignment="1" applyProtection="1">
      <alignment horizontal="right" wrapText="1"/>
      <protection locked="0"/>
    </xf>
    <xf numFmtId="0" fontId="0" fillId="0" borderId="8" xfId="0" applyBorder="1" applyAlignment="1">
      <alignment wrapText="1"/>
    </xf>
    <xf numFmtId="0" fontId="0" fillId="0" borderId="24" xfId="0" applyBorder="1" applyAlignment="1">
      <alignment wrapText="1"/>
    </xf>
    <xf numFmtId="0" fontId="0" fillId="0" borderId="8" xfId="0" applyBorder="1" applyAlignment="1">
      <alignment horizontal="center" wrapText="1"/>
    </xf>
    <xf numFmtId="0" fontId="0" fillId="0" borderId="64" xfId="0" applyBorder="1" applyAlignment="1">
      <alignment horizontal="center" wrapText="1"/>
    </xf>
    <xf numFmtId="0" fontId="0" fillId="0" borderId="9" xfId="0" applyBorder="1" applyAlignment="1">
      <alignment horizontal="center" wrapText="1"/>
    </xf>
    <xf numFmtId="0" fontId="69" fillId="20" borderId="15" xfId="0" applyFont="1" applyFill="1" applyBorder="1" applyAlignment="1">
      <alignment horizontal="center" vertical="center" wrapText="1"/>
    </xf>
    <xf numFmtId="0" fontId="33" fillId="20" borderId="75" xfId="0" applyFont="1" applyFill="1" applyBorder="1" applyAlignment="1">
      <alignment horizontal="center" vertical="center" wrapText="1"/>
    </xf>
    <xf numFmtId="0" fontId="33" fillId="20" borderId="23" xfId="0" applyFont="1" applyFill="1" applyBorder="1" applyAlignment="1">
      <alignment horizontal="center" vertical="center" wrapText="1"/>
    </xf>
    <xf numFmtId="0" fontId="33" fillId="0" borderId="0" xfId="0" applyFont="1" applyAlignment="1">
      <alignment horizontal="center" vertical="center" wrapText="1"/>
    </xf>
    <xf numFmtId="12" fontId="33" fillId="2" borderId="1" xfId="0" applyNumberFormat="1" applyFont="1" applyFill="1" applyBorder="1" applyAlignment="1" applyProtection="1">
      <alignment horizontal="center" vertical="center" wrapText="1"/>
      <protection hidden="1"/>
    </xf>
    <xf numFmtId="0" fontId="30" fillId="0" borderId="0" xfId="0" applyFont="1" applyProtection="1">
      <protection locked="0"/>
    </xf>
    <xf numFmtId="0" fontId="44" fillId="0" borderId="0" xfId="0" applyFont="1" applyAlignment="1">
      <alignment vertical="center" wrapText="1"/>
    </xf>
    <xf numFmtId="12" fontId="33" fillId="2" borderId="1" xfId="0" applyNumberFormat="1" applyFont="1" applyFill="1" applyBorder="1" applyAlignment="1" applyProtection="1">
      <alignment horizontal="center" vertical="center"/>
      <protection hidden="1"/>
    </xf>
    <xf numFmtId="2" fontId="72" fillId="2" borderId="1" xfId="0" applyNumberFormat="1" applyFont="1" applyFill="1" applyBorder="1" applyAlignment="1" applyProtection="1">
      <alignment horizontal="center" vertical="center"/>
      <protection hidden="1"/>
    </xf>
    <xf numFmtId="1" fontId="0" fillId="0" borderId="1" xfId="0" applyNumberFormat="1" applyBorder="1" applyAlignment="1">
      <alignment horizontal="center" vertical="center"/>
    </xf>
    <xf numFmtId="2" fontId="73" fillId="2" borderId="1" xfId="0" applyNumberFormat="1" applyFont="1" applyFill="1" applyBorder="1" applyAlignment="1" applyProtection="1">
      <alignment horizontal="center" vertical="center"/>
      <protection hidden="1"/>
    </xf>
    <xf numFmtId="0" fontId="30" fillId="0" borderId="0" xfId="0" applyFont="1"/>
    <xf numFmtId="2" fontId="74" fillId="2" borderId="1" xfId="0" applyNumberFormat="1" applyFont="1" applyFill="1" applyBorder="1" applyAlignment="1" applyProtection="1">
      <alignment horizontal="center" vertical="center"/>
      <protection hidden="1"/>
    </xf>
    <xf numFmtId="2" fontId="75" fillId="10" borderId="1" xfId="0" applyNumberFormat="1" applyFont="1" applyFill="1" applyBorder="1" applyAlignment="1" applyProtection="1">
      <alignment horizontal="center" vertical="center"/>
      <protection hidden="1"/>
    </xf>
    <xf numFmtId="2" fontId="31" fillId="10" borderId="1" xfId="0" applyNumberFormat="1" applyFont="1" applyFill="1" applyBorder="1" applyAlignment="1" applyProtection="1">
      <alignment horizontal="center" vertical="center"/>
      <protection hidden="1"/>
    </xf>
    <xf numFmtId="0" fontId="33" fillId="0" borderId="76" xfId="0" applyFont="1" applyBorder="1"/>
    <xf numFmtId="0" fontId="0" fillId="0" borderId="21" xfId="0" applyBorder="1"/>
    <xf numFmtId="0" fontId="0" fillId="14" borderId="1" xfId="0" applyFill="1" applyBorder="1" applyProtection="1">
      <protection locked="0"/>
    </xf>
    <xf numFmtId="12" fontId="0" fillId="0" borderId="0" xfId="0" applyNumberFormat="1" applyProtection="1">
      <protection locked="0"/>
    </xf>
    <xf numFmtId="0" fontId="33" fillId="8" borderId="1" xfId="0" applyFont="1" applyFill="1" applyBorder="1" applyAlignment="1">
      <alignment horizontal="center" vertical="center"/>
    </xf>
    <xf numFmtId="0" fontId="0" fillId="14" borderId="1" xfId="0" applyFill="1" applyBorder="1" applyAlignment="1" applyProtection="1">
      <alignment horizontal="center" wrapText="1"/>
      <protection locked="0"/>
    </xf>
    <xf numFmtId="0" fontId="52" fillId="0" borderId="0" xfId="0" applyFont="1" applyAlignment="1">
      <alignment horizontal="center" wrapText="1"/>
    </xf>
    <xf numFmtId="12" fontId="33" fillId="2" borderId="4" xfId="0" applyNumberFormat="1" applyFont="1" applyFill="1" applyBorder="1" applyAlignment="1" applyProtection="1">
      <alignment horizontal="center" vertical="center"/>
      <protection hidden="1"/>
    </xf>
    <xf numFmtId="0" fontId="48" fillId="0" borderId="18" xfId="1" applyFont="1" applyFill="1" applyBorder="1" applyAlignment="1" applyProtection="1">
      <alignment horizontal="center" vertical="center"/>
      <protection locked="0"/>
    </xf>
    <xf numFmtId="0" fontId="72" fillId="4" borderId="38" xfId="0" applyFont="1" applyFill="1" applyBorder="1" applyAlignment="1">
      <alignment horizontal="right" vertical="center"/>
    </xf>
    <xf numFmtId="0" fontId="73" fillId="6" borderId="38" xfId="0" applyFont="1" applyFill="1" applyBorder="1" applyAlignment="1">
      <alignment horizontal="right" vertical="center"/>
    </xf>
    <xf numFmtId="0" fontId="74" fillId="14" borderId="38" xfId="0" applyFont="1" applyFill="1" applyBorder="1" applyAlignment="1">
      <alignment horizontal="right" vertical="center"/>
    </xf>
    <xf numFmtId="0" fontId="75" fillId="7" borderId="38" xfId="0" applyFont="1" applyFill="1" applyBorder="1" applyAlignment="1">
      <alignment horizontal="right" vertical="center"/>
    </xf>
    <xf numFmtId="0" fontId="31" fillId="5" borderId="38" xfId="0" applyFont="1" applyFill="1" applyBorder="1" applyAlignment="1">
      <alignment horizontal="right" vertical="center"/>
    </xf>
    <xf numFmtId="2" fontId="33" fillId="13" borderId="24" xfId="0" applyNumberFormat="1" applyFont="1" applyFill="1" applyBorder="1" applyAlignment="1">
      <alignment horizontal="center" wrapText="1"/>
    </xf>
    <xf numFmtId="0" fontId="33" fillId="8" borderId="1" xfId="0" applyFont="1" applyFill="1" applyBorder="1" applyAlignment="1">
      <alignment horizontal="center" vertical="center" wrapText="1"/>
    </xf>
    <xf numFmtId="0" fontId="33" fillId="8" borderId="1" xfId="0" applyFont="1" applyFill="1" applyBorder="1" applyAlignment="1">
      <alignment horizontal="center"/>
    </xf>
    <xf numFmtId="0" fontId="0" fillId="0" borderId="0" xfId="0" applyAlignment="1" applyProtection="1">
      <alignment wrapText="1"/>
      <protection hidden="1"/>
    </xf>
    <xf numFmtId="0" fontId="48" fillId="16" borderId="53" xfId="1" applyFont="1" applyFill="1" applyBorder="1" applyAlignment="1" applyProtection="1">
      <alignment horizontal="center" vertical="center" wrapText="1"/>
      <protection hidden="1"/>
    </xf>
    <xf numFmtId="12" fontId="0" fillId="13" borderId="0" xfId="0" applyNumberFormat="1" applyFill="1" applyAlignment="1" applyProtection="1">
      <alignment horizontal="center"/>
      <protection hidden="1"/>
    </xf>
    <xf numFmtId="0" fontId="41" fillId="14" borderId="68" xfId="1" applyFont="1" applyFill="1" applyBorder="1" applyAlignment="1" applyProtection="1">
      <alignment horizontal="center" vertical="center" wrapText="1"/>
      <protection locked="0" hidden="1"/>
    </xf>
    <xf numFmtId="12" fontId="0" fillId="31" borderId="28" xfId="0" applyNumberFormat="1" applyFill="1" applyBorder="1" applyAlignment="1" applyProtection="1">
      <alignment horizontal="center"/>
      <protection hidden="1"/>
    </xf>
    <xf numFmtId="0" fontId="28" fillId="28" borderId="43" xfId="1" applyFont="1" applyFill="1" applyBorder="1" applyAlignment="1" applyProtection="1">
      <alignment horizontal="center" wrapText="1"/>
      <protection locked="0"/>
    </xf>
    <xf numFmtId="10" fontId="29" fillId="2" borderId="29" xfId="2" applyNumberFormat="1" applyFont="1" applyFill="1" applyBorder="1" applyAlignment="1" applyProtection="1">
      <alignment horizontal="center" vertical="center"/>
      <protection hidden="1"/>
    </xf>
    <xf numFmtId="0" fontId="35" fillId="0" borderId="0" xfId="0" applyFont="1"/>
    <xf numFmtId="0" fontId="85" fillId="0" borderId="0" xfId="0" applyFont="1" applyAlignment="1">
      <alignment horizontal="center"/>
    </xf>
    <xf numFmtId="14" fontId="86" fillId="0" borderId="0" xfId="0" applyNumberFormat="1" applyFont="1" applyAlignment="1">
      <alignment horizontal="center" wrapText="1"/>
    </xf>
    <xf numFmtId="0" fontId="33" fillId="0" borderId="21" xfId="0" applyFont="1" applyBorder="1" applyAlignment="1">
      <alignment horizontal="center" vertical="center" wrapText="1"/>
    </xf>
    <xf numFmtId="0" fontId="46" fillId="0" borderId="18" xfId="0" applyFont="1" applyBorder="1" applyAlignment="1">
      <alignment horizontal="center" vertical="center" wrapText="1"/>
    </xf>
    <xf numFmtId="0" fontId="46" fillId="0" borderId="0" xfId="0" applyFont="1" applyAlignment="1">
      <alignment horizontal="center" vertical="center" wrapText="1"/>
    </xf>
    <xf numFmtId="0" fontId="63" fillId="2" borderId="26" xfId="0" applyFont="1" applyFill="1" applyBorder="1" applyAlignment="1">
      <alignment horizontal="center" wrapText="1"/>
    </xf>
    <xf numFmtId="0" fontId="63" fillId="2" borderId="49" xfId="0" applyFont="1" applyFill="1" applyBorder="1" applyAlignment="1">
      <alignment horizontal="center"/>
    </xf>
    <xf numFmtId="0" fontId="63" fillId="2" borderId="77" xfId="0" applyFont="1" applyFill="1" applyBorder="1" applyAlignment="1">
      <alignment horizontal="center"/>
    </xf>
    <xf numFmtId="0" fontId="63" fillId="2" borderId="37" xfId="0" applyFont="1" applyFill="1" applyBorder="1" applyAlignment="1">
      <alignment horizontal="center"/>
    </xf>
    <xf numFmtId="0" fontId="63" fillId="2" borderId="48" xfId="0" applyFont="1" applyFill="1" applyBorder="1" applyAlignment="1">
      <alignment horizontal="center"/>
    </xf>
    <xf numFmtId="0" fontId="63" fillId="2" borderId="36" xfId="0" applyFont="1" applyFill="1" applyBorder="1" applyAlignment="1">
      <alignment horizontal="center"/>
    </xf>
    <xf numFmtId="0" fontId="0" fillId="0" borderId="26" xfId="0" applyBorder="1" applyAlignment="1" applyProtection="1">
      <alignment horizontal="left" vertical="top"/>
      <protection locked="0"/>
    </xf>
    <xf numFmtId="0" fontId="0" fillId="0" borderId="49" xfId="0" applyBorder="1" applyAlignment="1" applyProtection="1">
      <alignment horizontal="left" vertical="top"/>
      <protection locked="0"/>
    </xf>
    <xf numFmtId="0" fontId="0" fillId="0" borderId="77" xfId="0" applyBorder="1" applyAlignment="1" applyProtection="1">
      <alignment horizontal="left" vertical="top"/>
      <protection locked="0"/>
    </xf>
    <xf numFmtId="0" fontId="0" fillId="0" borderId="72"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78" xfId="0" applyBorder="1" applyAlignment="1" applyProtection="1">
      <alignment horizontal="left" vertical="top"/>
      <protection locked="0"/>
    </xf>
    <xf numFmtId="0" fontId="0" fillId="0" borderId="37" xfId="0" applyBorder="1" applyAlignment="1" applyProtection="1">
      <alignment horizontal="left" vertical="top"/>
      <protection locked="0"/>
    </xf>
    <xf numFmtId="0" fontId="0" fillId="0" borderId="48" xfId="0" applyBorder="1" applyAlignment="1" applyProtection="1">
      <alignment horizontal="left" vertical="top"/>
      <protection locked="0"/>
    </xf>
    <xf numFmtId="0" fontId="0" fillId="0" borderId="36" xfId="0" applyBorder="1" applyAlignment="1" applyProtection="1">
      <alignment horizontal="left" vertical="top"/>
      <protection locked="0"/>
    </xf>
    <xf numFmtId="0" fontId="0" fillId="7" borderId="64" xfId="0" applyFill="1" applyBorder="1" applyAlignment="1">
      <alignment horizontal="center" vertical="center" wrapText="1"/>
    </xf>
    <xf numFmtId="0" fontId="0" fillId="7" borderId="45" xfId="0" applyFill="1" applyBorder="1" applyAlignment="1">
      <alignment horizontal="center" vertical="center" wrapText="1"/>
    </xf>
    <xf numFmtId="12" fontId="33" fillId="14" borderId="57" xfId="0" applyNumberFormat="1" applyFont="1" applyFill="1" applyBorder="1" applyAlignment="1">
      <alignment horizontal="center" vertical="center"/>
    </xf>
    <xf numFmtId="12" fontId="33" fillId="14" borderId="31" xfId="0" applyNumberFormat="1" applyFont="1" applyFill="1" applyBorder="1" applyAlignment="1">
      <alignment horizontal="center" vertical="center"/>
    </xf>
    <xf numFmtId="0" fontId="0" fillId="7" borderId="73" xfId="0" applyFill="1" applyBorder="1" applyAlignment="1">
      <alignment horizontal="center" vertical="center" wrapText="1"/>
    </xf>
    <xf numFmtId="0" fontId="0" fillId="7" borderId="40" xfId="0" applyFill="1" applyBorder="1" applyAlignment="1">
      <alignment horizontal="center" vertical="center" wrapText="1"/>
    </xf>
    <xf numFmtId="12" fontId="33" fillId="2" borderId="65" xfId="0" applyNumberFormat="1" applyFont="1" applyFill="1" applyBorder="1" applyAlignment="1">
      <alignment horizontal="center" vertical="center"/>
    </xf>
    <xf numFmtId="12" fontId="33" fillId="2" borderId="43" xfId="0" applyNumberFormat="1" applyFont="1" applyFill="1" applyBorder="1" applyAlignment="1">
      <alignment horizontal="center" vertical="center"/>
    </xf>
    <xf numFmtId="0" fontId="33" fillId="16" borderId="59" xfId="0" applyFont="1" applyFill="1" applyBorder="1" applyAlignment="1">
      <alignment horizontal="center" vertical="center" wrapText="1"/>
    </xf>
    <xf numFmtId="0" fontId="33" fillId="16" borderId="40" xfId="0" applyFont="1" applyFill="1" applyBorder="1" applyAlignment="1">
      <alignment horizontal="center" vertical="center" wrapText="1"/>
    </xf>
    <xf numFmtId="0" fontId="33" fillId="30" borderId="16" xfId="0" applyFont="1" applyFill="1" applyBorder="1" applyAlignment="1">
      <alignment horizontal="center" vertical="center" wrapText="1"/>
    </xf>
    <xf numFmtId="0" fontId="33" fillId="30" borderId="21" xfId="0" applyFont="1" applyFill="1" applyBorder="1" applyAlignment="1">
      <alignment horizontal="center" vertical="center" wrapText="1"/>
    </xf>
    <xf numFmtId="0" fontId="33" fillId="7" borderId="34" xfId="0" applyFont="1" applyFill="1" applyBorder="1" applyAlignment="1">
      <alignment horizontal="center" vertical="center" wrapText="1"/>
    </xf>
    <xf numFmtId="0" fontId="33" fillId="7" borderId="21" xfId="0" applyFont="1" applyFill="1" applyBorder="1" applyAlignment="1">
      <alignment horizontal="center" vertical="center" wrapText="1"/>
    </xf>
    <xf numFmtId="0" fontId="33" fillId="7" borderId="57" xfId="0" applyFont="1" applyFill="1" applyBorder="1" applyAlignment="1">
      <alignment horizontal="center" vertical="center" wrapText="1"/>
    </xf>
    <xf numFmtId="0" fontId="33" fillId="7" borderId="22" xfId="0" applyFont="1" applyFill="1" applyBorder="1" applyAlignment="1">
      <alignment horizontal="center" vertical="center" wrapText="1"/>
    </xf>
    <xf numFmtId="2" fontId="33" fillId="0" borderId="42" xfId="0" applyNumberFormat="1" applyFont="1" applyBorder="1" applyAlignment="1" applyProtection="1">
      <alignment horizontal="center" vertical="center"/>
      <protection locked="0"/>
    </xf>
    <xf numFmtId="2" fontId="33" fillId="0" borderId="61" xfId="0" applyNumberFormat="1" applyFont="1" applyBorder="1" applyAlignment="1" applyProtection="1">
      <alignment horizontal="center" vertical="center"/>
      <protection locked="0"/>
    </xf>
    <xf numFmtId="0" fontId="33" fillId="16" borderId="73" xfId="0" applyFont="1" applyFill="1" applyBorder="1" applyAlignment="1">
      <alignment horizontal="center" vertical="center" wrapText="1"/>
    </xf>
    <xf numFmtId="0" fontId="33" fillId="16" borderId="18" xfId="0" applyFont="1" applyFill="1" applyBorder="1" applyAlignment="1">
      <alignment horizontal="center" vertical="center"/>
    </xf>
    <xf numFmtId="0" fontId="33" fillId="16" borderId="47" xfId="0" applyFont="1" applyFill="1" applyBorder="1" applyAlignment="1">
      <alignment horizontal="center" vertical="center"/>
    </xf>
    <xf numFmtId="0" fontId="63" fillId="10" borderId="60" xfId="0" applyFont="1" applyFill="1" applyBorder="1" applyAlignment="1">
      <alignment horizontal="center" vertical="center" wrapText="1"/>
    </xf>
    <xf numFmtId="0" fontId="63" fillId="10" borderId="53" xfId="0" applyFont="1" applyFill="1" applyBorder="1" applyAlignment="1">
      <alignment horizontal="center" vertical="center" wrapText="1"/>
    </xf>
    <xf numFmtId="0" fontId="63" fillId="10" borderId="53" xfId="0" applyFont="1" applyFill="1" applyBorder="1" applyAlignment="1">
      <alignment horizontal="center" vertical="center"/>
    </xf>
    <xf numFmtId="0" fontId="63" fillId="10" borderId="76" xfId="0" applyFont="1" applyFill="1" applyBorder="1" applyAlignment="1">
      <alignment horizontal="center" vertical="center"/>
    </xf>
    <xf numFmtId="0" fontId="48" fillId="0" borderId="13" xfId="1" applyFont="1" applyBorder="1" applyAlignment="1" applyProtection="1">
      <alignment horizontal="center" vertical="center"/>
      <protection locked="0"/>
    </xf>
    <xf numFmtId="0" fontId="33" fillId="18" borderId="27" xfId="0" applyFont="1" applyFill="1" applyBorder="1" applyAlignment="1">
      <alignment horizontal="center" vertical="center" wrapText="1"/>
    </xf>
    <xf numFmtId="0" fontId="33" fillId="18" borderId="22" xfId="0" applyFont="1" applyFill="1" applyBorder="1" applyAlignment="1">
      <alignment horizontal="center" vertical="center" wrapText="1"/>
    </xf>
    <xf numFmtId="0" fontId="35" fillId="3" borderId="40" xfId="0" applyFont="1" applyFill="1" applyBorder="1" applyAlignment="1">
      <alignment horizontal="center" vertical="center" wrapText="1"/>
    </xf>
    <xf numFmtId="0" fontId="0" fillId="3" borderId="48" xfId="0" applyFill="1" applyBorder="1"/>
    <xf numFmtId="0" fontId="0" fillId="3" borderId="19" xfId="0" applyFill="1" applyBorder="1"/>
    <xf numFmtId="0" fontId="33" fillId="0" borderId="59" xfId="0" applyFont="1" applyBorder="1" applyAlignment="1">
      <alignment horizontal="center" vertical="center" wrapText="1"/>
    </xf>
    <xf numFmtId="0" fontId="33" fillId="0" borderId="35" xfId="0" applyFont="1" applyBorder="1" applyAlignment="1">
      <alignment horizontal="center" vertical="center" wrapText="1"/>
    </xf>
    <xf numFmtId="0" fontId="33" fillId="0" borderId="40" xfId="0" applyFont="1" applyBorder="1" applyAlignment="1">
      <alignment horizontal="center" vertical="center" wrapText="1"/>
    </xf>
    <xf numFmtId="0" fontId="33" fillId="0" borderId="19" xfId="0" applyFont="1" applyBorder="1" applyAlignment="1">
      <alignment horizontal="center" vertical="center" wrapText="1"/>
    </xf>
    <xf numFmtId="0" fontId="33" fillId="24" borderId="41" xfId="0" applyFont="1" applyFill="1" applyBorder="1" applyAlignment="1">
      <alignment horizontal="center" vertical="center" wrapText="1"/>
    </xf>
    <xf numFmtId="0" fontId="33" fillId="24" borderId="61" xfId="0" applyFont="1" applyFill="1" applyBorder="1" applyAlignment="1">
      <alignment horizontal="center" vertical="center" wrapText="1"/>
    </xf>
    <xf numFmtId="0" fontId="63" fillId="0" borderId="73" xfId="0" applyFont="1" applyBorder="1" applyAlignment="1">
      <alignment horizontal="right" vertical="center"/>
    </xf>
    <xf numFmtId="0" fontId="63" fillId="0" borderId="18" xfId="0" applyFont="1" applyBorder="1" applyAlignment="1">
      <alignment horizontal="right" vertical="center"/>
    </xf>
    <xf numFmtId="0" fontId="63" fillId="0" borderId="13" xfId="0" applyFont="1" applyBorder="1" applyAlignment="1" applyProtection="1">
      <alignment horizontal="left" vertical="center"/>
      <protection locked="0"/>
    </xf>
    <xf numFmtId="0" fontId="63" fillId="0" borderId="46" xfId="0" applyFont="1" applyBorder="1" applyAlignment="1" applyProtection="1">
      <alignment horizontal="left" vertical="center"/>
      <protection locked="0"/>
    </xf>
    <xf numFmtId="0" fontId="63" fillId="0" borderId="45" xfId="0" applyFont="1" applyBorder="1" applyAlignment="1">
      <alignment horizontal="right" vertical="center" wrapText="1"/>
    </xf>
    <xf numFmtId="0" fontId="63" fillId="0" borderId="13" xfId="0" applyFont="1" applyBorder="1" applyAlignment="1">
      <alignment horizontal="right" vertical="center" wrapText="1"/>
    </xf>
    <xf numFmtId="0" fontId="63" fillId="0" borderId="18" xfId="0" applyFont="1" applyBorder="1" applyAlignment="1" applyProtection="1">
      <alignment horizontal="left" vertical="center"/>
      <protection locked="0"/>
    </xf>
    <xf numFmtId="0" fontId="63" fillId="0" borderId="47" xfId="0" applyFont="1" applyBorder="1" applyAlignment="1" applyProtection="1">
      <alignment horizontal="left" vertical="center"/>
      <protection locked="0"/>
    </xf>
    <xf numFmtId="0" fontId="35" fillId="21" borderId="73" xfId="0" applyFont="1" applyFill="1" applyBorder="1" applyAlignment="1">
      <alignment horizontal="center" vertical="center" wrapText="1"/>
    </xf>
    <xf numFmtId="0" fontId="35" fillId="21" borderId="18" xfId="0" applyFont="1" applyFill="1" applyBorder="1" applyAlignment="1">
      <alignment horizontal="center" vertical="center" wrapText="1"/>
    </xf>
    <xf numFmtId="0" fontId="35" fillId="21" borderId="47" xfId="0" applyFont="1" applyFill="1" applyBorder="1" applyAlignment="1">
      <alignment horizontal="center" vertical="center" wrapText="1"/>
    </xf>
    <xf numFmtId="0" fontId="35" fillId="7" borderId="73" xfId="0" applyFont="1" applyFill="1" applyBorder="1" applyAlignment="1">
      <alignment horizontal="center" vertical="center" wrapText="1"/>
    </xf>
    <xf numFmtId="0" fontId="35" fillId="7" borderId="59" xfId="0" applyFont="1" applyFill="1" applyBorder="1" applyAlignment="1">
      <alignment horizontal="center" vertical="center" wrapText="1"/>
    </xf>
    <xf numFmtId="0" fontId="35" fillId="7" borderId="45" xfId="0" applyFont="1" applyFill="1" applyBorder="1" applyAlignment="1">
      <alignment horizontal="center" vertical="center" wrapText="1"/>
    </xf>
    <xf numFmtId="0" fontId="33" fillId="3" borderId="51" xfId="0" applyFont="1" applyFill="1" applyBorder="1" applyAlignment="1">
      <alignment horizontal="center" vertical="center" wrapText="1"/>
    </xf>
    <xf numFmtId="0" fontId="33" fillId="3" borderId="20" xfId="0" applyFont="1" applyFill="1" applyBorder="1" applyAlignment="1">
      <alignment horizontal="center" vertical="center" wrapText="1"/>
    </xf>
    <xf numFmtId="0" fontId="35" fillId="27" borderId="8" xfId="0" applyFont="1" applyFill="1" applyBorder="1" applyAlignment="1">
      <alignment horizontal="center" vertical="center" wrapText="1"/>
    </xf>
    <xf numFmtId="0" fontId="35" fillId="27" borderId="24" xfId="0" applyFont="1" applyFill="1" applyBorder="1" applyAlignment="1">
      <alignment horizontal="center" vertical="center" wrapText="1"/>
    </xf>
    <xf numFmtId="0" fontId="35" fillId="27" borderId="54" xfId="0" applyFont="1" applyFill="1" applyBorder="1" applyAlignment="1">
      <alignment horizontal="center" vertical="center" wrapText="1"/>
    </xf>
    <xf numFmtId="0" fontId="48" fillId="0" borderId="0" xfId="1" applyFont="1" applyBorder="1" applyAlignment="1" applyProtection="1">
      <alignment horizontal="center" vertical="center"/>
      <protection locked="0"/>
    </xf>
    <xf numFmtId="0" fontId="26" fillId="0" borderId="7" xfId="1" applyFont="1" applyBorder="1" applyAlignment="1" applyProtection="1">
      <alignment horizontal="center" vertical="center"/>
      <protection locked="0"/>
    </xf>
    <xf numFmtId="0" fontId="26" fillId="0" borderId="63" xfId="1" applyFont="1" applyBorder="1" applyAlignment="1" applyProtection="1">
      <alignment horizontal="center" vertical="center"/>
      <protection locked="0"/>
    </xf>
    <xf numFmtId="0" fontId="35" fillId="11" borderId="40" xfId="0" applyFont="1" applyFill="1" applyBorder="1" applyAlignment="1">
      <alignment horizontal="center" vertical="center" wrapText="1"/>
    </xf>
    <xf numFmtId="0" fontId="0" fillId="0" borderId="48" xfId="0" applyBorder="1"/>
    <xf numFmtId="0" fontId="0" fillId="0" borderId="19" xfId="0" applyBorder="1"/>
    <xf numFmtId="0" fontId="9" fillId="0" borderId="18" xfId="0" applyFont="1" applyBorder="1" applyAlignment="1">
      <alignment horizontal="center" vertical="center" wrapText="1"/>
    </xf>
    <xf numFmtId="0" fontId="33" fillId="8" borderId="51" xfId="0" applyFont="1" applyFill="1" applyBorder="1" applyAlignment="1">
      <alignment horizontal="center" vertical="center" wrapText="1"/>
    </xf>
    <xf numFmtId="0" fontId="33" fillId="8" borderId="40" xfId="0" applyFont="1" applyFill="1" applyBorder="1" applyAlignment="1">
      <alignment horizontal="center" vertical="center" wrapText="1"/>
    </xf>
    <xf numFmtId="0" fontId="33" fillId="17" borderId="65" xfId="0" applyFont="1" applyFill="1" applyBorder="1" applyAlignment="1">
      <alignment horizontal="center" vertical="center" wrapText="1"/>
    </xf>
    <xf numFmtId="0" fontId="33" fillId="17" borderId="61" xfId="0" applyFont="1" applyFill="1" applyBorder="1" applyAlignment="1">
      <alignment horizontal="center" vertical="center" wrapText="1"/>
    </xf>
    <xf numFmtId="0" fontId="63" fillId="2" borderId="60" xfId="0" applyFont="1" applyFill="1" applyBorder="1" applyAlignment="1">
      <alignment horizontal="center" vertical="top" wrapText="1"/>
    </xf>
    <xf numFmtId="0" fontId="63" fillId="2" borderId="53" xfId="0" applyFont="1" applyFill="1" applyBorder="1" applyAlignment="1">
      <alignment horizontal="center" vertical="top"/>
    </xf>
    <xf numFmtId="0" fontId="63" fillId="2" borderId="76" xfId="0" applyFont="1" applyFill="1" applyBorder="1" applyAlignment="1">
      <alignment horizontal="center" vertical="top"/>
    </xf>
    <xf numFmtId="0" fontId="34" fillId="0" borderId="53" xfId="0" applyFont="1" applyBorder="1" applyAlignment="1">
      <alignment horizontal="center" vertical="center" wrapText="1"/>
    </xf>
    <xf numFmtId="0" fontId="79" fillId="5" borderId="1" xfId="0" applyFont="1" applyFill="1" applyBorder="1" applyAlignment="1" applyProtection="1">
      <alignment horizontal="center" vertical="center"/>
      <protection locked="0"/>
    </xf>
    <xf numFmtId="0" fontId="79" fillId="5" borderId="4" xfId="0" applyFont="1" applyFill="1" applyBorder="1" applyAlignment="1" applyProtection="1">
      <alignment horizontal="center" vertical="center"/>
      <protection locked="0"/>
    </xf>
    <xf numFmtId="0" fontId="48" fillId="0" borderId="0" xfId="1" applyFont="1" applyAlignment="1" applyProtection="1">
      <alignment horizontal="center"/>
    </xf>
    <xf numFmtId="0" fontId="58" fillId="4" borderId="12" xfId="0" applyFont="1" applyFill="1" applyBorder="1" applyAlignment="1" applyProtection="1">
      <alignment horizontal="center" vertical="center" wrapText="1"/>
      <protection locked="0"/>
    </xf>
    <xf numFmtId="0" fontId="58" fillId="4" borderId="5" xfId="0" applyFont="1" applyFill="1" applyBorder="1" applyAlignment="1" applyProtection="1">
      <alignment horizontal="center" vertical="center" wrapText="1"/>
      <protection locked="0"/>
    </xf>
    <xf numFmtId="0" fontId="76" fillId="6" borderId="5" xfId="0" applyFont="1" applyFill="1" applyBorder="1" applyAlignment="1" applyProtection="1">
      <alignment horizontal="center" vertical="center"/>
      <protection locked="0"/>
    </xf>
    <xf numFmtId="0" fontId="77" fillId="2" borderId="5" xfId="0" applyFont="1" applyFill="1" applyBorder="1" applyAlignment="1" applyProtection="1">
      <alignment horizontal="center" vertical="center"/>
      <protection locked="0"/>
    </xf>
    <xf numFmtId="0" fontId="78" fillId="7" borderId="5" xfId="0" applyFont="1" applyFill="1" applyBorder="1" applyAlignment="1" applyProtection="1">
      <alignment horizontal="center" vertical="center"/>
      <protection locked="0"/>
    </xf>
    <xf numFmtId="0" fontId="79" fillId="5" borderId="5" xfId="0" applyFont="1" applyFill="1" applyBorder="1" applyAlignment="1" applyProtection="1">
      <alignment horizontal="center" vertical="center"/>
      <protection locked="0"/>
    </xf>
    <xf numFmtId="0" fontId="79" fillId="5" borderId="6" xfId="0" applyFont="1" applyFill="1" applyBorder="1" applyAlignment="1" applyProtection="1">
      <alignment horizontal="center" vertical="center"/>
      <protection locked="0"/>
    </xf>
    <xf numFmtId="0" fontId="58" fillId="4" borderId="11" xfId="0" applyFont="1" applyFill="1" applyBorder="1" applyAlignment="1" applyProtection="1">
      <alignment horizontal="center" vertical="center" wrapText="1"/>
      <protection locked="0"/>
    </xf>
    <xf numFmtId="0" fontId="58" fillId="4" borderId="1" xfId="0" applyFont="1" applyFill="1" applyBorder="1" applyAlignment="1" applyProtection="1">
      <alignment horizontal="center" vertical="center" wrapText="1"/>
      <protection locked="0"/>
    </xf>
    <xf numFmtId="0" fontId="76" fillId="6" borderId="1" xfId="0" applyFont="1" applyFill="1" applyBorder="1" applyAlignment="1" applyProtection="1">
      <alignment horizontal="center" vertical="center"/>
      <protection locked="0"/>
    </xf>
    <xf numFmtId="0" fontId="77" fillId="2" borderId="1" xfId="0" applyFont="1" applyFill="1" applyBorder="1" applyAlignment="1" applyProtection="1">
      <alignment horizontal="center" vertical="center"/>
      <protection locked="0"/>
    </xf>
    <xf numFmtId="0" fontId="78" fillId="7" borderId="1" xfId="0" applyFont="1" applyFill="1" applyBorder="1" applyAlignment="1" applyProtection="1">
      <alignment horizontal="center" vertical="center"/>
      <protection locked="0"/>
    </xf>
    <xf numFmtId="0" fontId="50" fillId="4" borderId="11" xfId="0" applyFont="1" applyFill="1" applyBorder="1" applyAlignment="1">
      <alignment horizontal="center" vertical="center" wrapText="1"/>
    </xf>
    <xf numFmtId="0" fontId="50" fillId="4" borderId="1" xfId="0" applyFont="1" applyFill="1" applyBorder="1" applyAlignment="1">
      <alignment horizontal="center" vertical="center" wrapText="1"/>
    </xf>
    <xf numFmtId="0" fontId="76" fillId="6" borderId="1" xfId="0" applyFont="1" applyFill="1" applyBorder="1" applyAlignment="1">
      <alignment horizontal="center" vertical="center"/>
    </xf>
    <xf numFmtId="0" fontId="77" fillId="2" borderId="1" xfId="0" applyFont="1" applyFill="1" applyBorder="1" applyAlignment="1">
      <alignment horizontal="center" vertical="center"/>
    </xf>
    <xf numFmtId="0" fontId="78" fillId="7" borderId="1" xfId="0" applyFont="1" applyFill="1" applyBorder="1" applyAlignment="1">
      <alignment horizontal="center" vertical="center"/>
    </xf>
    <xf numFmtId="0" fontId="80" fillId="4" borderId="11" xfId="0" applyFont="1" applyFill="1" applyBorder="1" applyAlignment="1" applyProtection="1">
      <alignment horizontal="center"/>
      <protection locked="0"/>
    </xf>
    <xf numFmtId="0" fontId="80" fillId="4" borderId="1" xfId="0" applyFont="1" applyFill="1" applyBorder="1" applyAlignment="1" applyProtection="1">
      <alignment horizontal="center"/>
      <protection locked="0"/>
    </xf>
    <xf numFmtId="0" fontId="79" fillId="5" borderId="1" xfId="0" applyFont="1" applyFill="1" applyBorder="1" applyAlignment="1">
      <alignment horizontal="center" vertical="center"/>
    </xf>
    <xf numFmtId="0" fontId="79" fillId="5" borderId="4" xfId="0" applyFont="1" applyFill="1" applyBorder="1" applyAlignment="1">
      <alignment horizontal="center" vertical="center"/>
    </xf>
    <xf numFmtId="0" fontId="35" fillId="2" borderId="2"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40" fillId="7" borderId="2" xfId="0" applyFont="1" applyFill="1" applyBorder="1" applyAlignment="1">
      <alignment horizontal="center" vertical="center" wrapText="1"/>
    </xf>
    <xf numFmtId="0" fontId="40" fillId="7" borderId="1" xfId="0" applyFont="1" applyFill="1" applyBorder="1" applyAlignment="1">
      <alignment horizontal="center" vertical="center" wrapText="1"/>
    </xf>
    <xf numFmtId="0" fontId="49" fillId="5" borderId="2" xfId="0" applyFont="1" applyFill="1" applyBorder="1" applyAlignment="1">
      <alignment horizontal="center" vertical="center" wrapText="1"/>
    </xf>
    <xf numFmtId="0" fontId="49" fillId="5" borderId="1" xfId="0" applyFont="1" applyFill="1" applyBorder="1" applyAlignment="1">
      <alignment horizontal="center" vertical="center" wrapText="1"/>
    </xf>
    <xf numFmtId="0" fontId="49" fillId="5" borderId="3" xfId="0" applyFont="1" applyFill="1" applyBorder="1" applyAlignment="1">
      <alignment horizontal="center" vertical="center" wrapText="1"/>
    </xf>
    <xf numFmtId="0" fontId="49" fillId="5" borderId="4" xfId="0" applyFont="1" applyFill="1" applyBorder="1" applyAlignment="1">
      <alignment horizontal="center" vertical="center" wrapText="1"/>
    </xf>
    <xf numFmtId="0" fontId="77" fillId="8" borderId="40" xfId="0" applyFont="1" applyFill="1" applyBorder="1" applyAlignment="1" applyProtection="1">
      <alignment horizontal="center" vertical="center" wrapText="1"/>
      <protection hidden="1"/>
    </xf>
    <xf numFmtId="0" fontId="77" fillId="8" borderId="48" xfId="0" applyFont="1" applyFill="1" applyBorder="1" applyAlignment="1" applyProtection="1">
      <alignment horizontal="center" vertical="center"/>
      <protection hidden="1"/>
    </xf>
    <xf numFmtId="0" fontId="77" fillId="8" borderId="19" xfId="0" applyFont="1" applyFill="1" applyBorder="1" applyAlignment="1" applyProtection="1">
      <alignment horizontal="center" vertical="center"/>
      <protection hidden="1"/>
    </xf>
    <xf numFmtId="0" fontId="58" fillId="4" borderId="2" xfId="0" applyFont="1" applyFill="1" applyBorder="1" applyAlignment="1">
      <alignment horizontal="center" vertical="center" wrapText="1"/>
    </xf>
    <xf numFmtId="0" fontId="58" fillId="4" borderId="1" xfId="0" applyFont="1" applyFill="1" applyBorder="1" applyAlignment="1">
      <alignment horizontal="center" vertical="center" wrapText="1"/>
    </xf>
    <xf numFmtId="0" fontId="39" fillId="6" borderId="2" xfId="0" applyFont="1" applyFill="1" applyBorder="1" applyAlignment="1">
      <alignment horizontal="center" vertical="center" wrapText="1"/>
    </xf>
    <xf numFmtId="0" fontId="39" fillId="6" borderId="1" xfId="0" applyFont="1" applyFill="1" applyBorder="1" applyAlignment="1">
      <alignment horizontal="center" vertical="center" wrapText="1"/>
    </xf>
    <xf numFmtId="2" fontId="33" fillId="0" borderId="3" xfId="0" applyNumberFormat="1" applyFont="1" applyBorder="1" applyAlignment="1" applyProtection="1">
      <alignment horizontal="center" vertical="center"/>
      <protection locked="0"/>
    </xf>
    <xf numFmtId="2" fontId="33" fillId="0" borderId="4" xfId="0" applyNumberFormat="1" applyFont="1" applyBorder="1" applyAlignment="1" applyProtection="1">
      <alignment horizontal="center" vertical="center"/>
      <protection locked="0"/>
    </xf>
    <xf numFmtId="0" fontId="0" fillId="7" borderId="11" xfId="0" applyFill="1" applyBorder="1" applyAlignment="1">
      <alignment horizontal="center" vertical="center" wrapText="1"/>
    </xf>
    <xf numFmtId="0" fontId="0" fillId="7" borderId="12" xfId="0" applyFill="1" applyBorder="1" applyAlignment="1">
      <alignment horizontal="center" vertical="center" wrapText="1"/>
    </xf>
    <xf numFmtId="12" fontId="33" fillId="2" borderId="4" xfId="0" applyNumberFormat="1" applyFont="1" applyFill="1" applyBorder="1" applyAlignment="1" applyProtection="1">
      <alignment horizontal="center" vertical="center"/>
      <protection hidden="1"/>
    </xf>
    <xf numFmtId="12" fontId="33" fillId="2" borderId="6" xfId="0" applyNumberFormat="1" applyFont="1" applyFill="1" applyBorder="1" applyAlignment="1" applyProtection="1">
      <alignment horizontal="center" vertical="center"/>
      <protection hidden="1"/>
    </xf>
    <xf numFmtId="0" fontId="63" fillId="2" borderId="60" xfId="0" applyFont="1" applyFill="1" applyBorder="1" applyAlignment="1">
      <alignment horizontal="center" vertical="center" wrapText="1"/>
    </xf>
    <xf numFmtId="0" fontId="63" fillId="2" borderId="53" xfId="0" applyFont="1" applyFill="1" applyBorder="1" applyAlignment="1">
      <alignment horizontal="center" vertical="center" wrapText="1"/>
    </xf>
    <xf numFmtId="0" fontId="63" fillId="2" borderId="76" xfId="0" applyFont="1" applyFill="1" applyBorder="1" applyAlignment="1">
      <alignment horizontal="center" vertical="center" wrapText="1"/>
    </xf>
    <xf numFmtId="0" fontId="82" fillId="8" borderId="73" xfId="0" applyFont="1" applyFill="1" applyBorder="1" applyAlignment="1">
      <alignment horizontal="center" vertical="center" wrapText="1"/>
    </xf>
    <xf numFmtId="0" fontId="44" fillId="8" borderId="18" xfId="0" applyFont="1" applyFill="1" applyBorder="1" applyAlignment="1">
      <alignment horizontal="center" vertical="center"/>
    </xf>
    <xf numFmtId="0" fontId="44" fillId="8" borderId="47" xfId="0" applyFont="1" applyFill="1" applyBorder="1" applyAlignment="1">
      <alignment horizontal="center" vertical="center"/>
    </xf>
    <xf numFmtId="0" fontId="48" fillId="0" borderId="0" xfId="1" applyFont="1" applyAlignment="1" applyProtection="1">
      <alignment horizontal="center" vertical="center"/>
    </xf>
    <xf numFmtId="0" fontId="58" fillId="4" borderId="10" xfId="0" applyFont="1" applyFill="1" applyBorder="1" applyAlignment="1">
      <alignment horizontal="center" vertical="center" wrapText="1"/>
    </xf>
    <xf numFmtId="0" fontId="58" fillId="4" borderId="11" xfId="0" applyFont="1" applyFill="1" applyBorder="1" applyAlignment="1">
      <alignment horizontal="center" vertical="center" wrapText="1"/>
    </xf>
    <xf numFmtId="0" fontId="0" fillId="7" borderId="10" xfId="0" applyFill="1" applyBorder="1" applyAlignment="1">
      <alignment horizontal="center" vertical="center" wrapText="1"/>
    </xf>
    <xf numFmtId="0" fontId="72" fillId="4" borderId="7" xfId="0" applyFont="1" applyFill="1" applyBorder="1" applyAlignment="1" applyProtection="1">
      <alignment horizontal="center" vertical="center" wrapText="1"/>
      <protection hidden="1"/>
    </xf>
    <xf numFmtId="0" fontId="72" fillId="4" borderId="62" xfId="0" applyFont="1" applyFill="1" applyBorder="1" applyAlignment="1" applyProtection="1">
      <alignment horizontal="center" vertical="center" wrapText="1"/>
      <protection hidden="1"/>
    </xf>
    <xf numFmtId="0" fontId="72" fillId="4" borderId="66" xfId="0" applyFont="1" applyFill="1" applyBorder="1" applyAlignment="1" applyProtection="1">
      <alignment horizontal="center" vertical="center" wrapText="1"/>
      <protection hidden="1"/>
    </xf>
    <xf numFmtId="0" fontId="81" fillId="6" borderId="15" xfId="0" applyFont="1" applyFill="1" applyBorder="1" applyAlignment="1" applyProtection="1">
      <alignment horizontal="center" vertical="center" wrapText="1"/>
      <protection hidden="1"/>
    </xf>
    <xf numFmtId="0" fontId="81" fillId="6" borderId="62" xfId="0" applyFont="1" applyFill="1" applyBorder="1" applyAlignment="1" applyProtection="1">
      <alignment horizontal="center" vertical="center" wrapText="1"/>
      <protection hidden="1"/>
    </xf>
    <xf numFmtId="0" fontId="81" fillId="6" borderId="66" xfId="0" applyFont="1" applyFill="1" applyBorder="1" applyAlignment="1" applyProtection="1">
      <alignment horizontal="center" vertical="center" wrapText="1"/>
      <protection hidden="1"/>
    </xf>
    <xf numFmtId="0" fontId="33" fillId="2" borderId="15" xfId="0" applyFont="1" applyFill="1" applyBorder="1" applyAlignment="1" applyProtection="1">
      <alignment horizontal="center" vertical="center" wrapText="1"/>
      <protection hidden="1"/>
    </xf>
    <xf numFmtId="0" fontId="33" fillId="2" borderId="62" xfId="0" applyFont="1" applyFill="1" applyBorder="1" applyAlignment="1" applyProtection="1">
      <alignment horizontal="center" vertical="center" wrapText="1"/>
      <protection hidden="1"/>
    </xf>
    <xf numFmtId="0" fontId="33" fillId="2" borderId="66" xfId="0" applyFont="1" applyFill="1" applyBorder="1" applyAlignment="1" applyProtection="1">
      <alignment horizontal="center" vertical="center" wrapText="1"/>
      <protection hidden="1"/>
    </xf>
    <xf numFmtId="0" fontId="75" fillId="7" borderId="15" xfId="0" applyFont="1" applyFill="1" applyBorder="1" applyAlignment="1" applyProtection="1">
      <alignment horizontal="center" vertical="center" wrapText="1"/>
      <protection hidden="1"/>
    </xf>
    <xf numFmtId="0" fontId="75" fillId="7" borderId="62" xfId="0" applyFont="1" applyFill="1" applyBorder="1" applyAlignment="1" applyProtection="1">
      <alignment horizontal="center" vertical="center" wrapText="1"/>
      <protection hidden="1"/>
    </xf>
    <xf numFmtId="0" fontId="75" fillId="7" borderId="66" xfId="0" applyFont="1" applyFill="1" applyBorder="1" applyAlignment="1" applyProtection="1">
      <alignment horizontal="center" vertical="center" wrapText="1"/>
      <protection hidden="1"/>
    </xf>
    <xf numFmtId="0" fontId="31" fillId="5" borderId="15" xfId="0" applyFont="1" applyFill="1" applyBorder="1" applyAlignment="1" applyProtection="1">
      <alignment horizontal="center" vertical="center" wrapText="1"/>
      <protection hidden="1"/>
    </xf>
    <xf numFmtId="0" fontId="31" fillId="5" borderId="62" xfId="0" applyFont="1" applyFill="1" applyBorder="1" applyAlignment="1" applyProtection="1">
      <alignment horizontal="center" vertical="center" wrapText="1"/>
      <protection hidden="1"/>
    </xf>
    <xf numFmtId="0" fontId="31" fillId="5" borderId="63" xfId="0" applyFont="1" applyFill="1" applyBorder="1" applyAlignment="1" applyProtection="1">
      <alignment horizontal="center" vertical="center" wrapText="1"/>
      <protection hidden="1"/>
    </xf>
    <xf numFmtId="0" fontId="35" fillId="2" borderId="21" xfId="0" applyFont="1" applyFill="1" applyBorder="1" applyAlignment="1">
      <alignment horizontal="center" vertical="center" wrapText="1"/>
    </xf>
    <xf numFmtId="0" fontId="33" fillId="13" borderId="26" xfId="0" applyFont="1" applyFill="1" applyBorder="1" applyAlignment="1">
      <alignment horizontal="center" vertical="center" wrapText="1"/>
    </xf>
    <xf numFmtId="0" fontId="33" fillId="13" borderId="37" xfId="0" applyFont="1" applyFill="1" applyBorder="1" applyAlignment="1">
      <alignment horizontal="center" vertical="center" wrapText="1"/>
    </xf>
    <xf numFmtId="0" fontId="0" fillId="0" borderId="0" xfId="0" applyAlignment="1" applyProtection="1">
      <alignment horizontal="center"/>
      <protection locked="0"/>
    </xf>
    <xf numFmtId="0" fontId="54" fillId="2" borderId="53" xfId="1" applyFont="1" applyFill="1" applyBorder="1" applyAlignment="1" applyProtection="1">
      <alignment horizontal="center" vertical="center" wrapText="1"/>
    </xf>
    <xf numFmtId="0" fontId="58" fillId="4" borderId="20" xfId="0" applyFont="1" applyFill="1" applyBorder="1" applyAlignment="1">
      <alignment horizontal="center" vertical="center" wrapText="1"/>
    </xf>
    <xf numFmtId="0" fontId="41" fillId="0" borderId="18" xfId="1" applyFont="1" applyBorder="1" applyAlignment="1" applyProtection="1">
      <alignment horizontal="center" vertical="center"/>
      <protection locked="0"/>
    </xf>
    <xf numFmtId="0" fontId="74" fillId="0" borderId="73" xfId="0" applyFont="1" applyBorder="1" applyAlignment="1">
      <alignment horizontal="center" vertical="center" wrapText="1"/>
    </xf>
    <xf numFmtId="0" fontId="74" fillId="0" borderId="47" xfId="0" applyFont="1" applyBorder="1" applyAlignment="1">
      <alignment horizontal="center" vertical="center" wrapText="1"/>
    </xf>
    <xf numFmtId="0" fontId="74" fillId="0" borderId="59" xfId="0" applyFont="1" applyBorder="1" applyAlignment="1">
      <alignment horizontal="center" vertical="center" wrapText="1"/>
    </xf>
    <xf numFmtId="0" fontId="74" fillId="0" borderId="35" xfId="0" applyFont="1" applyBorder="1" applyAlignment="1">
      <alignment horizontal="center" vertical="center" wrapText="1"/>
    </xf>
    <xf numFmtId="0" fontId="74" fillId="0" borderId="45" xfId="0" applyFont="1" applyBorder="1" applyAlignment="1">
      <alignment horizontal="center" vertical="center" wrapText="1"/>
    </xf>
    <xf numFmtId="0" fontId="74" fillId="0" borderId="46" xfId="0" applyFont="1" applyBorder="1" applyAlignment="1">
      <alignment horizontal="center" vertical="center" wrapText="1"/>
    </xf>
    <xf numFmtId="0" fontId="35" fillId="17" borderId="59" xfId="0" applyFont="1" applyFill="1" applyBorder="1" applyAlignment="1">
      <alignment horizontal="center" vertical="center" wrapText="1"/>
    </xf>
    <xf numFmtId="0" fontId="0" fillId="17" borderId="0" xfId="0" applyFill="1" applyAlignment="1">
      <alignment horizontal="center" vertical="center"/>
    </xf>
    <xf numFmtId="0" fontId="0" fillId="17" borderId="35" xfId="0" applyFill="1" applyBorder="1" applyAlignment="1">
      <alignment horizontal="center" vertical="center"/>
    </xf>
    <xf numFmtId="0" fontId="44" fillId="0" borderId="64" xfId="0" applyFont="1" applyBorder="1" applyAlignment="1">
      <alignment horizontal="right" vertical="center" wrapText="1"/>
    </xf>
    <xf numFmtId="0" fontId="44" fillId="0" borderId="49" xfId="0" applyFont="1" applyBorder="1" applyAlignment="1">
      <alignment horizontal="right" vertical="center" wrapText="1"/>
    </xf>
    <xf numFmtId="0" fontId="61" fillId="0" borderId="45" xfId="0" applyFont="1" applyBorder="1" applyAlignment="1">
      <alignment horizontal="center" vertical="center" wrapText="1"/>
    </xf>
    <xf numFmtId="0" fontId="61" fillId="0" borderId="13" xfId="0" applyFont="1" applyBorder="1" applyAlignment="1">
      <alignment horizontal="center" vertical="center" wrapText="1"/>
    </xf>
    <xf numFmtId="0" fontId="61" fillId="0" borderId="46" xfId="0" applyFont="1" applyBorder="1" applyAlignment="1">
      <alignment horizontal="center" vertical="center" wrapText="1"/>
    </xf>
    <xf numFmtId="0" fontId="37" fillId="0" borderId="0" xfId="0" applyFont="1" applyAlignment="1">
      <alignment horizontal="center" vertical="center" wrapText="1"/>
    </xf>
    <xf numFmtId="0" fontId="33" fillId="17" borderId="0" xfId="0" applyFont="1" applyFill="1" applyAlignment="1">
      <alignment horizontal="center" vertical="center" wrapText="1"/>
    </xf>
    <xf numFmtId="0" fontId="33" fillId="17" borderId="35" xfId="0" applyFont="1" applyFill="1" applyBorder="1" applyAlignment="1">
      <alignment horizontal="center" vertical="center"/>
    </xf>
    <xf numFmtId="0" fontId="33" fillId="8" borderId="20" xfId="0" applyFont="1" applyFill="1" applyBorder="1" applyAlignment="1">
      <alignment horizontal="center" vertical="center" wrapText="1"/>
    </xf>
    <xf numFmtId="0" fontId="41" fillId="0" borderId="18" xfId="1" applyFont="1" applyBorder="1" applyAlignment="1" applyProtection="1">
      <alignment horizontal="center" vertical="center" wrapText="1"/>
      <protection locked="0"/>
    </xf>
    <xf numFmtId="0" fontId="58" fillId="4" borderId="21" xfId="0" applyFont="1" applyFill="1" applyBorder="1" applyAlignment="1">
      <alignment horizontal="center" vertical="center" wrapText="1"/>
    </xf>
    <xf numFmtId="0" fontId="33" fillId="17" borderId="77" xfId="0" applyFont="1" applyFill="1" applyBorder="1" applyAlignment="1">
      <alignment horizontal="center" vertical="center" wrapText="1"/>
    </xf>
    <xf numFmtId="0" fontId="33" fillId="17" borderId="36" xfId="0" applyFont="1" applyFill="1" applyBorder="1" applyAlignment="1">
      <alignment horizontal="center" vertical="center" wrapText="1"/>
    </xf>
    <xf numFmtId="0" fontId="35" fillId="17" borderId="11" xfId="0" applyFont="1" applyFill="1" applyBorder="1" applyAlignment="1">
      <alignment horizontal="center" vertical="center" wrapText="1"/>
    </xf>
    <xf numFmtId="0" fontId="35" fillId="17" borderId="1" xfId="0" applyFont="1" applyFill="1" applyBorder="1" applyAlignment="1">
      <alignment horizontal="center" vertical="center" wrapText="1"/>
    </xf>
    <xf numFmtId="0" fontId="49" fillId="5" borderId="22" xfId="0" applyFont="1" applyFill="1" applyBorder="1" applyAlignment="1">
      <alignment horizontal="center" vertical="center" wrapText="1"/>
    </xf>
    <xf numFmtId="0" fontId="39" fillId="6" borderId="21" xfId="0" applyFont="1" applyFill="1" applyBorder="1" applyAlignment="1">
      <alignment horizontal="center" vertical="center" wrapText="1"/>
    </xf>
    <xf numFmtId="0" fontId="63" fillId="14" borderId="60" xfId="0" applyFont="1" applyFill="1" applyBorder="1" applyAlignment="1">
      <alignment horizontal="center"/>
    </xf>
    <xf numFmtId="0" fontId="63" fillId="14" borderId="53" xfId="0" applyFont="1" applyFill="1" applyBorder="1" applyAlignment="1">
      <alignment horizontal="center"/>
    </xf>
    <xf numFmtId="0" fontId="63" fillId="14" borderId="76" xfId="0" applyFont="1" applyFill="1" applyBorder="1" applyAlignment="1">
      <alignment horizontal="center"/>
    </xf>
    <xf numFmtId="0" fontId="33" fillId="25" borderId="40" xfId="0" applyFont="1" applyFill="1" applyBorder="1" applyAlignment="1">
      <alignment horizontal="center" vertical="center"/>
    </xf>
    <xf numFmtId="0" fontId="33" fillId="25" borderId="48" xfId="0" applyFont="1" applyFill="1" applyBorder="1" applyAlignment="1">
      <alignment horizontal="center" vertical="center"/>
    </xf>
    <xf numFmtId="0" fontId="33" fillId="25" borderId="19" xfId="0" applyFont="1" applyFill="1" applyBorder="1" applyAlignment="1">
      <alignment horizontal="center" vertical="center"/>
    </xf>
    <xf numFmtId="0" fontId="0" fillId="8" borderId="7" xfId="0" applyFill="1" applyBorder="1" applyAlignment="1">
      <alignment horizontal="center" vertical="center" wrapText="1"/>
    </xf>
    <xf numFmtId="0" fontId="0" fillId="8" borderId="62" xfId="0" applyFill="1" applyBorder="1" applyAlignment="1">
      <alignment horizontal="center" vertical="center" wrapText="1"/>
    </xf>
    <xf numFmtId="0" fontId="41" fillId="8" borderId="0" xfId="1" applyFont="1" applyFill="1" applyAlignment="1" applyProtection="1">
      <alignment horizontal="center" vertical="center" wrapText="1"/>
      <protection locked="0"/>
    </xf>
    <xf numFmtId="0" fontId="41" fillId="8" borderId="0" xfId="1" applyFont="1" applyFill="1" applyAlignment="1" applyProtection="1">
      <alignment horizontal="center" vertical="center"/>
      <protection locked="0"/>
    </xf>
    <xf numFmtId="0" fontId="33" fillId="16" borderId="51" xfId="0" applyFont="1" applyFill="1" applyBorder="1" applyAlignment="1">
      <alignment horizontal="center" vertical="center" wrapText="1"/>
    </xf>
    <xf numFmtId="0" fontId="33" fillId="16" borderId="20" xfId="0" applyFont="1" applyFill="1" applyBorder="1" applyAlignment="1">
      <alignment horizontal="center" vertical="center" wrapText="1"/>
    </xf>
    <xf numFmtId="0" fontId="40" fillId="7" borderId="21" xfId="0" applyFont="1" applyFill="1" applyBorder="1" applyAlignment="1">
      <alignment horizontal="center" vertical="center" wrapText="1"/>
    </xf>
    <xf numFmtId="0" fontId="35" fillId="0" borderId="34" xfId="0" applyFont="1" applyBorder="1" applyAlignment="1" applyProtection="1">
      <alignment horizontal="center" wrapText="1"/>
      <protection locked="0"/>
    </xf>
    <xf numFmtId="0" fontId="35" fillId="0" borderId="17" xfId="0" applyFont="1" applyBorder="1" applyAlignment="1" applyProtection="1">
      <alignment horizontal="center" wrapText="1"/>
      <protection locked="0"/>
    </xf>
    <xf numFmtId="0" fontId="35" fillId="0" borderId="16" xfId="0" applyFont="1" applyBorder="1" applyAlignment="1" applyProtection="1">
      <alignment horizontal="center" wrapText="1"/>
      <protection locked="0"/>
    </xf>
    <xf numFmtId="0" fontId="0" fillId="13" borderId="27" xfId="0" applyFill="1" applyBorder="1" applyAlignment="1" applyProtection="1">
      <alignment horizontal="center" vertical="center"/>
      <protection hidden="1"/>
    </xf>
    <xf numFmtId="0" fontId="0" fillId="13" borderId="57" xfId="0" applyFill="1" applyBorder="1" applyAlignment="1" applyProtection="1">
      <alignment horizontal="center" vertical="center"/>
      <protection hidden="1"/>
    </xf>
    <xf numFmtId="0" fontId="0" fillId="13" borderId="22" xfId="0" applyFill="1" applyBorder="1" applyAlignment="1" applyProtection="1">
      <alignment horizontal="center" vertical="center"/>
      <protection hidden="1"/>
    </xf>
    <xf numFmtId="0" fontId="33" fillId="24" borderId="59" xfId="0" applyFont="1" applyFill="1" applyBorder="1" applyAlignment="1">
      <alignment horizontal="center" vertical="center" wrapText="1"/>
    </xf>
    <xf numFmtId="0" fontId="33" fillId="24" borderId="35" xfId="0" applyFont="1" applyFill="1" applyBorder="1" applyAlignment="1">
      <alignment horizontal="center" vertical="center"/>
    </xf>
    <xf numFmtId="0" fontId="33" fillId="24" borderId="51" xfId="0" applyFont="1" applyFill="1" applyBorder="1" applyAlignment="1">
      <alignment horizontal="center" vertical="center" wrapText="1"/>
    </xf>
    <xf numFmtId="0" fontId="33" fillId="24" borderId="20" xfId="0" applyFont="1" applyFill="1" applyBorder="1" applyAlignment="1">
      <alignment horizontal="center" vertical="center" wrapText="1"/>
    </xf>
    <xf numFmtId="0" fontId="33" fillId="13" borderId="27" xfId="0" applyFont="1" applyFill="1" applyBorder="1" applyAlignment="1">
      <alignment horizontal="center" vertical="center" wrapText="1"/>
    </xf>
    <xf numFmtId="0" fontId="33" fillId="13" borderId="22" xfId="0" applyFont="1" applyFill="1" applyBorder="1" applyAlignment="1">
      <alignment horizontal="center" vertical="center" wrapText="1"/>
    </xf>
    <xf numFmtId="0" fontId="33" fillId="13" borderId="16" xfId="0" applyFont="1" applyFill="1" applyBorder="1" applyAlignment="1">
      <alignment horizontal="center" vertical="center" wrapText="1"/>
    </xf>
    <xf numFmtId="0" fontId="33" fillId="13" borderId="21" xfId="0" applyFont="1" applyFill="1" applyBorder="1" applyAlignment="1">
      <alignment horizontal="center" vertical="center" wrapText="1"/>
    </xf>
    <xf numFmtId="0" fontId="33" fillId="7" borderId="49" xfId="0" applyFont="1" applyFill="1" applyBorder="1" applyAlignment="1">
      <alignment horizontal="center" vertical="center" wrapText="1"/>
    </xf>
    <xf numFmtId="0" fontId="33" fillId="7" borderId="48" xfId="0" applyFont="1" applyFill="1" applyBorder="1" applyAlignment="1">
      <alignment horizontal="center" vertical="center" wrapText="1"/>
    </xf>
    <xf numFmtId="0" fontId="33" fillId="2" borderId="78" xfId="0" applyFont="1" applyFill="1" applyBorder="1" applyAlignment="1">
      <alignment horizontal="center" vertical="center" wrapText="1"/>
    </xf>
    <xf numFmtId="0" fontId="33" fillId="2" borderId="44" xfId="0" applyFont="1" applyFill="1" applyBorder="1" applyAlignment="1">
      <alignment horizontal="center" vertical="center" wrapText="1"/>
    </xf>
    <xf numFmtId="0" fontId="75" fillId="7" borderId="78" xfId="0" applyFont="1" applyFill="1" applyBorder="1" applyAlignment="1">
      <alignment horizontal="center" vertical="center" wrapText="1"/>
    </xf>
    <xf numFmtId="0" fontId="75" fillId="7" borderId="44" xfId="0" applyFont="1" applyFill="1" applyBorder="1" applyAlignment="1">
      <alignment horizontal="center" vertical="center" wrapText="1"/>
    </xf>
    <xf numFmtId="0" fontId="35" fillId="2" borderId="34" xfId="0" applyFont="1" applyFill="1" applyBorder="1" applyAlignment="1">
      <alignment horizontal="center" wrapText="1"/>
    </xf>
    <xf numFmtId="0" fontId="35" fillId="2" borderId="17" xfId="0" applyFont="1" applyFill="1" applyBorder="1" applyAlignment="1">
      <alignment horizontal="center" wrapText="1"/>
    </xf>
    <xf numFmtId="0" fontId="33" fillId="7" borderId="26" xfId="0" applyFont="1" applyFill="1" applyBorder="1" applyAlignment="1">
      <alignment horizontal="center" vertical="center" wrapText="1"/>
    </xf>
    <xf numFmtId="0" fontId="33" fillId="7" borderId="37" xfId="0" applyFont="1" applyFill="1" applyBorder="1" applyAlignment="1">
      <alignment horizontal="center" vertical="center" wrapText="1"/>
    </xf>
    <xf numFmtId="0" fontId="33" fillId="8" borderId="40" xfId="0" applyFont="1" applyFill="1" applyBorder="1" applyAlignment="1">
      <alignment horizontal="center" vertical="center"/>
    </xf>
    <xf numFmtId="0" fontId="33" fillId="8" borderId="48" xfId="0" applyFont="1" applyFill="1" applyBorder="1" applyAlignment="1">
      <alignment horizontal="center" vertical="center"/>
    </xf>
    <xf numFmtId="0" fontId="33" fillId="8" borderId="19" xfId="0" applyFont="1" applyFill="1" applyBorder="1" applyAlignment="1">
      <alignment horizontal="center" vertical="center"/>
    </xf>
    <xf numFmtId="0" fontId="81" fillId="6" borderId="15" xfId="0" applyFont="1" applyFill="1" applyBorder="1" applyAlignment="1">
      <alignment horizontal="center" vertical="center" wrapText="1"/>
    </xf>
    <xf numFmtId="0" fontId="81" fillId="6" borderId="62" xfId="0" applyFont="1" applyFill="1" applyBorder="1" applyAlignment="1">
      <alignment horizontal="center" vertical="center" wrapText="1"/>
    </xf>
    <xf numFmtId="0" fontId="81" fillId="6" borderId="66" xfId="0" applyFont="1" applyFill="1" applyBorder="1" applyAlignment="1">
      <alignment horizontal="center" vertical="center" wrapText="1"/>
    </xf>
    <xf numFmtId="0" fontId="81" fillId="6" borderId="78" xfId="0" applyFont="1" applyFill="1" applyBorder="1" applyAlignment="1">
      <alignment horizontal="center" vertical="center" wrapText="1"/>
    </xf>
    <xf numFmtId="0" fontId="81" fillId="6" borderId="44" xfId="0" applyFont="1" applyFill="1" applyBorder="1" applyAlignment="1">
      <alignment horizontal="center" vertical="center" wrapText="1"/>
    </xf>
    <xf numFmtId="0" fontId="39" fillId="6" borderId="34" xfId="0" applyFont="1" applyFill="1" applyBorder="1" applyAlignment="1">
      <alignment horizontal="center" wrapText="1"/>
    </xf>
    <xf numFmtId="0" fontId="39" fillId="6" borderId="17" xfId="0" applyFont="1" applyFill="1" applyBorder="1" applyAlignment="1">
      <alignment horizontal="center" wrapText="1"/>
    </xf>
    <xf numFmtId="0" fontId="35" fillId="4" borderId="34" xfId="0" applyFont="1" applyFill="1" applyBorder="1" applyAlignment="1">
      <alignment horizontal="center" wrapText="1"/>
    </xf>
    <xf numFmtId="0" fontId="35" fillId="4" borderId="17" xfId="0" applyFont="1" applyFill="1" applyBorder="1" applyAlignment="1">
      <alignment horizontal="center" wrapText="1"/>
    </xf>
    <xf numFmtId="0" fontId="58" fillId="4" borderId="34" xfId="0" applyFont="1" applyFill="1" applyBorder="1" applyAlignment="1">
      <alignment horizontal="center" wrapText="1"/>
    </xf>
    <xf numFmtId="0" fontId="58" fillId="4" borderId="17" xfId="0" applyFont="1" applyFill="1" applyBorder="1" applyAlignment="1">
      <alignment horizontal="center" wrapText="1"/>
    </xf>
    <xf numFmtId="0" fontId="72" fillId="4" borderId="67" xfId="0" applyFont="1" applyFill="1" applyBorder="1" applyAlignment="1">
      <alignment horizontal="center" vertical="center" wrapText="1"/>
    </xf>
    <xf numFmtId="0" fontId="72" fillId="4" borderId="32" xfId="0" applyFont="1" applyFill="1" applyBorder="1" applyAlignment="1">
      <alignment horizontal="center" vertical="center" wrapText="1"/>
    </xf>
    <xf numFmtId="0" fontId="33" fillId="4" borderId="27" xfId="0" applyFont="1" applyFill="1" applyBorder="1" applyAlignment="1">
      <alignment horizontal="center" vertical="center" wrapText="1"/>
    </xf>
    <xf numFmtId="0" fontId="33" fillId="4" borderId="22" xfId="0" applyFont="1" applyFill="1" applyBorder="1" applyAlignment="1">
      <alignment horizontal="center" vertical="center" wrapText="1"/>
    </xf>
    <xf numFmtId="0" fontId="33" fillId="16" borderId="48" xfId="0" applyFont="1" applyFill="1" applyBorder="1" applyAlignment="1">
      <alignment horizontal="center" vertical="center" wrapText="1"/>
    </xf>
    <xf numFmtId="0" fontId="33" fillId="16" borderId="19" xfId="0" applyFont="1" applyFill="1" applyBorder="1" applyAlignment="1">
      <alignment horizontal="center" vertical="center" wrapText="1"/>
    </xf>
    <xf numFmtId="0" fontId="0" fillId="7" borderId="49" xfId="0" applyFill="1" applyBorder="1" applyAlignment="1">
      <alignment horizontal="center" vertical="center" wrapText="1"/>
    </xf>
    <xf numFmtId="0" fontId="0" fillId="7" borderId="50" xfId="0" applyFill="1" applyBorder="1" applyAlignment="1">
      <alignment horizontal="center" vertical="center" wrapText="1"/>
    </xf>
    <xf numFmtId="0" fontId="0" fillId="7" borderId="13" xfId="0" applyFill="1" applyBorder="1" applyAlignment="1">
      <alignment horizontal="center" vertical="center" wrapText="1"/>
    </xf>
    <xf numFmtId="0" fontId="0" fillId="7" borderId="46" xfId="0" applyFill="1" applyBorder="1" applyAlignment="1">
      <alignment horizontal="center" vertical="center" wrapText="1"/>
    </xf>
    <xf numFmtId="12" fontId="33" fillId="2" borderId="14" xfId="0" applyNumberFormat="1" applyFont="1" applyFill="1" applyBorder="1" applyAlignment="1" applyProtection="1">
      <alignment horizontal="center" vertical="center"/>
      <protection hidden="1"/>
    </xf>
    <xf numFmtId="12" fontId="33" fillId="2" borderId="54" xfId="0" applyNumberFormat="1" applyFont="1" applyFill="1" applyBorder="1" applyAlignment="1" applyProtection="1">
      <alignment horizontal="center" vertical="center"/>
      <protection hidden="1"/>
    </xf>
    <xf numFmtId="12" fontId="33" fillId="2" borderId="55" xfId="0" applyNumberFormat="1" applyFont="1" applyFill="1" applyBorder="1" applyAlignment="1" applyProtection="1">
      <alignment horizontal="center" vertical="center"/>
      <protection hidden="1"/>
    </xf>
    <xf numFmtId="12" fontId="33" fillId="2" borderId="79" xfId="0" applyNumberFormat="1" applyFont="1" applyFill="1" applyBorder="1" applyAlignment="1" applyProtection="1">
      <alignment horizontal="center" vertical="center"/>
      <protection hidden="1"/>
    </xf>
    <xf numFmtId="0" fontId="35" fillId="21" borderId="45" xfId="0" applyFont="1" applyFill="1" applyBorder="1" applyAlignment="1">
      <alignment horizontal="center" vertical="center" wrapText="1"/>
    </xf>
    <xf numFmtId="0" fontId="35" fillId="21" borderId="13" xfId="0" applyFont="1" applyFill="1" applyBorder="1" applyAlignment="1">
      <alignment horizontal="center" vertical="center" wrapText="1"/>
    </xf>
    <xf numFmtId="0" fontId="35" fillId="21" borderId="46" xfId="0" applyFont="1" applyFill="1" applyBorder="1" applyAlignment="1">
      <alignment horizontal="center" vertical="center" wrapText="1"/>
    </xf>
    <xf numFmtId="0" fontId="33" fillId="16" borderId="60" xfId="0" applyFont="1" applyFill="1" applyBorder="1" applyAlignment="1">
      <alignment horizontal="center" vertical="center" wrapText="1"/>
    </xf>
    <xf numFmtId="0" fontId="33" fillId="16" borderId="53" xfId="0" applyFont="1" applyFill="1" applyBorder="1" applyAlignment="1">
      <alignment horizontal="center" vertical="center"/>
    </xf>
    <xf numFmtId="0" fontId="33" fillId="16" borderId="76" xfId="0" applyFont="1" applyFill="1" applyBorder="1" applyAlignment="1">
      <alignment horizontal="center" vertical="center"/>
    </xf>
    <xf numFmtId="0" fontId="0" fillId="7" borderId="18" xfId="0" applyFill="1" applyBorder="1" applyAlignment="1">
      <alignment horizontal="center" vertical="center" wrapText="1"/>
    </xf>
    <xf numFmtId="0" fontId="0" fillId="7" borderId="47" xfId="0" applyFill="1" applyBorder="1" applyAlignment="1">
      <alignment horizontal="center" vertical="center" wrapText="1"/>
    </xf>
    <xf numFmtId="0" fontId="0" fillId="7" borderId="48" xfId="0" applyFill="1" applyBorder="1" applyAlignment="1">
      <alignment horizontal="center" vertical="center" wrapText="1"/>
    </xf>
    <xf numFmtId="0" fontId="0" fillId="7" borderId="19" xfId="0" applyFill="1" applyBorder="1" applyAlignment="1">
      <alignment horizontal="center" vertical="center" wrapText="1"/>
    </xf>
    <xf numFmtId="2" fontId="33" fillId="0" borderId="37" xfId="0" applyNumberFormat="1" applyFont="1" applyBorder="1" applyAlignment="1" applyProtection="1">
      <alignment horizontal="center" vertical="center"/>
      <protection locked="0"/>
    </xf>
    <xf numFmtId="2" fontId="33" fillId="0" borderId="19" xfId="0" applyNumberFormat="1" applyFont="1" applyBorder="1" applyAlignment="1" applyProtection="1">
      <alignment horizontal="center" vertical="center"/>
      <protection locked="0"/>
    </xf>
    <xf numFmtId="2" fontId="33" fillId="0" borderId="14" xfId="0" applyNumberFormat="1" applyFont="1" applyBorder="1" applyAlignment="1" applyProtection="1">
      <alignment horizontal="center" vertical="center"/>
      <protection locked="0"/>
    </xf>
    <xf numFmtId="2" fontId="33" fillId="0" borderId="54" xfId="0" applyNumberFormat="1" applyFont="1" applyBorder="1" applyAlignment="1" applyProtection="1">
      <alignment horizontal="center" vertical="center"/>
      <protection locked="0"/>
    </xf>
    <xf numFmtId="0" fontId="72" fillId="4" borderId="7" xfId="0" applyFont="1" applyFill="1" applyBorder="1" applyAlignment="1">
      <alignment horizontal="center" vertical="center" wrapText="1"/>
    </xf>
    <xf numFmtId="0" fontId="72" fillId="4" borderId="62" xfId="0" applyFont="1" applyFill="1" applyBorder="1" applyAlignment="1">
      <alignment horizontal="center" vertical="center" wrapText="1"/>
    </xf>
    <xf numFmtId="0" fontId="72" fillId="4" borderId="66" xfId="0" applyFont="1" applyFill="1" applyBorder="1" applyAlignment="1">
      <alignment horizontal="center" vertical="center" wrapText="1"/>
    </xf>
    <xf numFmtId="0" fontId="0" fillId="14" borderId="34" xfId="0" applyFill="1" applyBorder="1" applyAlignment="1">
      <alignment horizontal="center"/>
    </xf>
    <xf numFmtId="0" fontId="0" fillId="14" borderId="57" xfId="0" applyFill="1" applyBorder="1" applyAlignment="1">
      <alignment horizontal="center"/>
    </xf>
    <xf numFmtId="0" fontId="35" fillId="7" borderId="11"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7" borderId="51" xfId="0" applyFont="1" applyFill="1" applyBorder="1" applyAlignment="1">
      <alignment horizontal="center" vertical="center" wrapText="1"/>
    </xf>
    <xf numFmtId="0" fontId="35" fillId="7" borderId="16" xfId="0" applyFont="1" applyFill="1" applyBorder="1" applyAlignment="1">
      <alignment horizontal="center" vertical="center" wrapText="1"/>
    </xf>
    <xf numFmtId="0" fontId="0" fillId="14" borderId="21" xfId="0" applyFill="1" applyBorder="1" applyAlignment="1">
      <alignment horizontal="center"/>
    </xf>
    <xf numFmtId="0" fontId="0" fillId="14" borderId="22" xfId="0" applyFill="1" applyBorder="1" applyAlignment="1">
      <alignment horizontal="center"/>
    </xf>
    <xf numFmtId="12" fontId="0" fillId="14" borderId="26" xfId="0" applyNumberFormat="1" applyFill="1" applyBorder="1" applyAlignment="1">
      <alignment horizontal="center" vertical="center"/>
    </xf>
    <xf numFmtId="12" fontId="0" fillId="14" borderId="50" xfId="0" applyNumberFormat="1" applyFill="1" applyBorder="1" applyAlignment="1">
      <alignment horizontal="center" vertical="center"/>
    </xf>
    <xf numFmtId="0" fontId="0" fillId="14" borderId="68" xfId="0" applyFill="1" applyBorder="1" applyAlignment="1">
      <alignment horizontal="center"/>
    </xf>
    <xf numFmtId="0" fontId="0" fillId="14" borderId="56" xfId="0" applyFill="1" applyBorder="1" applyAlignment="1">
      <alignment horizontal="center"/>
    </xf>
    <xf numFmtId="0" fontId="35" fillId="17" borderId="9" xfId="0" applyFont="1" applyFill="1" applyBorder="1" applyAlignment="1">
      <alignment horizontal="center" vertical="center" wrapText="1"/>
    </xf>
    <xf numFmtId="0" fontId="35" fillId="17" borderId="25" xfId="0" applyFont="1" applyFill="1" applyBorder="1" applyAlignment="1">
      <alignment horizontal="center" vertical="center" wrapText="1"/>
    </xf>
    <xf numFmtId="0" fontId="83" fillId="5" borderId="55" xfId="0" applyFont="1" applyFill="1" applyBorder="1" applyAlignment="1" applyProtection="1">
      <alignment horizontal="center" vertical="center"/>
      <protection locked="0"/>
    </xf>
    <xf numFmtId="0" fontId="83" fillId="5" borderId="25" xfId="0" applyFont="1" applyFill="1" applyBorder="1" applyAlignment="1" applyProtection="1">
      <alignment horizontal="center" vertical="center"/>
      <protection locked="0"/>
    </xf>
    <xf numFmtId="0" fontId="83" fillId="5" borderId="79" xfId="0" applyFont="1" applyFill="1" applyBorder="1" applyAlignment="1" applyProtection="1">
      <alignment horizontal="center" vertical="center"/>
      <protection locked="0"/>
    </xf>
    <xf numFmtId="0" fontId="77" fillId="8" borderId="7" xfId="0" applyFont="1" applyFill="1" applyBorder="1" applyAlignment="1" applyProtection="1">
      <alignment horizontal="center" vertical="center" wrapText="1"/>
      <protection hidden="1"/>
    </xf>
    <xf numFmtId="0" fontId="77" fillId="8" borderId="62" xfId="0" applyFont="1" applyFill="1" applyBorder="1" applyAlignment="1" applyProtection="1">
      <alignment horizontal="center" vertical="center" wrapText="1"/>
      <protection hidden="1"/>
    </xf>
    <xf numFmtId="0" fontId="77" fillId="8" borderId="63" xfId="0" applyFont="1" applyFill="1" applyBorder="1" applyAlignment="1" applyProtection="1">
      <alignment horizontal="center" vertical="center" wrapText="1"/>
      <protection hidden="1"/>
    </xf>
    <xf numFmtId="0" fontId="77" fillId="6" borderId="1" xfId="0" applyFont="1" applyFill="1" applyBorder="1" applyAlignment="1" applyProtection="1">
      <alignment horizontal="center" vertical="center"/>
      <protection locked="0"/>
    </xf>
    <xf numFmtId="0" fontId="79" fillId="5" borderId="14" xfId="0" applyFont="1" applyFill="1" applyBorder="1" applyAlignment="1">
      <alignment horizontal="center" vertical="center"/>
    </xf>
    <xf numFmtId="0" fontId="79" fillId="5" borderId="24" xfId="0" applyFont="1" applyFill="1" applyBorder="1" applyAlignment="1">
      <alignment horizontal="center" vertical="center"/>
    </xf>
    <xf numFmtId="0" fontId="79" fillId="5" borderId="54" xfId="0" applyFont="1" applyFill="1" applyBorder="1" applyAlignment="1">
      <alignment horizontal="center" vertical="center"/>
    </xf>
    <xf numFmtId="0" fontId="83" fillId="5" borderId="14" xfId="0" applyFont="1" applyFill="1" applyBorder="1" applyAlignment="1" applyProtection="1">
      <alignment horizontal="center" vertical="center"/>
      <protection locked="0"/>
    </xf>
    <xf numFmtId="0" fontId="83" fillId="5" borderId="24" xfId="0" applyFont="1" applyFill="1" applyBorder="1" applyAlignment="1" applyProtection="1">
      <alignment horizontal="center" vertical="center"/>
      <protection locked="0"/>
    </xf>
    <xf numFmtId="0" fontId="83" fillId="5" borderId="54" xfId="0" applyFont="1" applyFill="1" applyBorder="1" applyAlignment="1" applyProtection="1">
      <alignment horizontal="center" vertical="center"/>
      <protection locked="0"/>
    </xf>
    <xf numFmtId="0" fontId="77" fillId="6" borderId="5" xfId="0" applyFont="1" applyFill="1" applyBorder="1" applyAlignment="1" applyProtection="1">
      <alignment horizontal="center" vertical="center"/>
      <protection locked="0"/>
    </xf>
    <xf numFmtId="0" fontId="80" fillId="4" borderId="11" xfId="0" applyFont="1" applyFill="1" applyBorder="1" applyAlignment="1" applyProtection="1">
      <alignment horizontal="center" vertical="center"/>
      <protection locked="0"/>
    </xf>
    <xf numFmtId="0" fontId="80" fillId="4" borderId="1" xfId="0" applyFont="1" applyFill="1" applyBorder="1" applyAlignment="1" applyProtection="1">
      <alignment horizontal="center" vertical="center"/>
      <protection locked="0"/>
    </xf>
    <xf numFmtId="0" fontId="40" fillId="7" borderId="34" xfId="0" applyFont="1" applyFill="1" applyBorder="1" applyAlignment="1">
      <alignment horizontal="center" wrapText="1"/>
    </xf>
    <xf numFmtId="0" fontId="40" fillId="7" borderId="17" xfId="0" applyFont="1" applyFill="1" applyBorder="1" applyAlignment="1">
      <alignment horizontal="center" wrapText="1"/>
    </xf>
    <xf numFmtId="0" fontId="49" fillId="5" borderId="21" xfId="0" applyFont="1" applyFill="1" applyBorder="1" applyAlignment="1">
      <alignment horizontal="center" vertical="center" wrapText="1"/>
    </xf>
    <xf numFmtId="0" fontId="31" fillId="5" borderId="15" xfId="0" applyFont="1" applyFill="1" applyBorder="1" applyAlignment="1">
      <alignment horizontal="center" vertical="center" wrapText="1"/>
    </xf>
    <xf numFmtId="0" fontId="31" fillId="5" borderId="62" xfId="0" applyFont="1" applyFill="1" applyBorder="1" applyAlignment="1">
      <alignment horizontal="center" vertical="center" wrapText="1"/>
    </xf>
    <xf numFmtId="0" fontId="31" fillId="5" borderId="63" xfId="0" applyFont="1" applyFill="1" applyBorder="1" applyAlignment="1">
      <alignment horizontal="center" vertical="center" wrapText="1"/>
    </xf>
    <xf numFmtId="0" fontId="49" fillId="5" borderId="34" xfId="0" applyFont="1" applyFill="1" applyBorder="1" applyAlignment="1">
      <alignment horizontal="center" wrapText="1"/>
    </xf>
    <xf numFmtId="0" fontId="49" fillId="5" borderId="17" xfId="0" applyFont="1" applyFill="1" applyBorder="1" applyAlignment="1">
      <alignment horizontal="center" wrapText="1"/>
    </xf>
    <xf numFmtId="0" fontId="49" fillId="5" borderId="57" xfId="0" applyFont="1" applyFill="1" applyBorder="1" applyAlignment="1">
      <alignment horizontal="center" wrapText="1"/>
    </xf>
    <xf numFmtId="0" fontId="49" fillId="5" borderId="31" xfId="0" applyFont="1" applyFill="1" applyBorder="1" applyAlignment="1">
      <alignment horizontal="center" wrapText="1"/>
    </xf>
    <xf numFmtId="0" fontId="31" fillId="5" borderId="78" xfId="0" applyFont="1" applyFill="1" applyBorder="1" applyAlignment="1">
      <alignment horizontal="center" vertical="center" wrapText="1"/>
    </xf>
    <xf numFmtId="0" fontId="31" fillId="5" borderId="44" xfId="0" applyFont="1" applyFill="1" applyBorder="1" applyAlignment="1">
      <alignment horizontal="center" vertical="center" wrapText="1"/>
    </xf>
    <xf numFmtId="0" fontId="75" fillId="7" borderId="15" xfId="0" applyFont="1" applyFill="1" applyBorder="1" applyAlignment="1">
      <alignment horizontal="center" vertical="center" wrapText="1"/>
    </xf>
    <xf numFmtId="0" fontId="75" fillId="7" borderId="62" xfId="0" applyFont="1" applyFill="1" applyBorder="1" applyAlignment="1">
      <alignment horizontal="center" vertical="center" wrapText="1"/>
    </xf>
    <xf numFmtId="0" fontId="75" fillId="7" borderId="66" xfId="0" applyFont="1" applyFill="1" applyBorder="1" applyAlignment="1">
      <alignment horizontal="center" vertical="center" wrapText="1"/>
    </xf>
    <xf numFmtId="0" fontId="17" fillId="8" borderId="7" xfId="0" applyFont="1" applyFill="1" applyBorder="1" applyAlignment="1">
      <alignment horizontal="center" vertical="center" wrapText="1"/>
    </xf>
    <xf numFmtId="0" fontId="17" fillId="8" borderId="62" xfId="0" applyFont="1" applyFill="1" applyBorder="1" applyAlignment="1">
      <alignment horizontal="center" vertical="center" wrapText="1"/>
    </xf>
    <xf numFmtId="0" fontId="41" fillId="8" borderId="0" xfId="1" applyFont="1" applyFill="1" applyAlignment="1" applyProtection="1">
      <alignment horizontal="center" vertical="center" wrapText="1"/>
    </xf>
    <xf numFmtId="0" fontId="41" fillId="8" borderId="0" xfId="1" applyFont="1" applyFill="1" applyAlignment="1" applyProtection="1">
      <alignment horizontal="center" vertical="center"/>
    </xf>
    <xf numFmtId="0" fontId="77" fillId="0" borderId="47" xfId="0" applyFont="1" applyBorder="1" applyAlignment="1">
      <alignment horizontal="center" vertical="center" wrapText="1"/>
    </xf>
    <xf numFmtId="0" fontId="77" fillId="0" borderId="59" xfId="0" applyFont="1" applyBorder="1" applyAlignment="1">
      <alignment horizontal="center" vertical="center" wrapText="1"/>
    </xf>
    <xf numFmtId="0" fontId="77" fillId="0" borderId="35" xfId="0" applyFont="1" applyBorder="1" applyAlignment="1">
      <alignment horizontal="center" vertical="center" wrapText="1"/>
    </xf>
    <xf numFmtId="0" fontId="77" fillId="0" borderId="45" xfId="0" applyFont="1" applyBorder="1" applyAlignment="1">
      <alignment horizontal="center" vertical="center" wrapText="1"/>
    </xf>
    <xf numFmtId="0" fontId="77" fillId="0" borderId="46" xfId="0" applyFont="1" applyBorder="1" applyAlignment="1">
      <alignment horizontal="center" vertical="center" wrapText="1"/>
    </xf>
    <xf numFmtId="12" fontId="0" fillId="2" borderId="5" xfId="0" applyNumberFormat="1" applyFill="1" applyBorder="1" applyAlignment="1" applyProtection="1">
      <alignment horizontal="center"/>
      <protection hidden="1"/>
    </xf>
    <xf numFmtId="2" fontId="14" fillId="2" borderId="80" xfId="1" applyNumberFormat="1" applyFont="1" applyFill="1" applyBorder="1" applyAlignment="1" applyProtection="1">
      <alignment horizontal="center" vertical="center" wrapText="1"/>
      <protection hidden="1"/>
    </xf>
    <xf numFmtId="2" fontId="14" fillId="2" borderId="53" xfId="1" applyNumberFormat="1" applyFont="1" applyFill="1" applyBorder="1" applyAlignment="1" applyProtection="1">
      <alignment horizontal="center" vertical="center" wrapText="1"/>
      <protection hidden="1"/>
    </xf>
    <xf numFmtId="2" fontId="14" fillId="2" borderId="39" xfId="1" applyNumberFormat="1" applyFont="1" applyFill="1" applyBorder="1" applyAlignment="1" applyProtection="1">
      <alignment horizontal="center" vertical="center" wrapText="1"/>
      <protection hidden="1"/>
    </xf>
    <xf numFmtId="10" fontId="29" fillId="2" borderId="5" xfId="2" applyNumberFormat="1" applyFont="1" applyFill="1" applyBorder="1" applyAlignment="1" applyProtection="1">
      <alignment horizontal="center"/>
      <protection hidden="1"/>
    </xf>
    <xf numFmtId="0" fontId="35" fillId="15" borderId="2" xfId="0" applyFont="1" applyFill="1" applyBorder="1" applyAlignment="1" applyProtection="1">
      <alignment horizontal="center" vertical="center" wrapText="1"/>
      <protection hidden="1"/>
    </xf>
    <xf numFmtId="0" fontId="35" fillId="25" borderId="73" xfId="0" applyFont="1" applyFill="1" applyBorder="1" applyAlignment="1" applyProtection="1">
      <alignment horizontal="center" wrapText="1"/>
      <protection hidden="1"/>
    </xf>
    <xf numFmtId="0" fontId="35" fillId="25" borderId="69" xfId="0" applyFont="1" applyFill="1" applyBorder="1" applyAlignment="1" applyProtection="1">
      <alignment horizontal="center" wrapText="1"/>
      <protection hidden="1"/>
    </xf>
    <xf numFmtId="0" fontId="35" fillId="25" borderId="45" xfId="0" applyFont="1" applyFill="1" applyBorder="1" applyAlignment="1" applyProtection="1">
      <alignment horizontal="center" wrapText="1"/>
      <protection hidden="1"/>
    </xf>
    <xf numFmtId="0" fontId="35" fillId="25" borderId="44" xfId="0" applyFont="1" applyFill="1" applyBorder="1" applyAlignment="1" applyProtection="1">
      <alignment horizontal="center" wrapText="1"/>
      <protection hidden="1"/>
    </xf>
    <xf numFmtId="0" fontId="48" fillId="16" borderId="60" xfId="1" applyFont="1" applyFill="1" applyBorder="1" applyAlignment="1" applyProtection="1">
      <alignment horizontal="center" vertical="center" wrapText="1"/>
      <protection hidden="1"/>
    </xf>
    <xf numFmtId="0" fontId="48" fillId="16" borderId="53" xfId="1" applyFont="1" applyFill="1" applyBorder="1" applyAlignment="1" applyProtection="1">
      <alignment horizontal="center" vertical="center" wrapText="1"/>
      <protection hidden="1"/>
    </xf>
    <xf numFmtId="0" fontId="0" fillId="0" borderId="82" xfId="0" applyBorder="1" applyAlignment="1" applyProtection="1">
      <alignment horizontal="center"/>
      <protection locked="0"/>
    </xf>
    <xf numFmtId="0" fontId="0" fillId="0" borderId="71" xfId="0" applyBorder="1" applyAlignment="1" applyProtection="1">
      <alignment horizontal="center"/>
      <protection locked="0"/>
    </xf>
    <xf numFmtId="0" fontId="0" fillId="0" borderId="83" xfId="0" applyBorder="1" applyAlignment="1" applyProtection="1">
      <alignment horizontal="center"/>
      <protection locked="0"/>
    </xf>
    <xf numFmtId="0" fontId="0" fillId="0" borderId="84" xfId="0" applyBorder="1" applyAlignment="1" applyProtection="1">
      <alignment horizontal="center"/>
      <protection locked="0"/>
    </xf>
    <xf numFmtId="0" fontId="0" fillId="0" borderId="85" xfId="0" applyBorder="1" applyAlignment="1" applyProtection="1">
      <alignment horizontal="center"/>
      <protection locked="0"/>
    </xf>
    <xf numFmtId="0" fontId="0" fillId="0" borderId="86" xfId="0" applyBorder="1" applyAlignment="1" applyProtection="1">
      <alignment horizontal="center"/>
      <protection locked="0"/>
    </xf>
    <xf numFmtId="0" fontId="0" fillId="0" borderId="87" xfId="0" applyBorder="1" applyAlignment="1" applyProtection="1">
      <alignment horizontal="center"/>
      <protection locked="0"/>
    </xf>
    <xf numFmtId="0" fontId="0" fillId="0" borderId="88" xfId="0" applyBorder="1" applyAlignment="1" applyProtection="1">
      <alignment horizontal="center"/>
      <protection locked="0"/>
    </xf>
    <xf numFmtId="0" fontId="63" fillId="2" borderId="73" xfId="0" applyFont="1" applyFill="1" applyBorder="1" applyAlignment="1" applyProtection="1">
      <alignment horizontal="center" vertical="center" wrapText="1"/>
      <protection hidden="1"/>
    </xf>
    <xf numFmtId="0" fontId="63" fillId="2" borderId="18" xfId="0" applyFont="1" applyFill="1" applyBorder="1" applyAlignment="1" applyProtection="1">
      <alignment horizontal="center" vertical="center" wrapText="1"/>
      <protection hidden="1"/>
    </xf>
    <xf numFmtId="0" fontId="63" fillId="2" borderId="47" xfId="0" applyFont="1" applyFill="1" applyBorder="1" applyAlignment="1" applyProtection="1">
      <alignment horizontal="center" vertical="center" wrapText="1"/>
      <protection hidden="1"/>
    </xf>
    <xf numFmtId="0" fontId="63" fillId="2" borderId="45" xfId="0" applyFont="1" applyFill="1" applyBorder="1" applyAlignment="1" applyProtection="1">
      <alignment horizontal="center" vertical="center" wrapText="1"/>
      <protection hidden="1"/>
    </xf>
    <xf numFmtId="0" fontId="63" fillId="2" borderId="13" xfId="0" applyFont="1" applyFill="1" applyBorder="1" applyAlignment="1" applyProtection="1">
      <alignment horizontal="center" vertical="center" wrapText="1"/>
      <protection hidden="1"/>
    </xf>
    <xf numFmtId="0" fontId="63" fillId="2" borderId="46" xfId="0" applyFont="1" applyFill="1" applyBorder="1" applyAlignment="1" applyProtection="1">
      <alignment horizontal="center" vertical="center" wrapText="1"/>
      <protection hidden="1"/>
    </xf>
    <xf numFmtId="0" fontId="0" fillId="0" borderId="80" xfId="0" applyBorder="1" applyAlignment="1" applyProtection="1">
      <alignment horizontal="center" vertical="center" wrapText="1"/>
      <protection hidden="1"/>
    </xf>
    <xf numFmtId="0" fontId="0" fillId="0" borderId="53" xfId="0" applyBorder="1" applyAlignment="1" applyProtection="1">
      <alignment horizontal="center" vertical="center" wrapText="1"/>
      <protection hidden="1"/>
    </xf>
    <xf numFmtId="0" fontId="0" fillId="0" borderId="76" xfId="0" applyBorder="1" applyAlignment="1" applyProtection="1">
      <alignment horizontal="center" vertical="center" wrapText="1"/>
      <protection hidden="1"/>
    </xf>
    <xf numFmtId="0" fontId="63" fillId="0" borderId="81" xfId="0" applyFont="1" applyBorder="1" applyAlignment="1" applyProtection="1">
      <alignment horizontal="center"/>
      <protection hidden="1"/>
    </xf>
    <xf numFmtId="0" fontId="35" fillId="8" borderId="73" xfId="0" applyFont="1" applyFill="1" applyBorder="1" applyAlignment="1" applyProtection="1">
      <alignment horizontal="center" wrapText="1"/>
      <protection hidden="1"/>
    </xf>
    <xf numFmtId="0" fontId="35" fillId="8" borderId="69" xfId="0" applyFont="1" applyFill="1" applyBorder="1" applyAlignment="1" applyProtection="1">
      <alignment horizontal="center" wrapText="1"/>
      <protection hidden="1"/>
    </xf>
    <xf numFmtId="0" fontId="35" fillId="8" borderId="45" xfId="0" applyFont="1" applyFill="1" applyBorder="1" applyAlignment="1" applyProtection="1">
      <alignment horizontal="center" wrapText="1"/>
      <protection hidden="1"/>
    </xf>
    <xf numFmtId="0" fontId="35" fillId="8" borderId="44" xfId="0" applyFont="1" applyFill="1" applyBorder="1" applyAlignment="1" applyProtection="1">
      <alignment horizontal="center" wrapText="1"/>
      <protection hidden="1"/>
    </xf>
    <xf numFmtId="0" fontId="0" fillId="13" borderId="55" xfId="0" applyFill="1" applyBorder="1" applyAlignment="1" applyProtection="1">
      <alignment horizontal="center"/>
      <protection hidden="1"/>
    </xf>
    <xf numFmtId="0" fontId="0" fillId="13" borderId="79" xfId="0" applyFill="1" applyBorder="1" applyAlignment="1" applyProtection="1">
      <alignment horizontal="center"/>
      <protection hidden="1"/>
    </xf>
    <xf numFmtId="0" fontId="35" fillId="13" borderId="2" xfId="0" applyFont="1" applyFill="1" applyBorder="1" applyAlignment="1" applyProtection="1">
      <alignment horizontal="center" vertical="center" wrapText="1"/>
      <protection hidden="1"/>
    </xf>
    <xf numFmtId="0" fontId="35" fillId="13" borderId="3" xfId="0" applyFont="1" applyFill="1" applyBorder="1" applyAlignment="1" applyProtection="1">
      <alignment horizontal="center" vertical="center" wrapText="1"/>
      <protection hidden="1"/>
    </xf>
    <xf numFmtId="0" fontId="35" fillId="3" borderId="15" xfId="0" applyFont="1" applyFill="1" applyBorder="1" applyAlignment="1" applyProtection="1">
      <alignment horizontal="center" vertical="center" wrapText="1"/>
      <protection hidden="1"/>
    </xf>
    <xf numFmtId="0" fontId="35" fillId="3" borderId="66" xfId="0" applyFont="1" applyFill="1" applyBorder="1" applyAlignment="1" applyProtection="1">
      <alignment horizontal="center" vertical="center" wrapText="1"/>
      <protection hidden="1"/>
    </xf>
    <xf numFmtId="0" fontId="35" fillId="3" borderId="2" xfId="0" applyFont="1" applyFill="1" applyBorder="1" applyAlignment="1" applyProtection="1">
      <alignment horizontal="center" vertical="center" wrapText="1"/>
      <protection hidden="1"/>
    </xf>
    <xf numFmtId="0" fontId="35" fillId="15" borderId="15" xfId="0" applyFont="1" applyFill="1" applyBorder="1" applyAlignment="1" applyProtection="1">
      <alignment horizontal="center" vertical="center" wrapText="1"/>
      <protection hidden="1"/>
    </xf>
    <xf numFmtId="0" fontId="35" fillId="15" borderId="66" xfId="0" applyFont="1" applyFill="1" applyBorder="1" applyAlignment="1" applyProtection="1">
      <alignment horizontal="center" vertical="center" wrapText="1"/>
      <protection hidden="1"/>
    </xf>
    <xf numFmtId="0" fontId="33" fillId="5" borderId="59" xfId="0" applyFont="1" applyFill="1" applyBorder="1" applyAlignment="1" applyProtection="1">
      <alignment horizontal="center" wrapText="1"/>
      <protection hidden="1"/>
    </xf>
    <xf numFmtId="0" fontId="33" fillId="5" borderId="35" xfId="0" applyFont="1" applyFill="1" applyBorder="1" applyAlignment="1" applyProtection="1">
      <alignment horizontal="center" wrapText="1"/>
      <protection hidden="1"/>
    </xf>
    <xf numFmtId="0" fontId="33" fillId="0" borderId="28" xfId="0" applyFont="1" applyBorder="1" applyAlignment="1">
      <alignment horizontal="center" wrapText="1"/>
    </xf>
    <xf numFmtId="0" fontId="33" fillId="0" borderId="30" xfId="0" applyFont="1" applyBorder="1" applyAlignment="1">
      <alignment horizontal="center" wrapText="1"/>
    </xf>
    <xf numFmtId="0" fontId="33" fillId="0" borderId="60" xfId="0" applyFont="1" applyBorder="1" applyAlignment="1" applyProtection="1">
      <alignment horizontal="center" wrapText="1"/>
      <protection hidden="1"/>
    </xf>
    <xf numFmtId="0" fontId="33" fillId="0" borderId="76" xfId="0" applyFont="1" applyBorder="1" applyAlignment="1" applyProtection="1">
      <alignment horizontal="center" wrapText="1"/>
      <protection hidden="1"/>
    </xf>
    <xf numFmtId="0" fontId="84" fillId="0" borderId="73" xfId="1" applyFont="1" applyBorder="1" applyAlignment="1" applyProtection="1">
      <alignment horizontal="center" vertical="center" wrapText="1"/>
    </xf>
    <xf numFmtId="0" fontId="84" fillId="0" borderId="47" xfId="1" applyFont="1" applyBorder="1" applyAlignment="1" applyProtection="1">
      <alignment horizontal="center" vertical="center" wrapText="1"/>
    </xf>
    <xf numFmtId="0" fontId="33" fillId="4" borderId="59" xfId="0" applyFont="1" applyFill="1" applyBorder="1" applyAlignment="1" applyProtection="1">
      <alignment horizontal="center" wrapText="1"/>
      <protection hidden="1"/>
    </xf>
    <xf numFmtId="0" fontId="33" fillId="4" borderId="35" xfId="0" applyFont="1" applyFill="1" applyBorder="1" applyAlignment="1" applyProtection="1">
      <alignment horizontal="center" wrapText="1"/>
      <protection hidden="1"/>
    </xf>
    <xf numFmtId="0" fontId="33" fillId="6" borderId="59" xfId="0" applyFont="1" applyFill="1" applyBorder="1" applyAlignment="1" applyProtection="1">
      <alignment horizontal="center" wrapText="1"/>
      <protection hidden="1"/>
    </xf>
    <xf numFmtId="0" fontId="33" fillId="6" borderId="35" xfId="0" applyFont="1" applyFill="1" applyBorder="1" applyAlignment="1" applyProtection="1">
      <alignment horizontal="center" wrapText="1"/>
      <protection hidden="1"/>
    </xf>
    <xf numFmtId="0" fontId="33" fillId="2" borderId="59" xfId="0" applyFont="1" applyFill="1" applyBorder="1" applyAlignment="1" applyProtection="1">
      <alignment horizontal="center" wrapText="1"/>
      <protection hidden="1"/>
    </xf>
    <xf numFmtId="0" fontId="33" fillId="2" borderId="35" xfId="0" applyFont="1" applyFill="1" applyBorder="1" applyAlignment="1" applyProtection="1">
      <alignment horizontal="center" wrapText="1"/>
      <protection hidden="1"/>
    </xf>
    <xf numFmtId="0" fontId="33" fillId="7" borderId="59" xfId="0" applyFont="1" applyFill="1" applyBorder="1" applyAlignment="1" applyProtection="1">
      <alignment horizontal="center" wrapText="1"/>
      <protection hidden="1"/>
    </xf>
    <xf numFmtId="0" fontId="33" fillId="7" borderId="35" xfId="0" applyFont="1" applyFill="1" applyBorder="1" applyAlignment="1" applyProtection="1">
      <alignment horizontal="center" wrapText="1"/>
      <protection hidden="1"/>
    </xf>
    <xf numFmtId="0" fontId="77" fillId="2" borderId="60" xfId="0" applyFont="1" applyFill="1" applyBorder="1" applyAlignment="1">
      <alignment horizontal="center" vertical="center" wrapText="1"/>
    </xf>
    <xf numFmtId="0" fontId="77" fillId="2" borderId="53" xfId="0" applyFont="1" applyFill="1" applyBorder="1" applyAlignment="1">
      <alignment horizontal="center" vertical="center" wrapText="1"/>
    </xf>
    <xf numFmtId="0" fontId="77" fillId="2" borderId="76" xfId="0" applyFont="1" applyFill="1" applyBorder="1" applyAlignment="1">
      <alignment horizontal="center" vertical="center" wrapText="1"/>
    </xf>
    <xf numFmtId="0" fontId="48" fillId="0" borderId="53" xfId="1" applyFont="1" applyBorder="1" applyAlignment="1" applyProtection="1">
      <alignment horizontal="center" wrapText="1"/>
      <protection locked="0"/>
    </xf>
    <xf numFmtId="0" fontId="33" fillId="8" borderId="32" xfId="0" applyFont="1" applyFill="1" applyBorder="1" applyAlignment="1">
      <alignment horizontal="center" vertical="center" wrapText="1"/>
    </xf>
    <xf numFmtId="0" fontId="33" fillId="13" borderId="31" xfId="0" applyFont="1" applyFill="1" applyBorder="1" applyAlignment="1">
      <alignment horizontal="center" vertical="center" wrapText="1"/>
    </xf>
    <xf numFmtId="0" fontId="33" fillId="16" borderId="32" xfId="0" applyFont="1" applyFill="1" applyBorder="1" applyAlignment="1">
      <alignment horizontal="center" vertical="center" wrapText="1"/>
    </xf>
    <xf numFmtId="0" fontId="33" fillId="24" borderId="32" xfId="0" applyFont="1" applyFill="1" applyBorder="1" applyAlignment="1">
      <alignment horizontal="center" vertical="center" wrapText="1"/>
    </xf>
    <xf numFmtId="0" fontId="33" fillId="0" borderId="26" xfId="0" applyFont="1" applyBorder="1" applyAlignment="1">
      <alignment horizontal="center" vertical="center" wrapText="1"/>
    </xf>
    <xf numFmtId="0" fontId="33" fillId="0" borderId="72" xfId="0" applyFont="1" applyBorder="1" applyAlignment="1">
      <alignment horizontal="center" vertical="center" wrapText="1"/>
    </xf>
    <xf numFmtId="0" fontId="33" fillId="3" borderId="32" xfId="0" applyFont="1" applyFill="1" applyBorder="1" applyAlignment="1">
      <alignment horizontal="center" vertical="center" wrapText="1"/>
    </xf>
    <xf numFmtId="0" fontId="33" fillId="13" borderId="17" xfId="0" applyFont="1" applyFill="1" applyBorder="1" applyAlignment="1">
      <alignment horizontal="center" vertical="center" wrapText="1"/>
    </xf>
    <xf numFmtId="0" fontId="33" fillId="3" borderId="16" xfId="0" applyFont="1" applyFill="1" applyBorder="1" applyAlignment="1">
      <alignment horizontal="center" vertical="center" wrapText="1"/>
    </xf>
    <xf numFmtId="0" fontId="33" fillId="3" borderId="17" xfId="0" applyFont="1" applyFill="1" applyBorder="1" applyAlignment="1">
      <alignment horizontal="center" vertical="center" wrapText="1"/>
    </xf>
    <xf numFmtId="0" fontId="33" fillId="24" borderId="73" xfId="0" applyFont="1" applyFill="1" applyBorder="1" applyAlignment="1">
      <alignment horizontal="center" vertical="center" wrapText="1"/>
    </xf>
    <xf numFmtId="0" fontId="33" fillId="24" borderId="47" xfId="0" applyFont="1" applyFill="1" applyBorder="1" applyAlignment="1">
      <alignment horizontal="center" vertical="center"/>
    </xf>
    <xf numFmtId="0" fontId="35" fillId="17" borderId="12" xfId="0" applyFont="1" applyFill="1" applyBorder="1" applyAlignment="1">
      <alignment horizontal="center" vertical="center" wrapText="1"/>
    </xf>
    <xf numFmtId="0" fontId="35" fillId="17" borderId="5" xfId="0" applyFont="1" applyFill="1" applyBorder="1" applyAlignment="1">
      <alignment horizontal="center" vertical="center" wrapText="1"/>
    </xf>
    <xf numFmtId="0" fontId="33" fillId="13" borderId="75" xfId="0" applyFont="1" applyFill="1" applyBorder="1" applyAlignment="1">
      <alignment horizontal="center" vertical="center" wrapText="1"/>
    </xf>
    <xf numFmtId="0" fontId="33" fillId="17" borderId="51" xfId="0" applyFont="1" applyFill="1" applyBorder="1" applyAlignment="1">
      <alignment horizontal="center" vertical="center" wrapText="1"/>
    </xf>
    <xf numFmtId="0" fontId="33" fillId="17" borderId="32" xfId="0" applyFont="1" applyFill="1" applyBorder="1" applyAlignment="1">
      <alignment horizontal="center" vertical="center" wrapText="1"/>
    </xf>
    <xf numFmtId="0" fontId="33" fillId="17" borderId="73" xfId="0" applyFont="1" applyFill="1" applyBorder="1" applyAlignment="1">
      <alignment horizontal="center" vertical="center" wrapText="1"/>
    </xf>
    <xf numFmtId="0" fontId="33" fillId="17" borderId="18" xfId="0" applyFont="1" applyFill="1" applyBorder="1" applyAlignment="1">
      <alignment horizontal="center" vertical="center"/>
    </xf>
    <xf numFmtId="0" fontId="35" fillId="17" borderId="73" xfId="0" applyFont="1" applyFill="1" applyBorder="1" applyAlignment="1">
      <alignment horizontal="center" vertical="center" wrapText="1"/>
    </xf>
    <xf numFmtId="0" fontId="0" fillId="17" borderId="18" xfId="0" applyFill="1" applyBorder="1" applyAlignment="1">
      <alignment horizontal="center" vertical="center"/>
    </xf>
    <xf numFmtId="0" fontId="0" fillId="17" borderId="47" xfId="0" applyFill="1" applyBorder="1" applyAlignment="1">
      <alignment horizontal="center" vertical="center"/>
    </xf>
    <xf numFmtId="0" fontId="0" fillId="0" borderId="4" xfId="0" applyBorder="1" applyAlignment="1">
      <alignment horizontal="center" vertical="center"/>
    </xf>
    <xf numFmtId="0" fontId="63" fillId="2" borderId="53" xfId="0" applyFont="1" applyFill="1" applyBorder="1" applyAlignment="1">
      <alignment horizontal="center" vertical="center"/>
    </xf>
    <xf numFmtId="0" fontId="63" fillId="2" borderId="76" xfId="0" applyFont="1" applyFill="1" applyBorder="1" applyAlignment="1">
      <alignment horizontal="center" vertical="center"/>
    </xf>
    <xf numFmtId="0" fontId="0" fillId="8" borderId="73" xfId="0" applyFill="1" applyBorder="1" applyAlignment="1">
      <alignment horizontal="center" vertical="center" wrapText="1"/>
    </xf>
    <xf numFmtId="0" fontId="0" fillId="8" borderId="18" xfId="0" applyFill="1" applyBorder="1" applyAlignment="1">
      <alignment horizontal="center" vertical="center"/>
    </xf>
    <xf numFmtId="0" fontId="0" fillId="8" borderId="47" xfId="0" applyFill="1" applyBorder="1" applyAlignment="1">
      <alignment horizontal="center" vertical="center"/>
    </xf>
    <xf numFmtId="0" fontId="35" fillId="14" borderId="60" xfId="0" applyFont="1" applyFill="1" applyBorder="1" applyAlignment="1">
      <alignment horizontal="center"/>
    </xf>
    <xf numFmtId="0" fontId="35" fillId="14" borderId="53" xfId="0" applyFont="1" applyFill="1" applyBorder="1" applyAlignment="1">
      <alignment horizontal="center"/>
    </xf>
    <xf numFmtId="0" fontId="35" fillId="14" borderId="76" xfId="0" applyFont="1" applyFill="1" applyBorder="1" applyAlignment="1">
      <alignment horizontal="center"/>
    </xf>
    <xf numFmtId="0" fontId="35" fillId="4" borderId="10" xfId="0" applyFont="1" applyFill="1" applyBorder="1" applyAlignment="1">
      <alignment horizontal="center" wrapText="1"/>
    </xf>
    <xf numFmtId="0" fontId="35" fillId="4" borderId="11" xfId="0" applyFont="1" applyFill="1" applyBorder="1" applyAlignment="1">
      <alignment horizontal="center" wrapText="1"/>
    </xf>
    <xf numFmtId="0" fontId="35" fillId="4" borderId="2" xfId="0" applyFont="1" applyFill="1" applyBorder="1" applyAlignment="1">
      <alignment horizontal="center" wrapText="1"/>
    </xf>
    <xf numFmtId="0" fontId="35" fillId="4" borderId="1" xfId="0" applyFont="1" applyFill="1" applyBorder="1" applyAlignment="1">
      <alignment horizontal="center" wrapText="1"/>
    </xf>
    <xf numFmtId="0" fontId="35" fillId="6" borderId="2" xfId="0" applyFont="1" applyFill="1" applyBorder="1" applyAlignment="1">
      <alignment horizontal="center" wrapText="1"/>
    </xf>
    <xf numFmtId="0" fontId="35" fillId="6" borderId="1" xfId="0" applyFont="1" applyFill="1" applyBorder="1" applyAlignment="1">
      <alignment horizontal="center" wrapText="1"/>
    </xf>
    <xf numFmtId="0" fontId="35" fillId="2" borderId="2" xfId="0" applyFont="1" applyFill="1" applyBorder="1" applyAlignment="1">
      <alignment horizontal="center" wrapText="1"/>
    </xf>
    <xf numFmtId="0" fontId="35" fillId="2" borderId="1" xfId="0" applyFont="1" applyFill="1" applyBorder="1" applyAlignment="1">
      <alignment horizontal="center" wrapText="1"/>
    </xf>
    <xf numFmtId="0" fontId="35" fillId="7" borderId="2" xfId="0" applyFont="1" applyFill="1" applyBorder="1" applyAlignment="1">
      <alignment horizontal="center" wrapText="1"/>
    </xf>
    <xf numFmtId="0" fontId="35" fillId="7" borderId="1" xfId="0" applyFont="1" applyFill="1" applyBorder="1" applyAlignment="1">
      <alignment horizontal="center" wrapText="1"/>
    </xf>
    <xf numFmtId="0" fontId="36" fillId="5" borderId="2" xfId="0" applyFont="1" applyFill="1" applyBorder="1" applyAlignment="1">
      <alignment horizontal="center" wrapText="1"/>
    </xf>
    <xf numFmtId="0" fontId="36" fillId="5" borderId="1" xfId="0" applyFont="1" applyFill="1" applyBorder="1" applyAlignment="1">
      <alignment horizontal="center" wrapText="1"/>
    </xf>
    <xf numFmtId="0" fontId="35" fillId="5" borderId="3" xfId="0" applyFont="1" applyFill="1" applyBorder="1" applyAlignment="1">
      <alignment horizontal="center" wrapText="1"/>
    </xf>
    <xf numFmtId="0" fontId="35" fillId="5" borderId="4" xfId="0" applyFont="1" applyFill="1" applyBorder="1" applyAlignment="1">
      <alignment horizontal="center" wrapText="1"/>
    </xf>
    <xf numFmtId="0" fontId="33" fillId="25" borderId="73" xfId="0" applyFont="1" applyFill="1" applyBorder="1" applyAlignment="1">
      <alignment horizontal="center" vertical="center"/>
    </xf>
    <xf numFmtId="0" fontId="33" fillId="25" borderId="18" xfId="0" applyFont="1" applyFill="1" applyBorder="1" applyAlignment="1">
      <alignment horizontal="center" vertical="center"/>
    </xf>
    <xf numFmtId="0" fontId="33" fillId="25" borderId="47" xfId="0" applyFont="1" applyFill="1" applyBorder="1" applyAlignment="1">
      <alignment horizontal="center" vertical="center"/>
    </xf>
    <xf numFmtId="0" fontId="33" fillId="8" borderId="73" xfId="0" applyFont="1" applyFill="1" applyBorder="1" applyAlignment="1">
      <alignment horizontal="center" vertical="center"/>
    </xf>
    <xf numFmtId="0" fontId="33" fillId="8" borderId="47" xfId="0" applyFont="1" applyFill="1" applyBorder="1" applyAlignment="1">
      <alignment horizontal="center" vertical="center"/>
    </xf>
    <xf numFmtId="0" fontId="33" fillId="8" borderId="1" xfId="0" applyFont="1" applyFill="1" applyBorder="1" applyAlignment="1">
      <alignment horizontal="center" vertical="center" wrapText="1"/>
    </xf>
    <xf numFmtId="0" fontId="33" fillId="14" borderId="1" xfId="0" applyFont="1" applyFill="1" applyBorder="1" applyAlignment="1">
      <alignment horizontal="center" wrapText="1"/>
    </xf>
    <xf numFmtId="0" fontId="0" fillId="0" borderId="49" xfId="0" applyBorder="1" applyAlignment="1">
      <alignment horizontal="center"/>
    </xf>
    <xf numFmtId="0" fontId="31" fillId="0" borderId="60" xfId="0" applyFont="1" applyBorder="1" applyAlignment="1">
      <alignment horizontal="center" vertical="center" wrapText="1"/>
    </xf>
    <xf numFmtId="0" fontId="31" fillId="0" borderId="53" xfId="0" applyFont="1" applyBorder="1" applyAlignment="1">
      <alignment horizontal="center" vertical="center" wrapText="1"/>
    </xf>
    <xf numFmtId="0" fontId="31" fillId="0" borderId="76" xfId="0" applyFont="1" applyBorder="1" applyAlignment="1">
      <alignment horizontal="center" vertical="center" wrapText="1"/>
    </xf>
    <xf numFmtId="0" fontId="63" fillId="0" borderId="0" xfId="0" applyFont="1" applyAlignment="1">
      <alignment horizontal="center"/>
    </xf>
    <xf numFmtId="0" fontId="48" fillId="8" borderId="60" xfId="1" applyFont="1" applyFill="1" applyBorder="1" applyAlignment="1" applyProtection="1">
      <alignment horizontal="center" vertical="center"/>
    </xf>
    <xf numFmtId="0" fontId="48" fillId="8" borderId="53" xfId="1" applyFont="1" applyFill="1" applyBorder="1" applyAlignment="1" applyProtection="1">
      <alignment horizontal="center" vertical="center"/>
    </xf>
    <xf numFmtId="0" fontId="48" fillId="8" borderId="76" xfId="1" applyFont="1" applyFill="1" applyBorder="1" applyAlignment="1" applyProtection="1">
      <alignment horizontal="center" vertical="center"/>
    </xf>
    <xf numFmtId="0" fontId="0" fillId="0" borderId="37" xfId="0" applyBorder="1" applyAlignment="1">
      <alignment horizontal="center" vertical="center" wrapText="1"/>
    </xf>
    <xf numFmtId="0" fontId="0" fillId="0" borderId="48" xfId="0" applyBorder="1" applyAlignment="1">
      <alignment horizontal="center" vertical="center" wrapText="1"/>
    </xf>
    <xf numFmtId="0" fontId="0" fillId="0" borderId="36" xfId="0" applyBorder="1" applyAlignment="1">
      <alignment horizontal="center" vertical="center" wrapText="1"/>
    </xf>
    <xf numFmtId="0" fontId="33" fillId="8" borderId="1" xfId="0" applyFont="1" applyFill="1" applyBorder="1" applyAlignment="1">
      <alignment horizontal="center"/>
    </xf>
    <xf numFmtId="0" fontId="0" fillId="32" borderId="1" xfId="0" applyFill="1" applyBorder="1" applyAlignment="1">
      <alignment horizontal="center" wrapText="1"/>
    </xf>
    <xf numFmtId="0" fontId="0" fillId="0" borderId="11" xfId="0" applyBorder="1" applyAlignment="1">
      <alignment horizontal="center" vertical="center"/>
    </xf>
    <xf numFmtId="0" fontId="0" fillId="0" borderId="12" xfId="0" applyBorder="1" applyAlignment="1">
      <alignment horizontal="center" vertical="center"/>
    </xf>
    <xf numFmtId="2" fontId="33" fillId="19" borderId="26" xfId="0" applyNumberFormat="1" applyFont="1" applyFill="1" applyBorder="1" applyAlignment="1">
      <alignment horizontal="center" vertical="center" wrapText="1"/>
    </xf>
    <xf numFmtId="2" fontId="33" fillId="19" borderId="77" xfId="0" applyNumberFormat="1" applyFont="1" applyFill="1" applyBorder="1" applyAlignment="1">
      <alignment horizontal="center" vertical="center" wrapText="1"/>
    </xf>
    <xf numFmtId="0" fontId="0" fillId="13" borderId="26" xfId="0" applyFill="1" applyBorder="1" applyAlignment="1">
      <alignment horizontal="center" vertical="center" wrapText="1"/>
    </xf>
    <xf numFmtId="0" fontId="0" fillId="13" borderId="49" xfId="0" applyFill="1" applyBorder="1" applyAlignment="1">
      <alignment horizontal="center" vertical="center" wrapText="1"/>
    </xf>
    <xf numFmtId="0" fontId="0" fillId="13" borderId="77" xfId="0" applyFill="1" applyBorder="1" applyAlignment="1">
      <alignment horizontal="center" vertical="center" wrapText="1"/>
    </xf>
    <xf numFmtId="0" fontId="0" fillId="13" borderId="75" xfId="0" applyFill="1" applyBorder="1" applyAlignment="1">
      <alignment horizontal="center" vertical="center" wrapText="1"/>
    </xf>
    <xf numFmtId="0" fontId="0" fillId="13" borderId="13" xfId="0" applyFill="1" applyBorder="1" applyAlignment="1">
      <alignment horizontal="center" vertical="center" wrapText="1"/>
    </xf>
    <xf numFmtId="0" fontId="0" fillId="13" borderId="44" xfId="0" applyFill="1" applyBorder="1" applyAlignment="1">
      <alignment horizontal="center" vertical="center" wrapText="1"/>
    </xf>
    <xf numFmtId="0" fontId="33" fillId="32" borderId="27" xfId="0" applyFont="1" applyFill="1" applyBorder="1" applyAlignment="1" applyProtection="1">
      <alignment horizontal="center" vertical="center" wrapText="1"/>
      <protection hidden="1"/>
    </xf>
    <xf numFmtId="0" fontId="33" fillId="32" borderId="22" xfId="0" applyFont="1" applyFill="1" applyBorder="1" applyAlignment="1" applyProtection="1">
      <alignment horizontal="center" vertical="center" wrapText="1"/>
      <protection hidden="1"/>
    </xf>
    <xf numFmtId="2" fontId="0" fillId="2" borderId="75" xfId="0" applyNumberFormat="1" applyFill="1" applyBorder="1" applyAlignment="1" applyProtection="1">
      <alignment horizontal="center" vertical="center"/>
      <protection hidden="1"/>
    </xf>
    <xf numFmtId="2" fontId="0" fillId="2" borderId="44" xfId="0" applyNumberFormat="1" applyFill="1" applyBorder="1" applyAlignment="1" applyProtection="1">
      <alignment horizontal="center" vertical="center"/>
      <protection hidden="1"/>
    </xf>
    <xf numFmtId="0" fontId="0" fillId="0" borderId="0" xfId="0" applyAlignment="1">
      <alignment horizontal="right"/>
    </xf>
    <xf numFmtId="0" fontId="44" fillId="5" borderId="0" xfId="0" applyFont="1" applyFill="1" applyAlignment="1">
      <alignment horizontal="left" vertical="center"/>
    </xf>
    <xf numFmtId="0" fontId="44" fillId="5" borderId="35" xfId="0" applyFont="1" applyFill="1" applyBorder="1" applyAlignment="1">
      <alignment horizontal="left" vertical="center"/>
    </xf>
    <xf numFmtId="2" fontId="0" fillId="2" borderId="37" xfId="0" applyNumberFormat="1" applyFill="1" applyBorder="1" applyAlignment="1" applyProtection="1">
      <alignment horizontal="center" vertical="center"/>
      <protection hidden="1"/>
    </xf>
    <xf numFmtId="2" fontId="0" fillId="2" borderId="36" xfId="0" applyNumberFormat="1" applyFill="1" applyBorder="1" applyAlignment="1" applyProtection="1">
      <alignment horizontal="center" vertical="center"/>
      <protection hidden="1"/>
    </xf>
    <xf numFmtId="0" fontId="0" fillId="0" borderId="51" xfId="0" applyBorder="1" applyAlignment="1">
      <alignment horizontal="center" vertical="center"/>
    </xf>
    <xf numFmtId="0" fontId="0" fillId="0" borderId="67" xfId="0" applyBorder="1" applyAlignment="1">
      <alignment horizontal="center" vertical="center"/>
    </xf>
    <xf numFmtId="0" fontId="0" fillId="13" borderId="37" xfId="0" applyFill="1" applyBorder="1" applyAlignment="1">
      <alignment horizontal="center" vertical="center" wrapText="1"/>
    </xf>
    <xf numFmtId="0" fontId="0" fillId="13" borderId="48" xfId="0" applyFill="1" applyBorder="1" applyAlignment="1">
      <alignment horizontal="center" vertical="center" wrapText="1"/>
    </xf>
    <xf numFmtId="0" fontId="0" fillId="13" borderId="36" xfId="0" applyFill="1" applyBorder="1" applyAlignment="1">
      <alignment horizontal="center" vertical="center" wrapText="1"/>
    </xf>
    <xf numFmtId="0" fontId="33" fillId="0" borderId="27" xfId="0" applyFont="1" applyBorder="1" applyAlignment="1" applyProtection="1">
      <alignment horizontal="center" vertical="center" wrapText="1"/>
      <protection hidden="1"/>
    </xf>
    <xf numFmtId="0" fontId="33" fillId="0" borderId="57" xfId="0" applyFont="1" applyBorder="1" applyAlignment="1" applyProtection="1">
      <alignment horizontal="center" vertical="center" wrapText="1"/>
      <protection hidden="1"/>
    </xf>
    <xf numFmtId="0" fontId="44" fillId="5" borderId="48" xfId="0" applyFont="1" applyFill="1" applyBorder="1" applyAlignment="1">
      <alignment horizontal="left" vertical="center"/>
    </xf>
    <xf numFmtId="0" fontId="44" fillId="5" borderId="36" xfId="0" applyFont="1" applyFill="1" applyBorder="1" applyAlignment="1">
      <alignment horizontal="left" vertical="center"/>
    </xf>
    <xf numFmtId="10" fontId="29" fillId="2" borderId="72" xfId="2" applyNumberFormat="1" applyFont="1" applyFill="1" applyBorder="1" applyAlignment="1" applyProtection="1">
      <alignment horizontal="center" vertical="center"/>
      <protection hidden="1"/>
    </xf>
    <xf numFmtId="10" fontId="29" fillId="2" borderId="78" xfId="2" applyNumberFormat="1" applyFont="1" applyFill="1" applyBorder="1" applyAlignment="1" applyProtection="1">
      <alignment horizontal="center" vertical="center"/>
      <protection hidden="1"/>
    </xf>
    <xf numFmtId="0" fontId="31" fillId="5" borderId="14" xfId="0" applyFont="1" applyFill="1" applyBorder="1" applyAlignment="1">
      <alignment horizontal="center" vertical="center"/>
    </xf>
    <xf numFmtId="0" fontId="31" fillId="5" borderId="24" xfId="0" applyFont="1" applyFill="1" applyBorder="1" applyAlignment="1">
      <alignment horizontal="center" vertical="center"/>
    </xf>
    <xf numFmtId="0" fontId="31" fillId="5" borderId="38" xfId="0" applyFont="1" applyFill="1" applyBorder="1" applyAlignment="1">
      <alignment horizontal="center" vertical="center"/>
    </xf>
    <xf numFmtId="2" fontId="33" fillId="19" borderId="14" xfId="0" applyNumberFormat="1" applyFont="1" applyFill="1" applyBorder="1" applyAlignment="1">
      <alignment horizontal="center"/>
    </xf>
    <xf numFmtId="2" fontId="33" fillId="19" borderId="38" xfId="0" applyNumberFormat="1" applyFont="1" applyFill="1" applyBorder="1" applyAlignment="1">
      <alignment horizontal="center"/>
    </xf>
    <xf numFmtId="2" fontId="33" fillId="13" borderId="14" xfId="0" applyNumberFormat="1" applyFont="1" applyFill="1" applyBorder="1" applyAlignment="1">
      <alignment horizontal="center" wrapText="1"/>
    </xf>
    <xf numFmtId="2" fontId="33" fillId="13" borderId="24" xfId="0" applyNumberFormat="1" applyFont="1" applyFill="1" applyBorder="1" applyAlignment="1">
      <alignment horizontal="center" wrapText="1"/>
    </xf>
    <xf numFmtId="2" fontId="33" fillId="13" borderId="38" xfId="0" applyNumberFormat="1" applyFont="1" applyFill="1" applyBorder="1" applyAlignment="1">
      <alignment horizontal="center" wrapText="1"/>
    </xf>
    <xf numFmtId="0" fontId="0" fillId="0" borderId="20" xfId="0" applyBorder="1" applyAlignment="1">
      <alignment horizontal="center" vertical="center"/>
    </xf>
    <xf numFmtId="2" fontId="0" fillId="13" borderId="26" xfId="0" applyNumberFormat="1" applyFill="1" applyBorder="1" applyAlignment="1">
      <alignment horizontal="center" vertical="center"/>
    </xf>
    <xf numFmtId="2" fontId="0" fillId="13" borderId="49" xfId="0" applyNumberFormat="1" applyFill="1" applyBorder="1" applyAlignment="1">
      <alignment horizontal="center" vertical="center"/>
    </xf>
    <xf numFmtId="2" fontId="0" fillId="13" borderId="77" xfId="0" applyNumberFormat="1" applyFill="1" applyBorder="1" applyAlignment="1">
      <alignment horizontal="center" vertical="center"/>
    </xf>
    <xf numFmtId="2" fontId="0" fillId="13" borderId="37" xfId="0" applyNumberFormat="1" applyFill="1" applyBorder="1" applyAlignment="1">
      <alignment horizontal="center" vertical="center"/>
    </xf>
    <xf numFmtId="2" fontId="0" fillId="13" borderId="48" xfId="0" applyNumberFormat="1" applyFill="1" applyBorder="1" applyAlignment="1">
      <alignment horizontal="center" vertical="center"/>
    </xf>
    <xf numFmtId="2" fontId="0" fillId="13" borderId="36" xfId="0" applyNumberFormat="1" applyFill="1" applyBorder="1" applyAlignment="1">
      <alignment horizontal="center" vertical="center"/>
    </xf>
    <xf numFmtId="0" fontId="44" fillId="7" borderId="0" xfId="0" applyFont="1" applyFill="1" applyAlignment="1">
      <alignment horizontal="left" vertical="center"/>
    </xf>
    <xf numFmtId="0" fontId="44" fillId="7" borderId="35" xfId="0" applyFont="1" applyFill="1" applyBorder="1" applyAlignment="1">
      <alignment horizontal="left" vertical="center"/>
    </xf>
    <xf numFmtId="0" fontId="44" fillId="7" borderId="48" xfId="0" applyFont="1" applyFill="1" applyBorder="1" applyAlignment="1">
      <alignment horizontal="left" vertical="center"/>
    </xf>
    <xf numFmtId="0" fontId="44" fillId="7" borderId="36" xfId="0" applyFont="1" applyFill="1" applyBorder="1" applyAlignment="1">
      <alignment horizontal="left" vertical="center"/>
    </xf>
    <xf numFmtId="0" fontId="48" fillId="5" borderId="1" xfId="1" applyFont="1" applyFill="1" applyBorder="1" applyAlignment="1" applyProtection="1">
      <alignment horizontal="center" vertical="center"/>
      <protection locked="0"/>
    </xf>
    <xf numFmtId="0" fontId="0" fillId="0" borderId="72" xfId="0" applyBorder="1" applyAlignment="1">
      <alignment horizontal="center"/>
    </xf>
    <xf numFmtId="0" fontId="0" fillId="0" borderId="0" xfId="0" applyAlignment="1">
      <alignment horizontal="center"/>
    </xf>
    <xf numFmtId="0" fontId="31" fillId="5" borderId="14" xfId="0" applyFont="1" applyFill="1" applyBorder="1" applyAlignment="1">
      <alignment horizontal="right" vertical="center"/>
    </xf>
    <xf numFmtId="0" fontId="31" fillId="5" borderId="24" xfId="0" applyFont="1" applyFill="1" applyBorder="1" applyAlignment="1">
      <alignment horizontal="right" vertical="center"/>
    </xf>
    <xf numFmtId="0" fontId="31" fillId="5" borderId="38" xfId="0" applyFont="1" applyFill="1" applyBorder="1" applyAlignment="1">
      <alignment horizontal="right" vertical="center"/>
    </xf>
    <xf numFmtId="0" fontId="48" fillId="21" borderId="73" xfId="1" applyFont="1" applyFill="1" applyBorder="1" applyAlignment="1" applyProtection="1">
      <alignment horizontal="center" vertical="center"/>
    </xf>
    <xf numFmtId="0" fontId="48" fillId="21" borderId="18" xfId="1" applyFont="1" applyFill="1" applyBorder="1" applyAlignment="1" applyProtection="1">
      <alignment horizontal="center" vertical="center"/>
    </xf>
    <xf numFmtId="0" fontId="48" fillId="21" borderId="47" xfId="1" applyFont="1" applyFill="1" applyBorder="1" applyAlignment="1" applyProtection="1">
      <alignment horizontal="center" vertical="center"/>
    </xf>
    <xf numFmtId="0" fontId="48" fillId="7" borderId="1" xfId="1" applyFont="1" applyFill="1" applyBorder="1" applyAlignment="1" applyProtection="1">
      <alignment horizontal="center" vertical="center"/>
      <protection locked="0"/>
    </xf>
    <xf numFmtId="0" fontId="75" fillId="7" borderId="14" xfId="0" applyFont="1" applyFill="1" applyBorder="1" applyAlignment="1">
      <alignment horizontal="right" vertical="center"/>
    </xf>
    <xf numFmtId="0" fontId="75" fillId="7" borderId="24" xfId="0" applyFont="1" applyFill="1" applyBorder="1" applyAlignment="1">
      <alignment horizontal="right" vertical="center"/>
    </xf>
    <xf numFmtId="0" fontId="75" fillId="7" borderId="38" xfId="0" applyFont="1" applyFill="1" applyBorder="1" applyAlignment="1">
      <alignment horizontal="right" vertical="center"/>
    </xf>
    <xf numFmtId="0" fontId="75" fillId="7" borderId="14" xfId="0" applyFont="1" applyFill="1" applyBorder="1" applyAlignment="1">
      <alignment horizontal="center" vertical="center"/>
    </xf>
    <xf numFmtId="0" fontId="75" fillId="7" borderId="24" xfId="0" applyFont="1" applyFill="1" applyBorder="1" applyAlignment="1">
      <alignment horizontal="center" vertical="center"/>
    </xf>
    <xf numFmtId="0" fontId="75" fillId="7" borderId="38" xfId="0" applyFont="1" applyFill="1" applyBorder="1" applyAlignment="1">
      <alignment horizontal="center" vertical="center"/>
    </xf>
    <xf numFmtId="0" fontId="74" fillId="14" borderId="14" xfId="0" applyFont="1" applyFill="1" applyBorder="1" applyAlignment="1">
      <alignment horizontal="right" vertical="center"/>
    </xf>
    <xf numFmtId="0" fontId="74" fillId="14" borderId="24" xfId="0" applyFont="1" applyFill="1" applyBorder="1" applyAlignment="1">
      <alignment horizontal="right" vertical="center"/>
    </xf>
    <xf numFmtId="0" fontId="74" fillId="14" borderId="38" xfId="0" applyFont="1" applyFill="1" applyBorder="1" applyAlignment="1">
      <alignment horizontal="right" vertical="center"/>
    </xf>
    <xf numFmtId="0" fontId="74" fillId="14" borderId="14" xfId="0" applyFont="1" applyFill="1" applyBorder="1" applyAlignment="1">
      <alignment horizontal="center" vertical="center"/>
    </xf>
    <xf numFmtId="0" fontId="74" fillId="14" borderId="24" xfId="0" applyFont="1" applyFill="1" applyBorder="1" applyAlignment="1">
      <alignment horizontal="center" vertical="center"/>
    </xf>
    <xf numFmtId="0" fontId="74" fillId="14" borderId="38" xfId="0" applyFont="1" applyFill="1" applyBorder="1" applyAlignment="1">
      <alignment horizontal="center" vertical="center"/>
    </xf>
    <xf numFmtId="0" fontId="44" fillId="14" borderId="0" xfId="0" applyFont="1" applyFill="1" applyAlignment="1">
      <alignment horizontal="left" vertical="center"/>
    </xf>
    <xf numFmtId="0" fontId="44" fillId="14" borderId="35" xfId="0" applyFont="1" applyFill="1" applyBorder="1" applyAlignment="1">
      <alignment horizontal="left" vertical="center"/>
    </xf>
    <xf numFmtId="0" fontId="44" fillId="14" borderId="48" xfId="0" applyFont="1" applyFill="1" applyBorder="1" applyAlignment="1">
      <alignment horizontal="left" vertical="center"/>
    </xf>
    <xf numFmtId="0" fontId="44" fillId="14" borderId="36" xfId="0" applyFont="1" applyFill="1" applyBorder="1" applyAlignment="1">
      <alignment horizontal="left" vertical="center"/>
    </xf>
    <xf numFmtId="0" fontId="0" fillId="0" borderId="1" xfId="0" applyBorder="1" applyAlignment="1">
      <alignment horizontal="center" vertical="center"/>
    </xf>
    <xf numFmtId="0" fontId="48" fillId="14" borderId="1" xfId="1" applyFont="1" applyFill="1" applyBorder="1" applyAlignment="1" applyProtection="1">
      <alignment horizontal="center" vertical="center"/>
      <protection locked="0"/>
    </xf>
    <xf numFmtId="0" fontId="73" fillId="6" borderId="14" xfId="0" applyFont="1" applyFill="1" applyBorder="1" applyAlignment="1">
      <alignment horizontal="center" vertical="center" wrapText="1"/>
    </xf>
    <xf numFmtId="0" fontId="73" fillId="6" borderId="24" xfId="0" applyFont="1" applyFill="1" applyBorder="1" applyAlignment="1">
      <alignment horizontal="center" vertical="center" wrapText="1"/>
    </xf>
    <xf numFmtId="0" fontId="73" fillId="6" borderId="38" xfId="0" applyFont="1" applyFill="1" applyBorder="1" applyAlignment="1">
      <alignment horizontal="center" vertical="center" wrapText="1"/>
    </xf>
    <xf numFmtId="0" fontId="73" fillId="33" borderId="14" xfId="0" applyFont="1" applyFill="1" applyBorder="1" applyAlignment="1">
      <alignment horizontal="center" vertical="center" wrapText="1"/>
    </xf>
    <xf numFmtId="0" fontId="73" fillId="33" borderId="24" xfId="0" applyFont="1" applyFill="1" applyBorder="1" applyAlignment="1">
      <alignment horizontal="center" vertical="center" wrapText="1"/>
    </xf>
    <xf numFmtId="0" fontId="73" fillId="33" borderId="38" xfId="0" applyFont="1" applyFill="1" applyBorder="1" applyAlignment="1">
      <alignment horizontal="center" vertical="center" wrapText="1"/>
    </xf>
    <xf numFmtId="0" fontId="48" fillId="6" borderId="1" xfId="1" applyFont="1" applyFill="1" applyBorder="1" applyAlignment="1" applyProtection="1">
      <alignment horizontal="center" vertical="center"/>
      <protection locked="0"/>
    </xf>
    <xf numFmtId="0" fontId="73" fillId="6" borderId="14" xfId="0" applyFont="1" applyFill="1" applyBorder="1" applyAlignment="1">
      <alignment horizontal="right" vertical="center"/>
    </xf>
    <xf numFmtId="0" fontId="73" fillId="6" borderId="24" xfId="0" applyFont="1" applyFill="1" applyBorder="1" applyAlignment="1">
      <alignment horizontal="right" vertical="center"/>
    </xf>
    <xf numFmtId="0" fontId="73" fillId="6" borderId="38" xfId="0" applyFont="1" applyFill="1" applyBorder="1" applyAlignment="1">
      <alignment horizontal="right" vertical="center"/>
    </xf>
    <xf numFmtId="0" fontId="66" fillId="4" borderId="48" xfId="0" applyFont="1" applyFill="1" applyBorder="1" applyAlignment="1">
      <alignment horizontal="left" vertical="center"/>
    </xf>
    <xf numFmtId="0" fontId="66" fillId="4" borderId="36" xfId="0" applyFont="1" applyFill="1" applyBorder="1" applyAlignment="1">
      <alignment horizontal="left" vertical="center"/>
    </xf>
    <xf numFmtId="2" fontId="0" fillId="0" borderId="1" xfId="0" applyNumberFormat="1" applyBorder="1" applyAlignment="1">
      <alignment horizontal="center" vertical="center"/>
    </xf>
    <xf numFmtId="0" fontId="44" fillId="4" borderId="0" xfId="0" applyFont="1" applyFill="1" applyAlignment="1">
      <alignment horizontal="left" vertical="center"/>
    </xf>
    <xf numFmtId="0" fontId="44" fillId="4" borderId="35" xfId="0" applyFont="1" applyFill="1" applyBorder="1" applyAlignment="1">
      <alignment horizontal="left" vertical="center"/>
    </xf>
    <xf numFmtId="0" fontId="72" fillId="4" borderId="1" xfId="0" applyFont="1" applyFill="1" applyBorder="1" applyAlignment="1">
      <alignment horizontal="center" vertical="center"/>
    </xf>
    <xf numFmtId="0" fontId="33" fillId="0" borderId="21" xfId="0" applyFont="1" applyBorder="1" applyAlignment="1">
      <alignment horizontal="center" vertical="center"/>
    </xf>
    <xf numFmtId="0" fontId="33" fillId="0" borderId="21" xfId="0" applyFont="1" applyBorder="1" applyAlignment="1">
      <alignment horizontal="center" vertical="center" wrapText="1"/>
    </xf>
    <xf numFmtId="0" fontId="44" fillId="23" borderId="13" xfId="0" applyFont="1" applyFill="1" applyBorder="1" applyAlignment="1">
      <alignment horizontal="left" vertical="center"/>
    </xf>
    <xf numFmtId="0" fontId="44" fillId="23" borderId="46" xfId="0" applyFont="1" applyFill="1" applyBorder="1" applyAlignment="1">
      <alignment horizontal="left" vertical="center"/>
    </xf>
    <xf numFmtId="2" fontId="0" fillId="0" borderId="72" xfId="0" applyNumberFormat="1" applyBorder="1" applyAlignment="1">
      <alignment horizontal="center"/>
    </xf>
    <xf numFmtId="2" fontId="0" fillId="0" borderId="0" xfId="0" applyNumberFormat="1" applyAlignment="1">
      <alignment horizontal="center"/>
    </xf>
    <xf numFmtId="0" fontId="48" fillId="4" borderId="21" xfId="1" applyFont="1" applyFill="1" applyBorder="1" applyAlignment="1" applyProtection="1">
      <alignment horizontal="center" vertical="center"/>
      <protection locked="0"/>
    </xf>
    <xf numFmtId="0" fontId="72" fillId="4" borderId="14" xfId="0" applyFont="1" applyFill="1" applyBorder="1" applyAlignment="1">
      <alignment horizontal="right" vertical="center"/>
    </xf>
    <xf numFmtId="0" fontId="72" fillId="4" borderId="24" xfId="0" applyFont="1" applyFill="1" applyBorder="1" applyAlignment="1">
      <alignment horizontal="right" vertical="center"/>
    </xf>
    <xf numFmtId="0" fontId="72" fillId="4" borderId="38" xfId="0" applyFont="1" applyFill="1" applyBorder="1" applyAlignment="1">
      <alignment horizontal="right" vertical="center"/>
    </xf>
    <xf numFmtId="0" fontId="33" fillId="21" borderId="60" xfId="0" applyFont="1" applyFill="1" applyBorder="1" applyAlignment="1">
      <alignment horizontal="center" vertical="center"/>
    </xf>
    <xf numFmtId="0" fontId="33" fillId="21" borderId="53" xfId="0" applyFont="1" applyFill="1" applyBorder="1" applyAlignment="1">
      <alignment horizontal="center" vertical="center"/>
    </xf>
    <xf numFmtId="0" fontId="33" fillId="21" borderId="76" xfId="0" applyFont="1" applyFill="1" applyBorder="1" applyAlignment="1">
      <alignment horizontal="center" vertical="center"/>
    </xf>
    <xf numFmtId="0" fontId="48" fillId="8" borderId="73" xfId="1" applyFont="1" applyFill="1" applyBorder="1" applyAlignment="1" applyProtection="1">
      <alignment horizontal="center" vertical="center" wrapText="1"/>
    </xf>
    <xf numFmtId="0" fontId="48" fillId="8" borderId="18" xfId="1" applyFont="1" applyFill="1" applyBorder="1" applyAlignment="1" applyProtection="1">
      <alignment horizontal="center" vertical="center" wrapText="1"/>
    </xf>
    <xf numFmtId="0" fontId="48" fillId="8" borderId="47" xfId="1" applyFont="1" applyFill="1" applyBorder="1" applyAlignment="1" applyProtection="1">
      <alignment horizontal="center" vertical="center" wrapText="1"/>
    </xf>
    <xf numFmtId="0" fontId="35" fillId="8" borderId="45" xfId="0" applyFont="1" applyFill="1" applyBorder="1" applyAlignment="1">
      <alignment horizontal="center" vertical="center" wrapText="1"/>
    </xf>
    <xf numFmtId="0" fontId="35" fillId="8" borderId="13" xfId="0" applyFont="1" applyFill="1" applyBorder="1" applyAlignment="1">
      <alignment horizontal="center" vertical="center" wrapText="1"/>
    </xf>
    <xf numFmtId="0" fontId="35" fillId="8" borderId="46" xfId="0" applyFont="1" applyFill="1" applyBorder="1" applyAlignment="1">
      <alignment horizontal="center" vertical="center" wrapText="1"/>
    </xf>
    <xf numFmtId="0" fontId="33" fillId="7" borderId="11" xfId="0" applyFont="1" applyFill="1" applyBorder="1" applyAlignment="1">
      <alignment horizontal="right" vertical="center" wrapText="1"/>
    </xf>
    <xf numFmtId="0" fontId="33" fillId="7" borderId="1" xfId="0" applyFont="1" applyFill="1" applyBorder="1" applyAlignment="1">
      <alignment horizontal="right" vertical="center" wrapText="1"/>
    </xf>
    <xf numFmtId="2" fontId="0" fillId="0" borderId="1" xfId="0" applyNumberFormat="1" applyBorder="1" applyAlignment="1" applyProtection="1">
      <alignment horizontal="center" vertical="center"/>
      <protection locked="0"/>
    </xf>
    <xf numFmtId="2" fontId="0" fillId="0" borderId="4" xfId="0" applyNumberFormat="1" applyBorder="1" applyAlignment="1" applyProtection="1">
      <alignment horizontal="center" vertical="center"/>
      <protection locked="0"/>
    </xf>
    <xf numFmtId="0" fontId="0" fillId="7" borderId="59" xfId="0" applyFill="1" applyBorder="1" applyAlignment="1">
      <alignment horizontal="center" vertical="center" wrapText="1"/>
    </xf>
    <xf numFmtId="0" fontId="0" fillId="7" borderId="0" xfId="0" applyFill="1" applyAlignment="1">
      <alignment horizontal="center" vertical="center" wrapText="1"/>
    </xf>
    <xf numFmtId="0" fontId="0" fillId="7" borderId="35" xfId="0" applyFill="1" applyBorder="1" applyAlignment="1">
      <alignment horizontal="center" vertical="center" wrapText="1"/>
    </xf>
    <xf numFmtId="0" fontId="33" fillId="17" borderId="8" xfId="0" applyFont="1" applyFill="1" applyBorder="1" applyAlignment="1">
      <alignment horizontal="center" vertical="center"/>
    </xf>
    <xf numFmtId="0" fontId="33" fillId="17" borderId="24" xfId="0" applyFont="1" applyFill="1" applyBorder="1" applyAlignment="1">
      <alignment horizontal="center" vertical="center"/>
    </xf>
    <xf numFmtId="0" fontId="33" fillId="17" borderId="54" xfId="0" applyFont="1" applyFill="1" applyBorder="1" applyAlignment="1">
      <alignment horizontal="center" vertical="center"/>
    </xf>
    <xf numFmtId="0" fontId="33" fillId="7" borderId="20" xfId="0" applyFont="1" applyFill="1" applyBorder="1" applyAlignment="1">
      <alignment horizontal="right" vertical="center" wrapText="1"/>
    </xf>
    <xf numFmtId="0" fontId="33" fillId="7" borderId="21" xfId="0" applyFont="1" applyFill="1" applyBorder="1" applyAlignment="1">
      <alignment horizontal="right" vertical="center" wrapText="1"/>
    </xf>
    <xf numFmtId="2" fontId="0" fillId="0" borderId="37" xfId="0" applyNumberFormat="1" applyBorder="1" applyAlignment="1" applyProtection="1">
      <alignment horizontal="center" vertical="center"/>
      <protection locked="0"/>
    </xf>
    <xf numFmtId="2" fontId="0" fillId="0" borderId="19" xfId="0" applyNumberFormat="1" applyBorder="1" applyAlignment="1" applyProtection="1">
      <alignment horizontal="center" vertical="center"/>
      <protection locked="0"/>
    </xf>
    <xf numFmtId="2" fontId="0" fillId="0" borderId="26" xfId="0" applyNumberFormat="1" applyBorder="1" applyAlignment="1" applyProtection="1">
      <alignment horizontal="center" vertical="center"/>
      <protection locked="0"/>
    </xf>
    <xf numFmtId="2" fontId="0" fillId="0" borderId="50" xfId="0" applyNumberFormat="1" applyBorder="1" applyAlignment="1" applyProtection="1">
      <alignment horizontal="center" vertical="center"/>
      <protection locked="0"/>
    </xf>
    <xf numFmtId="0" fontId="44" fillId="23" borderId="0" xfId="0" applyFont="1" applyFill="1" applyAlignment="1">
      <alignment horizontal="left" vertical="center"/>
    </xf>
    <xf numFmtId="0" fontId="44" fillId="23" borderId="35" xfId="0" applyFont="1" applyFill="1" applyBorder="1" applyAlignment="1">
      <alignment horizontal="left" vertical="center"/>
    </xf>
    <xf numFmtId="12" fontId="0" fillId="2" borderId="14" xfId="0" applyNumberFormat="1" applyFill="1" applyBorder="1" applyAlignment="1" applyProtection="1">
      <alignment horizontal="center" vertical="center"/>
      <protection hidden="1"/>
    </xf>
    <xf numFmtId="12" fontId="0" fillId="2" borderId="54" xfId="0" applyNumberFormat="1" applyFill="1" applyBorder="1" applyAlignment="1" applyProtection="1">
      <alignment horizontal="center" vertical="center"/>
      <protection hidden="1"/>
    </xf>
    <xf numFmtId="12" fontId="0" fillId="2" borderId="55" xfId="0" applyNumberFormat="1" applyFill="1" applyBorder="1" applyAlignment="1" applyProtection="1">
      <alignment horizontal="center" vertical="center"/>
      <protection hidden="1"/>
    </xf>
    <xf numFmtId="12" fontId="0" fillId="2" borderId="79" xfId="0" applyNumberFormat="1" applyFill="1" applyBorder="1" applyAlignment="1" applyProtection="1">
      <alignment horizontal="center" vertical="center"/>
      <protection hidden="1"/>
    </xf>
    <xf numFmtId="0" fontId="33" fillId="7" borderId="12" xfId="0" applyFont="1" applyFill="1" applyBorder="1" applyAlignment="1">
      <alignment horizontal="right" vertical="center" wrapText="1"/>
    </xf>
    <xf numFmtId="0" fontId="33" fillId="7" borderId="5" xfId="0" applyFont="1" applyFill="1" applyBorder="1" applyAlignment="1">
      <alignment horizontal="right" vertical="center" wrapText="1"/>
    </xf>
    <xf numFmtId="164" fontId="0" fillId="2" borderId="14" xfId="0" applyNumberFormat="1" applyFill="1" applyBorder="1" applyAlignment="1" applyProtection="1">
      <alignment horizontal="center" vertical="center"/>
      <protection hidden="1"/>
    </xf>
    <xf numFmtId="164" fontId="0" fillId="2" borderId="54" xfId="0" applyNumberFormat="1" applyFill="1" applyBorder="1" applyAlignment="1" applyProtection="1">
      <alignment horizontal="center" vertical="center"/>
      <protection hidden="1"/>
    </xf>
    <xf numFmtId="164" fontId="0" fillId="2" borderId="55" xfId="0" applyNumberFormat="1" applyFill="1" applyBorder="1" applyAlignment="1" applyProtection="1">
      <alignment horizontal="center" vertical="center"/>
      <protection hidden="1"/>
    </xf>
    <xf numFmtId="164" fontId="0" fillId="2" borderId="79" xfId="0" applyNumberFormat="1" applyFill="1" applyBorder="1" applyAlignment="1" applyProtection="1">
      <alignment horizontal="center" vertical="center"/>
      <protection hidden="1"/>
    </xf>
    <xf numFmtId="0" fontId="33" fillId="16" borderId="7" xfId="0" applyFont="1" applyFill="1" applyBorder="1" applyAlignment="1">
      <alignment horizontal="center" vertical="center" wrapText="1"/>
    </xf>
    <xf numFmtId="0" fontId="33" fillId="16" borderId="62" xfId="0" applyFont="1" applyFill="1" applyBorder="1" applyAlignment="1">
      <alignment horizontal="center" vertical="center" wrapText="1"/>
    </xf>
    <xf numFmtId="0" fontId="33" fillId="16" borderId="63" xfId="0" applyFont="1" applyFill="1" applyBorder="1" applyAlignment="1">
      <alignment horizontal="center" vertical="center" wrapText="1"/>
    </xf>
    <xf numFmtId="0" fontId="33" fillId="16" borderId="10" xfId="0" applyFont="1" applyFill="1" applyBorder="1" applyAlignment="1">
      <alignment horizontal="center" vertical="center" wrapText="1"/>
    </xf>
    <xf numFmtId="0" fontId="33" fillId="16" borderId="2" xfId="0" applyFont="1" applyFill="1" applyBorder="1" applyAlignment="1">
      <alignment horizontal="center" vertical="center" wrapText="1"/>
    </xf>
    <xf numFmtId="0" fontId="33" fillId="16" borderId="3" xfId="0" applyFont="1" applyFill="1" applyBorder="1" applyAlignment="1">
      <alignment horizontal="center" vertical="center" wrapText="1"/>
    </xf>
    <xf numFmtId="0" fontId="33" fillId="16" borderId="12" xfId="0" applyFont="1" applyFill="1" applyBorder="1" applyAlignment="1">
      <alignment horizontal="center" vertical="center" wrapText="1"/>
    </xf>
    <xf numFmtId="0" fontId="33" fillId="16" borderId="5" xfId="0" applyFont="1" applyFill="1" applyBorder="1" applyAlignment="1">
      <alignment horizontal="center" vertical="center" wrapText="1"/>
    </xf>
    <xf numFmtId="0" fontId="33" fillId="16" borderId="6" xfId="0" applyFont="1" applyFill="1" applyBorder="1" applyAlignment="1">
      <alignment horizontal="center" vertical="center" wrapText="1"/>
    </xf>
    <xf numFmtId="0" fontId="0" fillId="32" borderId="1" xfId="0" applyFill="1" applyBorder="1" applyAlignment="1">
      <alignment horizontal="center"/>
    </xf>
    <xf numFmtId="0" fontId="0" fillId="32" borderId="4" xfId="0" applyFill="1" applyBorder="1" applyAlignment="1">
      <alignment horizontal="center"/>
    </xf>
    <xf numFmtId="0" fontId="0" fillId="32" borderId="34" xfId="0" applyFill="1" applyBorder="1" applyAlignment="1">
      <alignment horizontal="center"/>
    </xf>
    <xf numFmtId="0" fontId="0" fillId="32" borderId="57" xfId="0" applyFill="1" applyBorder="1" applyAlignment="1">
      <alignment horizontal="center"/>
    </xf>
    <xf numFmtId="0" fontId="48" fillId="26" borderId="73" xfId="1" applyFont="1" applyFill="1" applyBorder="1" applyAlignment="1" applyProtection="1">
      <alignment horizontal="center" vertical="center"/>
      <protection locked="0"/>
    </xf>
    <xf numFmtId="0" fontId="48" fillId="26" borderId="18" xfId="1" applyFont="1" applyFill="1" applyBorder="1" applyAlignment="1" applyProtection="1">
      <alignment horizontal="center" vertical="center"/>
      <protection locked="0"/>
    </xf>
    <xf numFmtId="0" fontId="48" fillId="26" borderId="47" xfId="1" applyFont="1" applyFill="1" applyBorder="1" applyAlignment="1" applyProtection="1">
      <alignment horizontal="center" vertical="center"/>
      <protection locked="0"/>
    </xf>
    <xf numFmtId="0" fontId="35" fillId="21" borderId="60" xfId="0" applyFont="1" applyFill="1" applyBorder="1" applyAlignment="1">
      <alignment horizontal="center" vertical="top" wrapText="1"/>
    </xf>
    <xf numFmtId="0" fontId="35" fillId="21" borderId="53" xfId="0" applyFont="1" applyFill="1" applyBorder="1" applyAlignment="1">
      <alignment horizontal="center" vertical="top" wrapText="1"/>
    </xf>
    <xf numFmtId="0" fontId="35" fillId="21" borderId="76" xfId="0" applyFont="1" applyFill="1" applyBorder="1" applyAlignment="1">
      <alignment horizontal="center" vertical="top" wrapText="1"/>
    </xf>
    <xf numFmtId="0" fontId="35" fillId="21" borderId="73" xfId="0" applyFont="1" applyFill="1" applyBorder="1" applyAlignment="1">
      <alignment horizontal="center" vertical="top" wrapText="1"/>
    </xf>
    <xf numFmtId="0" fontId="0" fillId="0" borderId="18" xfId="0" applyBorder="1" applyAlignment="1">
      <alignment vertical="top"/>
    </xf>
    <xf numFmtId="0" fontId="0" fillId="0" borderId="47" xfId="0" applyBorder="1" applyAlignment="1">
      <alignment vertical="top"/>
    </xf>
    <xf numFmtId="0" fontId="0" fillId="0" borderId="45" xfId="0" applyBorder="1" applyAlignment="1">
      <alignment vertical="top"/>
    </xf>
    <xf numFmtId="0" fontId="0" fillId="0" borderId="13" xfId="0" applyBorder="1" applyAlignment="1">
      <alignment vertical="top"/>
    </xf>
    <xf numFmtId="0" fontId="0" fillId="0" borderId="46" xfId="0" applyBorder="1" applyAlignment="1">
      <alignment vertical="top"/>
    </xf>
    <xf numFmtId="0" fontId="48" fillId="25" borderId="7" xfId="1" applyFont="1" applyFill="1" applyBorder="1" applyAlignment="1" applyProtection="1">
      <alignment horizontal="center" vertical="center"/>
      <protection locked="0"/>
    </xf>
    <xf numFmtId="0" fontId="48" fillId="25" borderId="62" xfId="1" applyFont="1" applyFill="1" applyBorder="1" applyAlignment="1" applyProtection="1">
      <alignment horizontal="center" vertical="center"/>
      <protection locked="0"/>
    </xf>
    <xf numFmtId="0" fontId="48" fillId="25" borderId="63" xfId="1" applyFont="1" applyFill="1" applyBorder="1" applyAlignment="1" applyProtection="1">
      <alignment horizontal="center" vertical="center"/>
      <protection locked="0"/>
    </xf>
    <xf numFmtId="2" fontId="0" fillId="32" borderId="1" xfId="0" applyNumberFormat="1" applyFill="1" applyBorder="1" applyAlignment="1" applyProtection="1">
      <alignment horizontal="center" vertical="center"/>
      <protection locked="0"/>
    </xf>
    <xf numFmtId="2" fontId="0" fillId="32" borderId="4" xfId="0" applyNumberFormat="1" applyFill="1" applyBorder="1" applyAlignment="1" applyProtection="1">
      <alignment horizontal="center" vertical="center"/>
      <protection locked="0"/>
    </xf>
    <xf numFmtId="0" fontId="0" fillId="2" borderId="1" xfId="0" applyFill="1" applyBorder="1" applyAlignment="1" applyProtection="1">
      <alignment horizontal="center" vertical="center"/>
      <protection hidden="1"/>
    </xf>
    <xf numFmtId="0" fontId="0" fillId="2" borderId="4" xfId="0" applyFill="1" applyBorder="1" applyAlignment="1" applyProtection="1">
      <alignment horizontal="center" vertical="center"/>
      <protection hidden="1"/>
    </xf>
    <xf numFmtId="0" fontId="0" fillId="32" borderId="21" xfId="0" applyFill="1" applyBorder="1" applyAlignment="1">
      <alignment horizontal="center"/>
    </xf>
    <xf numFmtId="0" fontId="0" fillId="32" borderId="22" xfId="0" applyFill="1" applyBorder="1" applyAlignment="1">
      <alignment horizontal="center"/>
    </xf>
    <xf numFmtId="12" fontId="0" fillId="2" borderId="26" xfId="0" applyNumberFormat="1" applyFill="1" applyBorder="1" applyAlignment="1" applyProtection="1">
      <alignment horizontal="center" vertical="center"/>
      <protection hidden="1"/>
    </xf>
    <xf numFmtId="12" fontId="0" fillId="2" borderId="50" xfId="0" applyNumberFormat="1" applyFill="1" applyBorder="1" applyAlignment="1" applyProtection="1">
      <alignment horizontal="center" vertical="center"/>
      <protection hidden="1"/>
    </xf>
    <xf numFmtId="0" fontId="0" fillId="32" borderId="68" xfId="0" applyFill="1" applyBorder="1" applyAlignment="1">
      <alignment horizontal="center"/>
    </xf>
    <xf numFmtId="0" fontId="0" fillId="32" borderId="56" xfId="0" applyFill="1" applyBorder="1" applyAlignment="1">
      <alignment horizontal="center"/>
    </xf>
    <xf numFmtId="0" fontId="63" fillId="2" borderId="60" xfId="0" applyFont="1" applyFill="1" applyBorder="1" applyAlignment="1">
      <alignment horizontal="center" vertical="center"/>
    </xf>
    <xf numFmtId="0" fontId="48" fillId="0" borderId="73" xfId="1" applyFont="1" applyFill="1" applyBorder="1" applyAlignment="1" applyProtection="1">
      <alignment horizontal="center" vertical="center"/>
      <protection locked="0"/>
    </xf>
    <xf numFmtId="0" fontId="48" fillId="0" borderId="18" xfId="1" applyFont="1" applyFill="1" applyBorder="1" applyAlignment="1" applyProtection="1">
      <alignment horizontal="center" vertical="center"/>
      <protection locked="0"/>
    </xf>
    <xf numFmtId="0" fontId="48" fillId="0" borderId="53" xfId="1" applyFont="1" applyFill="1" applyBorder="1" applyAlignment="1" applyProtection="1">
      <alignment horizontal="center" vertical="center"/>
      <protection locked="0"/>
    </xf>
    <xf numFmtId="0" fontId="48" fillId="0" borderId="53" xfId="1" applyFont="1" applyBorder="1" applyAlignment="1" applyProtection="1">
      <alignment horizontal="center" vertical="center" wrapText="1"/>
    </xf>
    <xf numFmtId="0" fontId="48" fillId="19" borderId="60" xfId="1" applyFont="1" applyFill="1" applyBorder="1" applyAlignment="1" applyProtection="1">
      <alignment horizontal="center" vertical="center"/>
    </xf>
    <xf numFmtId="0" fontId="48" fillId="19" borderId="53" xfId="1" applyFont="1" applyFill="1" applyBorder="1" applyAlignment="1" applyProtection="1">
      <alignment horizontal="center" vertical="center"/>
    </xf>
    <xf numFmtId="0" fontId="48" fillId="19" borderId="76" xfId="1" applyFont="1" applyFill="1" applyBorder="1" applyAlignment="1" applyProtection="1">
      <alignment horizontal="center" vertical="center"/>
    </xf>
    <xf numFmtId="0" fontId="33" fillId="18" borderId="14" xfId="0" applyFont="1" applyFill="1" applyBorder="1" applyAlignment="1">
      <alignment horizontal="center" vertical="center" wrapText="1"/>
    </xf>
    <xf numFmtId="0" fontId="33" fillId="18" borderId="24" xfId="0" applyFont="1" applyFill="1" applyBorder="1" applyAlignment="1">
      <alignment horizontal="center" vertical="center" wrapText="1"/>
    </xf>
    <xf numFmtId="0" fontId="33" fillId="18" borderId="38" xfId="0" applyFont="1" applyFill="1" applyBorder="1" applyAlignment="1">
      <alignment horizontal="center" vertical="center" wrapText="1"/>
    </xf>
    <xf numFmtId="0" fontId="33" fillId="3" borderId="14" xfId="0" applyFont="1" applyFill="1" applyBorder="1" applyAlignment="1">
      <alignment horizontal="center" vertical="center" wrapText="1"/>
    </xf>
    <xf numFmtId="0" fontId="33" fillId="3" borderId="24" xfId="0" applyFont="1" applyFill="1" applyBorder="1" applyAlignment="1">
      <alignment horizontal="center" vertical="center" wrapText="1"/>
    </xf>
    <xf numFmtId="0" fontId="33" fillId="3" borderId="54" xfId="0" applyFont="1" applyFill="1"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horizontal="center" vertical="center" wrapText="1"/>
    </xf>
  </cellXfs>
  <cellStyles count="3">
    <cellStyle name="Hyperlink" xfId="1" builtinId="8"/>
    <cellStyle name="Normal" xfId="0" builtinId="0"/>
    <cellStyle name="Percent" xfId="2" builtinId="5"/>
  </cellStyles>
  <dxfs count="82">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0000"/>
        </patternFill>
      </fill>
    </dxf>
    <dxf>
      <font>
        <color auto="1"/>
      </font>
      <fill>
        <patternFill>
          <bgColor rgb="FFFF0000"/>
        </patternFill>
      </fill>
    </dxf>
    <dxf>
      <fill>
        <patternFill>
          <bgColor rgb="FFFFFF00"/>
        </patternFill>
      </fill>
    </dxf>
    <dxf>
      <fill>
        <patternFill>
          <bgColor rgb="FF92D050"/>
        </patternFill>
      </fill>
    </dxf>
    <dxf>
      <fill>
        <patternFill>
          <bgColor rgb="FF92D050"/>
        </patternFill>
      </fill>
    </dxf>
    <dxf>
      <font>
        <color auto="1"/>
      </font>
      <fill>
        <patternFill>
          <bgColor rgb="FFFF0000"/>
        </patternFill>
      </fill>
    </dxf>
    <dxf>
      <fill>
        <patternFill>
          <bgColor rgb="FFFFFF00"/>
        </patternFill>
      </fill>
    </dxf>
    <dxf>
      <font>
        <color auto="1"/>
      </font>
      <fill>
        <patternFill>
          <bgColor rgb="FFFF0000"/>
        </patternFill>
      </fill>
    </dxf>
    <dxf>
      <fill>
        <patternFill>
          <bgColor rgb="FFFFFF00"/>
        </patternFill>
      </fill>
    </dxf>
    <dxf>
      <fill>
        <patternFill>
          <bgColor rgb="FF92D050"/>
        </patternFill>
      </fill>
    </dxf>
    <dxf>
      <fill>
        <patternFill>
          <bgColor rgb="FF92D050"/>
        </patternFill>
      </fill>
    </dxf>
    <dxf>
      <font>
        <color auto="1"/>
      </font>
      <fill>
        <patternFill>
          <bgColor rgb="FFFF0000"/>
        </patternFill>
      </fill>
    </dxf>
    <dxf>
      <fill>
        <patternFill>
          <bgColor rgb="FFFFFF00"/>
        </patternFill>
      </fill>
    </dxf>
    <dxf>
      <font>
        <b/>
        <i val="0"/>
      </font>
      <fill>
        <patternFill>
          <bgColor rgb="FFFF0000"/>
        </patternFill>
      </fill>
    </dxf>
    <dxf>
      <font>
        <b/>
        <i val="0"/>
      </font>
      <fill>
        <patternFill>
          <bgColor rgb="FF92D050"/>
        </patternFill>
      </fill>
    </dxf>
    <dxf>
      <fill>
        <patternFill>
          <bgColor rgb="FFFFFF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ont>
        <b/>
        <i val="0"/>
      </font>
      <fill>
        <patternFill>
          <bgColor rgb="FF92D050"/>
        </patternFill>
      </fill>
    </dxf>
    <dxf>
      <fill>
        <patternFill>
          <bgColor rgb="FFFF0000"/>
        </patternFill>
      </fill>
    </dxf>
    <dxf>
      <font>
        <b/>
        <i val="0"/>
      </font>
      <fill>
        <patternFill>
          <bgColor rgb="FFFF0000"/>
        </patternFill>
      </fill>
    </dxf>
    <dxf>
      <fill>
        <patternFill>
          <bgColor rgb="FF92D050"/>
        </patternFill>
      </fill>
    </dxf>
    <dxf>
      <font>
        <b/>
        <i val="0"/>
      </font>
      <fill>
        <patternFill>
          <bgColor rgb="FF92D050"/>
        </patternFill>
      </fill>
    </dxf>
    <dxf>
      <font>
        <b/>
        <i val="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0000"/>
        </patternFill>
      </fill>
    </dxf>
    <dxf>
      <font>
        <b/>
        <i val="0"/>
      </font>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0000"/>
        </patternFill>
      </fill>
    </dxf>
    <dxf>
      <font>
        <b/>
        <i val="0"/>
      </font>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0000"/>
        </patternFill>
      </fill>
    </dxf>
    <dxf>
      <font>
        <b/>
        <i val="0"/>
      </font>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0000"/>
        </patternFill>
      </fill>
    </dxf>
    <dxf>
      <font>
        <b/>
        <i val="0"/>
      </font>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0000"/>
        </patternFill>
      </fill>
    </dxf>
    <dxf>
      <font>
        <b/>
        <i val="0"/>
      </font>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0000"/>
        </patternFill>
      </fill>
    </dxf>
    <dxf>
      <font>
        <b/>
        <i val="0"/>
      </font>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0000"/>
        </patternFill>
      </fill>
    </dxf>
    <dxf>
      <font>
        <b/>
        <i val="0"/>
      </font>
      <fill>
        <patternFill>
          <bgColor rgb="FF92D05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trlProps/ctrlProp1.xml><?xml version="1.0" encoding="utf-8"?>
<formControlPr xmlns="http://schemas.microsoft.com/office/spreadsheetml/2009/9/main" objectType="Drop" dropStyle="combo" dx="22" fmlaLink="$I$11" fmlaRange="Cups" noThreeD="1" sel="9" val="8"/>
</file>

<file path=xl/ctrlProps/ctrlProp10.xml><?xml version="1.0" encoding="utf-8"?>
<formControlPr xmlns="http://schemas.microsoft.com/office/spreadsheetml/2009/9/main" objectType="Drop" dropStyle="combo" dx="22" fmlaLink="$I$21" fmlaRange="Cups" noThreeD="1" sel="1" val="0"/>
</file>

<file path=xl/ctrlProps/ctrlProp100.xml><?xml version="1.0" encoding="utf-8"?>
<formControlPr xmlns="http://schemas.microsoft.com/office/spreadsheetml/2009/9/main" objectType="Drop" dropStyle="combo" dx="22" fmlaLink="$O$61" fmlaRange="Cups" noThreeD="1" sel="1" val="0"/>
</file>

<file path=xl/ctrlProps/ctrlProp1000.xml><?xml version="1.0" encoding="utf-8"?>
<formControlPr xmlns="http://schemas.microsoft.com/office/spreadsheetml/2009/9/main" objectType="Drop" dropStyle="combo" dx="22" fmlaLink="$A$12" fmlaRange="meals" noThreeD="1" sel="1" val="0"/>
</file>

<file path=xl/ctrlProps/ctrlProp1001.xml><?xml version="1.0" encoding="utf-8"?>
<formControlPr xmlns="http://schemas.microsoft.com/office/spreadsheetml/2009/9/main" objectType="Drop" dropStyle="combo" dx="22" fmlaLink="$A$13" fmlaRange="meals" noThreeD="1" sel="1" val="0"/>
</file>

<file path=xl/ctrlProps/ctrlProp1002.xml><?xml version="1.0" encoding="utf-8"?>
<formControlPr xmlns="http://schemas.microsoft.com/office/spreadsheetml/2009/9/main" objectType="Drop" dropStyle="combo" dx="22" fmlaLink="$A$14" fmlaRange="meals" noThreeD="1" sel="1" val="0"/>
</file>

<file path=xl/ctrlProps/ctrlProp1003.xml><?xml version="1.0" encoding="utf-8"?>
<formControlPr xmlns="http://schemas.microsoft.com/office/spreadsheetml/2009/9/main" objectType="Drop" dropStyle="combo" dx="22" fmlaLink="$A$15" fmlaRange="meals" noThreeD="1" sel="1" val="0"/>
</file>

<file path=xl/ctrlProps/ctrlProp1004.xml><?xml version="1.0" encoding="utf-8"?>
<formControlPr xmlns="http://schemas.microsoft.com/office/spreadsheetml/2009/9/main" objectType="Drop" dropStyle="combo" dx="22" fmlaLink="$A$16" fmlaRange="meals" noThreeD="1" sel="1" val="0"/>
</file>

<file path=xl/ctrlProps/ctrlProp1005.xml><?xml version="1.0" encoding="utf-8"?>
<formControlPr xmlns="http://schemas.microsoft.com/office/spreadsheetml/2009/9/main" objectType="Drop" dropStyle="combo" dx="22" fmlaLink="$A$17" fmlaRange="meals" noThreeD="1" sel="1" val="0"/>
</file>

<file path=xl/ctrlProps/ctrlProp1006.xml><?xml version="1.0" encoding="utf-8"?>
<formControlPr xmlns="http://schemas.microsoft.com/office/spreadsheetml/2009/9/main" objectType="Drop" dropStyle="combo" dx="22" fmlaLink="$A$18" fmlaRange="meals" noThreeD="1" sel="1" val="0"/>
</file>

<file path=xl/ctrlProps/ctrlProp1007.xml><?xml version="1.0" encoding="utf-8"?>
<formControlPr xmlns="http://schemas.microsoft.com/office/spreadsheetml/2009/9/main" objectType="Drop" dropStyle="combo" dx="22" fmlaLink="$A$19" fmlaRange="meals" noThreeD="1" sel="1" val="0"/>
</file>

<file path=xl/ctrlProps/ctrlProp1008.xml><?xml version="1.0" encoding="utf-8"?>
<formControlPr xmlns="http://schemas.microsoft.com/office/spreadsheetml/2009/9/main" objectType="Drop" dropStyle="combo" dx="22" fmlaLink="$A$20" fmlaRange="meals" noThreeD="1" sel="1" val="0"/>
</file>

<file path=xl/ctrlProps/ctrlProp1009.xml><?xml version="1.0" encoding="utf-8"?>
<formControlPr xmlns="http://schemas.microsoft.com/office/spreadsheetml/2009/9/main" objectType="Drop" dropStyle="combo" dx="22" fmlaLink="$A$21" fmlaRange="meals" noThreeD="1" sel="1" val="0"/>
</file>

<file path=xl/ctrlProps/ctrlProp101.xml><?xml version="1.0" encoding="utf-8"?>
<formControlPr xmlns="http://schemas.microsoft.com/office/spreadsheetml/2009/9/main" objectType="Drop" dropStyle="combo" dx="22" fmlaLink="$L$11" fmlaRange="Cups" noThreeD="1" sel="5" val="3"/>
</file>

<file path=xl/ctrlProps/ctrlProp1010.xml><?xml version="1.0" encoding="utf-8"?>
<formControlPr xmlns="http://schemas.microsoft.com/office/spreadsheetml/2009/9/main" objectType="Drop" dropStyle="combo" dx="22" fmlaLink="$A$22" fmlaRange="meals" noThreeD="1" sel="1" val="0"/>
</file>

<file path=xl/ctrlProps/ctrlProp1011.xml><?xml version="1.0" encoding="utf-8"?>
<formControlPr xmlns="http://schemas.microsoft.com/office/spreadsheetml/2009/9/main" objectType="Drop" dropStyle="combo" dx="22" fmlaLink="$A$23" fmlaRange="meals" noThreeD="1" sel="1" val="0"/>
</file>

<file path=xl/ctrlProps/ctrlProp1012.xml><?xml version="1.0" encoding="utf-8"?>
<formControlPr xmlns="http://schemas.microsoft.com/office/spreadsheetml/2009/9/main" objectType="Drop" dropStyle="combo" dx="22" fmlaLink="$A$24" fmlaRange="meals" noThreeD="1" sel="1" val="0"/>
</file>

<file path=xl/ctrlProps/ctrlProp1013.xml><?xml version="1.0" encoding="utf-8"?>
<formControlPr xmlns="http://schemas.microsoft.com/office/spreadsheetml/2009/9/main" objectType="Drop" dropStyle="combo" dx="22" fmlaLink="$A$25" fmlaRange="meals" noThreeD="1" sel="1" val="0"/>
</file>

<file path=xl/ctrlProps/ctrlProp1014.xml><?xml version="1.0" encoding="utf-8"?>
<formControlPr xmlns="http://schemas.microsoft.com/office/spreadsheetml/2009/9/main" objectType="Drop" dropStyle="combo" dx="22" fmlaLink="$A$26" fmlaRange="meals" noThreeD="1" sel="1" val="0"/>
</file>

<file path=xl/ctrlProps/ctrlProp1015.xml><?xml version="1.0" encoding="utf-8"?>
<formControlPr xmlns="http://schemas.microsoft.com/office/spreadsheetml/2009/9/main" objectType="CheckBox" fmlaLink="$X$5" lockText="1"/>
</file>

<file path=xl/ctrlProps/ctrlProp1016.xml><?xml version="1.0" encoding="utf-8"?>
<formControlPr xmlns="http://schemas.microsoft.com/office/spreadsheetml/2009/9/main" objectType="CheckBox" fmlaLink="$X$6" lockText="1"/>
</file>

<file path=xl/ctrlProps/ctrlProp1017.xml><?xml version="1.0" encoding="utf-8"?>
<formControlPr xmlns="http://schemas.microsoft.com/office/spreadsheetml/2009/9/main" objectType="CheckBox" fmlaLink="$X$7" lockText="1"/>
</file>

<file path=xl/ctrlProps/ctrlProp1018.xml><?xml version="1.0" encoding="utf-8"?>
<formControlPr xmlns="http://schemas.microsoft.com/office/spreadsheetml/2009/9/main" objectType="CheckBox" fmlaLink="$X$8" lockText="1"/>
</file>

<file path=xl/ctrlProps/ctrlProp1019.xml><?xml version="1.0" encoding="utf-8"?>
<formControlPr xmlns="http://schemas.microsoft.com/office/spreadsheetml/2009/9/main" objectType="CheckBox" fmlaLink="$X$9" lockText="1"/>
</file>

<file path=xl/ctrlProps/ctrlProp102.xml><?xml version="1.0" encoding="utf-8"?>
<formControlPr xmlns="http://schemas.microsoft.com/office/spreadsheetml/2009/9/main" objectType="Drop" dropStyle="combo" dx="22" fmlaLink="$L$13" fmlaRange="Cups" noThreeD="1" sel="1" val="0"/>
</file>

<file path=xl/ctrlProps/ctrlProp1020.xml><?xml version="1.0" encoding="utf-8"?>
<formControlPr xmlns="http://schemas.microsoft.com/office/spreadsheetml/2009/9/main" objectType="Drop" dropStyle="combo" dx="22" fmlaLink="$AC$10" fmlaRange="GREEN" noThreeD="1" sel="1" val="0"/>
</file>

<file path=xl/ctrlProps/ctrlProp1021.xml><?xml version="1.0" encoding="utf-8"?>
<formControlPr xmlns="http://schemas.microsoft.com/office/spreadsheetml/2009/9/main" objectType="Drop" dropStyle="combo" dx="22" fmlaLink="$AC$11" fmlaRange="GREEN" noThreeD="1" sel="1" val="0"/>
</file>

<file path=xl/ctrlProps/ctrlProp1022.xml><?xml version="1.0" encoding="utf-8"?>
<formControlPr xmlns="http://schemas.microsoft.com/office/spreadsheetml/2009/9/main" objectType="Drop" dropStyle="combo" dx="22" fmlaLink="$AC$12" fmlaRange="GREEN" noThreeD="1" sel="1" val="0"/>
</file>

<file path=xl/ctrlProps/ctrlProp1023.xml><?xml version="1.0" encoding="utf-8"?>
<formControlPr xmlns="http://schemas.microsoft.com/office/spreadsheetml/2009/9/main" objectType="Drop" dropStyle="combo" dx="22" fmlaLink="$AC$13" fmlaRange="GREEN" noThreeD="1" sel="1" val="0"/>
</file>

<file path=xl/ctrlProps/ctrlProp1024.xml><?xml version="1.0" encoding="utf-8"?>
<formControlPr xmlns="http://schemas.microsoft.com/office/spreadsheetml/2009/9/main" objectType="Drop" dropStyle="combo" dx="22" fmlaLink="$AC$14" fmlaRange="GREEN" noThreeD="1" sel="1" val="0"/>
</file>

<file path=xl/ctrlProps/ctrlProp1025.xml><?xml version="1.0" encoding="utf-8"?>
<formControlPr xmlns="http://schemas.microsoft.com/office/spreadsheetml/2009/9/main" objectType="Drop" dropStyle="combo" dx="22" fmlaLink="$AC$15" fmlaRange="GREEN" noThreeD="1" sel="1" val="0"/>
</file>

<file path=xl/ctrlProps/ctrlProp1026.xml><?xml version="1.0" encoding="utf-8"?>
<formControlPr xmlns="http://schemas.microsoft.com/office/spreadsheetml/2009/9/main" objectType="Drop" dropStyle="combo" dx="22" fmlaLink="$AC$16" fmlaRange="GREEN" noThreeD="1" sel="1" val="0"/>
</file>

<file path=xl/ctrlProps/ctrlProp1027.xml><?xml version="1.0" encoding="utf-8"?>
<formControlPr xmlns="http://schemas.microsoft.com/office/spreadsheetml/2009/9/main" objectType="Drop" dropStyle="combo" dx="22" fmlaLink="$AC$17" fmlaRange="GREEN" noThreeD="1" sel="1" val="0"/>
</file>

<file path=xl/ctrlProps/ctrlProp1028.xml><?xml version="1.0" encoding="utf-8"?>
<formControlPr xmlns="http://schemas.microsoft.com/office/spreadsheetml/2009/9/main" objectType="Drop" dropStyle="combo" dx="22" fmlaLink="$AC$19" fmlaRange="GREEN" noThreeD="1" sel="1" val="0"/>
</file>

<file path=xl/ctrlProps/ctrlProp1029.xml><?xml version="1.0" encoding="utf-8"?>
<formControlPr xmlns="http://schemas.microsoft.com/office/spreadsheetml/2009/9/main" objectType="Drop" dropStyle="combo" dx="22" fmlaLink="$AF$10" fmlaRange="Cups" noThreeD="1" sel="1" val="0"/>
</file>

<file path=xl/ctrlProps/ctrlProp103.xml><?xml version="1.0" encoding="utf-8"?>
<formControlPr xmlns="http://schemas.microsoft.com/office/spreadsheetml/2009/9/main" objectType="Drop" dropStyle="combo" dx="22" fmlaLink="$L$14" fmlaRange="Cups" noThreeD="1" sel="1" val="0"/>
</file>

<file path=xl/ctrlProps/ctrlProp1030.xml><?xml version="1.0" encoding="utf-8"?>
<formControlPr xmlns="http://schemas.microsoft.com/office/spreadsheetml/2009/9/main" objectType="Drop" dropStyle="combo" dx="22" fmlaLink="$AF$11" fmlaRange="Cups" noThreeD="1" sel="1" val="0"/>
</file>

<file path=xl/ctrlProps/ctrlProp1031.xml><?xml version="1.0" encoding="utf-8"?>
<formControlPr xmlns="http://schemas.microsoft.com/office/spreadsheetml/2009/9/main" objectType="Drop" dropStyle="combo" dx="22" fmlaLink="$AF$12" fmlaRange="Cups" noThreeD="1" sel="1" val="0"/>
</file>

<file path=xl/ctrlProps/ctrlProp1032.xml><?xml version="1.0" encoding="utf-8"?>
<formControlPr xmlns="http://schemas.microsoft.com/office/spreadsheetml/2009/9/main" objectType="Drop" dropStyle="combo" dx="22" fmlaLink="$AF$13" fmlaRange="Cups" noThreeD="1" sel="1" val="0"/>
</file>

<file path=xl/ctrlProps/ctrlProp1033.xml><?xml version="1.0" encoding="utf-8"?>
<formControlPr xmlns="http://schemas.microsoft.com/office/spreadsheetml/2009/9/main" objectType="Drop" dropStyle="combo" dx="22" fmlaLink="$AF$14" fmlaRange="Cups" noThreeD="1" sel="1" val="0"/>
</file>

<file path=xl/ctrlProps/ctrlProp1034.xml><?xml version="1.0" encoding="utf-8"?>
<formControlPr xmlns="http://schemas.microsoft.com/office/spreadsheetml/2009/9/main" objectType="Drop" dropStyle="combo" dx="22" fmlaLink="$AF$15" fmlaRange="Cups" noThreeD="1" sel="1" val="0"/>
</file>

<file path=xl/ctrlProps/ctrlProp1035.xml><?xml version="1.0" encoding="utf-8"?>
<formControlPr xmlns="http://schemas.microsoft.com/office/spreadsheetml/2009/9/main" objectType="Drop" dropStyle="combo" dx="22" fmlaLink="$AF$16" fmlaRange="Cups" noThreeD="1" sel="1" val="0"/>
</file>

<file path=xl/ctrlProps/ctrlProp1036.xml><?xml version="1.0" encoding="utf-8"?>
<formControlPr xmlns="http://schemas.microsoft.com/office/spreadsheetml/2009/9/main" objectType="Drop" dropStyle="combo" dx="22" fmlaLink="$AF$17" fmlaRange="Cups" noThreeD="1" sel="1" val="0"/>
</file>

<file path=xl/ctrlProps/ctrlProp1037.xml><?xml version="1.0" encoding="utf-8"?>
<formControlPr xmlns="http://schemas.microsoft.com/office/spreadsheetml/2009/9/main" objectType="Drop" dropStyle="combo" dx="22" fmlaLink="$AF$18" fmlaRange="Cups" noThreeD="1" sel="1" val="0"/>
</file>

<file path=xl/ctrlProps/ctrlProp1038.xml><?xml version="1.0" encoding="utf-8"?>
<formControlPr xmlns="http://schemas.microsoft.com/office/spreadsheetml/2009/9/main" objectType="Drop" dropStyle="combo" dx="22" fmlaLink="$AF$19" fmlaRange="Cups" noThreeD="1" sel="1" val="0"/>
</file>

<file path=xl/ctrlProps/ctrlProp1039.xml><?xml version="1.0" encoding="utf-8"?>
<formControlPr xmlns="http://schemas.microsoft.com/office/spreadsheetml/2009/9/main" objectType="Drop" dropStyle="combo" dx="22" fmlaLink="$AI$10" fmlaRange="RED" noThreeD="1" sel="1" val="0"/>
</file>

<file path=xl/ctrlProps/ctrlProp104.xml><?xml version="1.0" encoding="utf-8"?>
<formControlPr xmlns="http://schemas.microsoft.com/office/spreadsheetml/2009/9/main" objectType="Drop" dropStyle="combo" dx="22" fmlaLink="$L$15" fmlaRange="Cups" noThreeD="1" sel="1" val="0"/>
</file>

<file path=xl/ctrlProps/ctrlProp1040.xml><?xml version="1.0" encoding="utf-8"?>
<formControlPr xmlns="http://schemas.microsoft.com/office/spreadsheetml/2009/9/main" objectType="Drop" dropStyle="combo" dx="22" fmlaLink="$AI$11" fmlaRange="RED" noThreeD="1" sel="1" val="0"/>
</file>

<file path=xl/ctrlProps/ctrlProp1041.xml><?xml version="1.0" encoding="utf-8"?>
<formControlPr xmlns="http://schemas.microsoft.com/office/spreadsheetml/2009/9/main" objectType="Drop" dropStyle="combo" dx="22" fmlaLink="$AI$12" fmlaRange="RED" noThreeD="1" sel="1" val="0"/>
</file>

<file path=xl/ctrlProps/ctrlProp1042.xml><?xml version="1.0" encoding="utf-8"?>
<formControlPr xmlns="http://schemas.microsoft.com/office/spreadsheetml/2009/9/main" objectType="Drop" dropStyle="combo" dx="22" fmlaLink="$AI$13" fmlaRange="RED" noThreeD="1" sel="1" val="0"/>
</file>

<file path=xl/ctrlProps/ctrlProp1043.xml><?xml version="1.0" encoding="utf-8"?>
<formControlPr xmlns="http://schemas.microsoft.com/office/spreadsheetml/2009/9/main" objectType="Drop" dropStyle="combo" dx="22" fmlaLink="$AI$14" fmlaRange="RED" noThreeD="1" sel="1" val="0"/>
</file>

<file path=xl/ctrlProps/ctrlProp1044.xml><?xml version="1.0" encoding="utf-8"?>
<formControlPr xmlns="http://schemas.microsoft.com/office/spreadsheetml/2009/9/main" objectType="Drop" dropStyle="combo" dx="22" fmlaLink="$AI$15" fmlaRange="RED" noThreeD="1" sel="1" val="0"/>
</file>

<file path=xl/ctrlProps/ctrlProp1045.xml><?xml version="1.0" encoding="utf-8"?>
<formControlPr xmlns="http://schemas.microsoft.com/office/spreadsheetml/2009/9/main" objectType="Drop" dropStyle="combo" dx="22" fmlaLink="$AI$16" fmlaRange="RED" noThreeD="1" sel="1" val="0"/>
</file>

<file path=xl/ctrlProps/ctrlProp1046.xml><?xml version="1.0" encoding="utf-8"?>
<formControlPr xmlns="http://schemas.microsoft.com/office/spreadsheetml/2009/9/main" objectType="Drop" dropStyle="combo" dx="22" fmlaLink="$AI$17" fmlaRange="RED" noThreeD="1" sel="1" val="0"/>
</file>

<file path=xl/ctrlProps/ctrlProp1047.xml><?xml version="1.0" encoding="utf-8"?>
<formControlPr xmlns="http://schemas.microsoft.com/office/spreadsheetml/2009/9/main" objectType="Drop" dropStyle="combo" dx="22" fmlaLink="$AI$18" fmlaRange="RED" noThreeD="1" sel="1" val="0"/>
</file>

<file path=xl/ctrlProps/ctrlProp1048.xml><?xml version="1.0" encoding="utf-8"?>
<formControlPr xmlns="http://schemas.microsoft.com/office/spreadsheetml/2009/9/main" objectType="Drop" dropStyle="combo" dx="22" fmlaLink="$AI$19" fmlaRange="RED" noThreeD="1" sel="1" val="0"/>
</file>

<file path=xl/ctrlProps/ctrlProp1049.xml><?xml version="1.0" encoding="utf-8"?>
<formControlPr xmlns="http://schemas.microsoft.com/office/spreadsheetml/2009/9/main" objectType="Drop" dropStyle="combo" dx="22" fmlaLink="$AL$10" fmlaRange="Cups" noThreeD="1" sel="1" val="0"/>
</file>

<file path=xl/ctrlProps/ctrlProp105.xml><?xml version="1.0" encoding="utf-8"?>
<formControlPr xmlns="http://schemas.microsoft.com/office/spreadsheetml/2009/9/main" objectType="Drop" dropStyle="combo" dx="22" fmlaLink="$L$16" fmlaRange="Cups" noThreeD="1" sel="1" val="0"/>
</file>

<file path=xl/ctrlProps/ctrlProp1050.xml><?xml version="1.0" encoding="utf-8"?>
<formControlPr xmlns="http://schemas.microsoft.com/office/spreadsheetml/2009/9/main" objectType="Drop" dropStyle="combo" dx="22" fmlaLink="$AL$11" fmlaRange="Cups" noThreeD="1" sel="1" val="0"/>
</file>

<file path=xl/ctrlProps/ctrlProp1051.xml><?xml version="1.0" encoding="utf-8"?>
<formControlPr xmlns="http://schemas.microsoft.com/office/spreadsheetml/2009/9/main" objectType="Drop" dropStyle="combo" dx="22" fmlaLink="$AL$12" fmlaRange="Cups" noThreeD="1" sel="1" val="0"/>
</file>

<file path=xl/ctrlProps/ctrlProp1052.xml><?xml version="1.0" encoding="utf-8"?>
<formControlPr xmlns="http://schemas.microsoft.com/office/spreadsheetml/2009/9/main" objectType="Drop" dropStyle="combo" dx="22" fmlaLink="$AL$13" fmlaRange="Cups" noThreeD="1" sel="1" val="0"/>
</file>

<file path=xl/ctrlProps/ctrlProp1053.xml><?xml version="1.0" encoding="utf-8"?>
<formControlPr xmlns="http://schemas.microsoft.com/office/spreadsheetml/2009/9/main" objectType="Drop" dropStyle="combo" dx="22" fmlaLink="$AL$14" fmlaRange="Cups" noThreeD="1" sel="1" val="0"/>
</file>

<file path=xl/ctrlProps/ctrlProp1054.xml><?xml version="1.0" encoding="utf-8"?>
<formControlPr xmlns="http://schemas.microsoft.com/office/spreadsheetml/2009/9/main" objectType="Drop" dropStyle="combo" dx="22" fmlaLink="$AL$15" fmlaRange="Cups" noThreeD="1" sel="1" val="0"/>
</file>

<file path=xl/ctrlProps/ctrlProp1055.xml><?xml version="1.0" encoding="utf-8"?>
<formControlPr xmlns="http://schemas.microsoft.com/office/spreadsheetml/2009/9/main" objectType="Drop" dropStyle="combo" dx="22" fmlaLink="$AL$16" fmlaRange="Cups" noThreeD="1" sel="1" val="0"/>
</file>

<file path=xl/ctrlProps/ctrlProp1056.xml><?xml version="1.0" encoding="utf-8"?>
<formControlPr xmlns="http://schemas.microsoft.com/office/spreadsheetml/2009/9/main" objectType="Drop" dropStyle="combo" dx="22" fmlaLink="$AL$17" fmlaRange="Cups" noThreeD="1" sel="1" val="0"/>
</file>

<file path=xl/ctrlProps/ctrlProp1057.xml><?xml version="1.0" encoding="utf-8"?>
<formControlPr xmlns="http://schemas.microsoft.com/office/spreadsheetml/2009/9/main" objectType="Drop" dropStyle="combo" dx="22" fmlaLink="$AL$18" fmlaRange="Cups" noThreeD="1" sel="1" val="0"/>
</file>

<file path=xl/ctrlProps/ctrlProp1058.xml><?xml version="1.0" encoding="utf-8"?>
<formControlPr xmlns="http://schemas.microsoft.com/office/spreadsheetml/2009/9/main" objectType="Drop" dropStyle="combo" dx="22" fmlaLink="$AL$19" fmlaRange="Cups" noThreeD="1" sel="1" val="0"/>
</file>

<file path=xl/ctrlProps/ctrlProp1059.xml><?xml version="1.0" encoding="utf-8"?>
<formControlPr xmlns="http://schemas.microsoft.com/office/spreadsheetml/2009/9/main" objectType="Drop" dropStyle="combo" dx="22" fmlaLink="$AO$10" fmlaRange="BEANS" noThreeD="1" sel="1" val="0"/>
</file>

<file path=xl/ctrlProps/ctrlProp106.xml><?xml version="1.0" encoding="utf-8"?>
<formControlPr xmlns="http://schemas.microsoft.com/office/spreadsheetml/2009/9/main" objectType="Drop" dropStyle="combo" dx="22" fmlaLink="$L$17" fmlaRange="Cups" noThreeD="1" sel="1" val="0"/>
</file>

<file path=xl/ctrlProps/ctrlProp1060.xml><?xml version="1.0" encoding="utf-8"?>
<formControlPr xmlns="http://schemas.microsoft.com/office/spreadsheetml/2009/9/main" objectType="Drop" dropStyle="combo" dx="22" fmlaLink="$AO$11" fmlaRange="BEANS" noThreeD="1" sel="1" val="0"/>
</file>

<file path=xl/ctrlProps/ctrlProp1061.xml><?xml version="1.0" encoding="utf-8"?>
<formControlPr xmlns="http://schemas.microsoft.com/office/spreadsheetml/2009/9/main" objectType="Drop" dropStyle="combo" dx="22" fmlaLink="$AO$12" fmlaRange="BEANS" noThreeD="1" sel="1" val="0"/>
</file>

<file path=xl/ctrlProps/ctrlProp1062.xml><?xml version="1.0" encoding="utf-8"?>
<formControlPr xmlns="http://schemas.microsoft.com/office/spreadsheetml/2009/9/main" objectType="Drop" dropStyle="combo" dx="22" fmlaLink="$AO$13" fmlaRange="BEANS" noThreeD="1" sel="1" val="0"/>
</file>

<file path=xl/ctrlProps/ctrlProp1063.xml><?xml version="1.0" encoding="utf-8"?>
<formControlPr xmlns="http://schemas.microsoft.com/office/spreadsheetml/2009/9/main" objectType="Drop" dropStyle="combo" dx="22" fmlaLink="$AO$14" fmlaRange="BEANS" noThreeD="1" sel="1" val="0"/>
</file>

<file path=xl/ctrlProps/ctrlProp1064.xml><?xml version="1.0" encoding="utf-8"?>
<formControlPr xmlns="http://schemas.microsoft.com/office/spreadsheetml/2009/9/main" objectType="Drop" dropStyle="combo" dx="22" fmlaLink="$AO$15" fmlaRange="BEANS" noThreeD="1" sel="1" val="0"/>
</file>

<file path=xl/ctrlProps/ctrlProp1065.xml><?xml version="1.0" encoding="utf-8"?>
<formControlPr xmlns="http://schemas.microsoft.com/office/spreadsheetml/2009/9/main" objectType="Drop" dropStyle="combo" dx="22" fmlaLink="$AO$16" fmlaRange="BEANS" noThreeD="1" sel="1" val="0"/>
</file>

<file path=xl/ctrlProps/ctrlProp1066.xml><?xml version="1.0" encoding="utf-8"?>
<formControlPr xmlns="http://schemas.microsoft.com/office/spreadsheetml/2009/9/main" objectType="Drop" dropStyle="combo" dx="22" fmlaLink="$AO$17" fmlaRange="BEANS" noThreeD="1" sel="1" val="0"/>
</file>

<file path=xl/ctrlProps/ctrlProp1067.xml><?xml version="1.0" encoding="utf-8"?>
<formControlPr xmlns="http://schemas.microsoft.com/office/spreadsheetml/2009/9/main" objectType="Drop" dropStyle="combo" dx="22" fmlaLink="$AO$18" fmlaRange="BEANS" noThreeD="1" sel="1" val="0"/>
</file>

<file path=xl/ctrlProps/ctrlProp1068.xml><?xml version="1.0" encoding="utf-8"?>
<formControlPr xmlns="http://schemas.microsoft.com/office/spreadsheetml/2009/9/main" objectType="Drop" dropStyle="combo" dx="22" fmlaLink="$AO$19" fmlaRange="BEANS" noThreeD="1" sel="1" val="0"/>
</file>

<file path=xl/ctrlProps/ctrlProp1069.xml><?xml version="1.0" encoding="utf-8"?>
<formControlPr xmlns="http://schemas.microsoft.com/office/spreadsheetml/2009/9/main" objectType="Drop" dropStyle="combo" dx="22" fmlaLink="$AR$10" fmlaRange="Cups" noThreeD="1" sel="1" val="0"/>
</file>

<file path=xl/ctrlProps/ctrlProp107.xml><?xml version="1.0" encoding="utf-8"?>
<formControlPr xmlns="http://schemas.microsoft.com/office/spreadsheetml/2009/9/main" objectType="Drop" dropStyle="combo" dx="22" fmlaLink="$L$18" fmlaRange="Cups" noThreeD="1" sel="1" val="0"/>
</file>

<file path=xl/ctrlProps/ctrlProp1070.xml><?xml version="1.0" encoding="utf-8"?>
<formControlPr xmlns="http://schemas.microsoft.com/office/spreadsheetml/2009/9/main" objectType="Drop" dropStyle="combo" dx="22" fmlaLink="$AR$11" fmlaRange="Cups" noThreeD="1" sel="1" val="0"/>
</file>

<file path=xl/ctrlProps/ctrlProp1071.xml><?xml version="1.0" encoding="utf-8"?>
<formControlPr xmlns="http://schemas.microsoft.com/office/spreadsheetml/2009/9/main" objectType="Drop" dropStyle="combo" dx="22" fmlaLink="$AR$12" fmlaRange="Cups" noThreeD="1" sel="1" val="0"/>
</file>

<file path=xl/ctrlProps/ctrlProp1072.xml><?xml version="1.0" encoding="utf-8"?>
<formControlPr xmlns="http://schemas.microsoft.com/office/spreadsheetml/2009/9/main" objectType="Drop" dropStyle="combo" dx="22" fmlaLink="$AR$13" fmlaRange="Cups" noThreeD="1" sel="1" val="0"/>
</file>

<file path=xl/ctrlProps/ctrlProp1073.xml><?xml version="1.0" encoding="utf-8"?>
<formControlPr xmlns="http://schemas.microsoft.com/office/spreadsheetml/2009/9/main" objectType="Drop" dropStyle="combo" dx="22" fmlaLink="$AR$14" fmlaRange="Cups" noThreeD="1" sel="1" val="0"/>
</file>

<file path=xl/ctrlProps/ctrlProp1074.xml><?xml version="1.0" encoding="utf-8"?>
<formControlPr xmlns="http://schemas.microsoft.com/office/spreadsheetml/2009/9/main" objectType="Drop" dropStyle="combo" dx="22" fmlaLink="$AR$15" fmlaRange="Cups" noThreeD="1" sel="1" val="0"/>
</file>

<file path=xl/ctrlProps/ctrlProp1075.xml><?xml version="1.0" encoding="utf-8"?>
<formControlPr xmlns="http://schemas.microsoft.com/office/spreadsheetml/2009/9/main" objectType="Drop" dropStyle="combo" dx="22" fmlaLink="$AR$16" fmlaRange="Cups" noThreeD="1" sel="1" val="0"/>
</file>

<file path=xl/ctrlProps/ctrlProp1076.xml><?xml version="1.0" encoding="utf-8"?>
<formControlPr xmlns="http://schemas.microsoft.com/office/spreadsheetml/2009/9/main" objectType="Drop" dropStyle="combo" dx="22" fmlaLink="$AR$17" fmlaRange="Cups" noThreeD="1" sel="1" val="0"/>
</file>

<file path=xl/ctrlProps/ctrlProp1077.xml><?xml version="1.0" encoding="utf-8"?>
<formControlPr xmlns="http://schemas.microsoft.com/office/spreadsheetml/2009/9/main" objectType="Drop" dropStyle="combo" dx="22" fmlaLink="$AR$18" fmlaRange="Cups" noThreeD="1" sel="1" val="0"/>
</file>

<file path=xl/ctrlProps/ctrlProp1078.xml><?xml version="1.0" encoding="utf-8"?>
<formControlPr xmlns="http://schemas.microsoft.com/office/spreadsheetml/2009/9/main" objectType="Drop" dropStyle="combo" dx="22" fmlaLink="$AR$19" fmlaRange="Cups" noThreeD="1" sel="1" val="0"/>
</file>

<file path=xl/ctrlProps/ctrlProp1079.xml><?xml version="1.0" encoding="utf-8"?>
<formControlPr xmlns="http://schemas.microsoft.com/office/spreadsheetml/2009/9/main" objectType="Drop" dropStyle="combo" dx="22" fmlaLink="$AU$10" fmlaRange="STARCHY" noThreeD="1" sel="1" val="0"/>
</file>

<file path=xl/ctrlProps/ctrlProp108.xml><?xml version="1.0" encoding="utf-8"?>
<formControlPr xmlns="http://schemas.microsoft.com/office/spreadsheetml/2009/9/main" objectType="Drop" dropStyle="combo" dx="22" fmlaLink="$L$19" fmlaRange="Cups" noThreeD="1" sel="1" val="0"/>
</file>

<file path=xl/ctrlProps/ctrlProp1080.xml><?xml version="1.0" encoding="utf-8"?>
<formControlPr xmlns="http://schemas.microsoft.com/office/spreadsheetml/2009/9/main" objectType="Drop" dropStyle="combo" dx="22" fmlaLink="$AU$11" fmlaRange="STARCHY" noThreeD="1" sel="1" val="0"/>
</file>

<file path=xl/ctrlProps/ctrlProp1081.xml><?xml version="1.0" encoding="utf-8"?>
<formControlPr xmlns="http://schemas.microsoft.com/office/spreadsheetml/2009/9/main" objectType="Drop" dropStyle="combo" dx="22" fmlaLink="$AU$12" fmlaRange="STARCHY" noThreeD="1" sel="1" val="0"/>
</file>

<file path=xl/ctrlProps/ctrlProp1082.xml><?xml version="1.0" encoding="utf-8"?>
<formControlPr xmlns="http://schemas.microsoft.com/office/spreadsheetml/2009/9/main" objectType="Drop" dropStyle="combo" dx="22" fmlaLink="$AU$13" fmlaRange="STARCHY" noThreeD="1" sel="1" val="0"/>
</file>

<file path=xl/ctrlProps/ctrlProp1083.xml><?xml version="1.0" encoding="utf-8"?>
<formControlPr xmlns="http://schemas.microsoft.com/office/spreadsheetml/2009/9/main" objectType="Drop" dropStyle="combo" dx="22" fmlaLink="$AU$14" fmlaRange="STARCHY" noThreeD="1" sel="1" val="0"/>
</file>

<file path=xl/ctrlProps/ctrlProp1084.xml><?xml version="1.0" encoding="utf-8"?>
<formControlPr xmlns="http://schemas.microsoft.com/office/spreadsheetml/2009/9/main" objectType="Drop" dropStyle="combo" dx="22" fmlaLink="$AU$15" fmlaRange="STARCHY" noThreeD="1" sel="1" val="0"/>
</file>

<file path=xl/ctrlProps/ctrlProp1085.xml><?xml version="1.0" encoding="utf-8"?>
<formControlPr xmlns="http://schemas.microsoft.com/office/spreadsheetml/2009/9/main" objectType="Drop" dropStyle="combo" dx="22" fmlaLink="$AU$16" fmlaRange="STARCHY" noThreeD="1" sel="1" val="0"/>
</file>

<file path=xl/ctrlProps/ctrlProp1086.xml><?xml version="1.0" encoding="utf-8"?>
<formControlPr xmlns="http://schemas.microsoft.com/office/spreadsheetml/2009/9/main" objectType="Drop" dropStyle="combo" dx="22" fmlaLink="$AU$17" fmlaRange="STARCHY" noThreeD="1" sel="1" val="0"/>
</file>

<file path=xl/ctrlProps/ctrlProp1087.xml><?xml version="1.0" encoding="utf-8"?>
<formControlPr xmlns="http://schemas.microsoft.com/office/spreadsheetml/2009/9/main" objectType="Drop" dropStyle="combo" dx="22" fmlaLink="$AU$18" fmlaRange="STARCHY" noThreeD="1" sel="1" val="0"/>
</file>

<file path=xl/ctrlProps/ctrlProp1088.xml><?xml version="1.0" encoding="utf-8"?>
<formControlPr xmlns="http://schemas.microsoft.com/office/spreadsheetml/2009/9/main" objectType="Drop" dropStyle="combo" dx="22" fmlaLink="$AU$19" fmlaRange="STARCHY" noThreeD="1" sel="1" val="0"/>
</file>

<file path=xl/ctrlProps/ctrlProp1089.xml><?xml version="1.0" encoding="utf-8"?>
<formControlPr xmlns="http://schemas.microsoft.com/office/spreadsheetml/2009/9/main" objectType="Drop" dropStyle="combo" dx="22" fmlaLink="$AX$10" fmlaRange="Cups" noThreeD="1" sel="1" val="0"/>
</file>

<file path=xl/ctrlProps/ctrlProp109.xml><?xml version="1.0" encoding="utf-8"?>
<formControlPr xmlns="http://schemas.microsoft.com/office/spreadsheetml/2009/9/main" objectType="Drop" dropStyle="combo" dx="22" fmlaLink="$L$20" fmlaRange="Cups" noThreeD="1" sel="1" val="0"/>
</file>

<file path=xl/ctrlProps/ctrlProp1090.xml><?xml version="1.0" encoding="utf-8"?>
<formControlPr xmlns="http://schemas.microsoft.com/office/spreadsheetml/2009/9/main" objectType="Drop" dropStyle="combo" dx="22" fmlaLink="$AX$11" fmlaRange="Cups" noThreeD="1" sel="1" val="0"/>
</file>

<file path=xl/ctrlProps/ctrlProp1091.xml><?xml version="1.0" encoding="utf-8"?>
<formControlPr xmlns="http://schemas.microsoft.com/office/spreadsheetml/2009/9/main" objectType="Drop" dropStyle="combo" dx="22" fmlaLink="$AX$12" fmlaRange="Cups" noThreeD="1" sel="1" val="0"/>
</file>

<file path=xl/ctrlProps/ctrlProp1092.xml><?xml version="1.0" encoding="utf-8"?>
<formControlPr xmlns="http://schemas.microsoft.com/office/spreadsheetml/2009/9/main" objectType="Drop" dropStyle="combo" dx="22" fmlaLink="$AX$13" fmlaRange="Cups" noThreeD="1" sel="1" val="0"/>
</file>

<file path=xl/ctrlProps/ctrlProp1093.xml><?xml version="1.0" encoding="utf-8"?>
<formControlPr xmlns="http://schemas.microsoft.com/office/spreadsheetml/2009/9/main" objectType="Drop" dropStyle="combo" dx="22" fmlaLink="$AX$14" fmlaRange="Cups" noThreeD="1" sel="1" val="0"/>
</file>

<file path=xl/ctrlProps/ctrlProp1094.xml><?xml version="1.0" encoding="utf-8"?>
<formControlPr xmlns="http://schemas.microsoft.com/office/spreadsheetml/2009/9/main" objectType="Drop" dropStyle="combo" dx="22" fmlaLink="$AX$15" fmlaRange="Cups" noThreeD="1" sel="1" val="0"/>
</file>

<file path=xl/ctrlProps/ctrlProp1095.xml><?xml version="1.0" encoding="utf-8"?>
<formControlPr xmlns="http://schemas.microsoft.com/office/spreadsheetml/2009/9/main" objectType="Drop" dropStyle="combo" dx="22" fmlaLink="$AX$16" fmlaRange="Cups" noThreeD="1" sel="1" val="0"/>
</file>

<file path=xl/ctrlProps/ctrlProp1096.xml><?xml version="1.0" encoding="utf-8"?>
<formControlPr xmlns="http://schemas.microsoft.com/office/spreadsheetml/2009/9/main" objectType="Drop" dropStyle="combo" dx="22" fmlaLink="$AX$17" fmlaRange="Cups" noThreeD="1" sel="1" val="0"/>
</file>

<file path=xl/ctrlProps/ctrlProp1097.xml><?xml version="1.0" encoding="utf-8"?>
<formControlPr xmlns="http://schemas.microsoft.com/office/spreadsheetml/2009/9/main" objectType="Drop" dropStyle="combo" dx="22" fmlaLink="$AX$18" fmlaRange="Cups" noThreeD="1" sel="1" val="0"/>
</file>

<file path=xl/ctrlProps/ctrlProp1098.xml><?xml version="1.0" encoding="utf-8"?>
<formControlPr xmlns="http://schemas.microsoft.com/office/spreadsheetml/2009/9/main" objectType="Drop" dropStyle="combo" dx="22" fmlaLink="$AX$19" fmlaRange="Cups" noThreeD="1" sel="1" val="0"/>
</file>

<file path=xl/ctrlProps/ctrlProp1099.xml><?xml version="1.0" encoding="utf-8"?>
<formControlPr xmlns="http://schemas.microsoft.com/office/spreadsheetml/2009/9/main" objectType="Drop" dropStyle="combo" dx="22" fmlaLink="$BA$10" fmlaRange="OTHER" noThreeD="1" sel="1" val="0"/>
</file>

<file path=xl/ctrlProps/ctrlProp11.xml><?xml version="1.0" encoding="utf-8"?>
<formControlPr xmlns="http://schemas.microsoft.com/office/spreadsheetml/2009/9/main" objectType="Drop" dropStyle="combo" dx="22" fmlaLink="$I$22" fmlaRange="Cups" noThreeD="1" sel="1" val="0"/>
</file>

<file path=xl/ctrlProps/ctrlProp110.xml><?xml version="1.0" encoding="utf-8"?>
<formControlPr xmlns="http://schemas.microsoft.com/office/spreadsheetml/2009/9/main" objectType="Drop" dropStyle="combo" dx="22" fmlaLink="$L$21" fmlaRange="Cups" noThreeD="1" sel="1" val="0"/>
</file>

<file path=xl/ctrlProps/ctrlProp1100.xml><?xml version="1.0" encoding="utf-8"?>
<formControlPr xmlns="http://schemas.microsoft.com/office/spreadsheetml/2009/9/main" objectType="Drop" dropStyle="combo" dx="22" fmlaLink="$BA$11" fmlaRange="OTHER" noThreeD="1" sel="1" val="0"/>
</file>

<file path=xl/ctrlProps/ctrlProp1101.xml><?xml version="1.0" encoding="utf-8"?>
<formControlPr xmlns="http://schemas.microsoft.com/office/spreadsheetml/2009/9/main" objectType="Drop" dropStyle="combo" dx="22" fmlaLink="$BA$12" fmlaRange="OTHER" noThreeD="1" sel="1" val="0"/>
</file>

<file path=xl/ctrlProps/ctrlProp1102.xml><?xml version="1.0" encoding="utf-8"?>
<formControlPr xmlns="http://schemas.microsoft.com/office/spreadsheetml/2009/9/main" objectType="Drop" dropStyle="combo" dx="22" fmlaLink="$BA$13" fmlaRange="OTHER" noThreeD="1" sel="1" val="0"/>
</file>

<file path=xl/ctrlProps/ctrlProp1103.xml><?xml version="1.0" encoding="utf-8"?>
<formControlPr xmlns="http://schemas.microsoft.com/office/spreadsheetml/2009/9/main" objectType="Drop" dropStyle="combo" dx="22" fmlaLink="$BA$14" fmlaRange="OTHER" noThreeD="1" sel="1" val="0"/>
</file>

<file path=xl/ctrlProps/ctrlProp1104.xml><?xml version="1.0" encoding="utf-8"?>
<formControlPr xmlns="http://schemas.microsoft.com/office/spreadsheetml/2009/9/main" objectType="Drop" dropStyle="combo" dx="22" fmlaLink="$BA$15" fmlaRange="OTHER" noThreeD="1" sel="1" val="0"/>
</file>

<file path=xl/ctrlProps/ctrlProp1105.xml><?xml version="1.0" encoding="utf-8"?>
<formControlPr xmlns="http://schemas.microsoft.com/office/spreadsheetml/2009/9/main" objectType="Drop" dropStyle="combo" dx="22" fmlaLink="$BA$16" fmlaRange="OTHER" noThreeD="1" sel="1" val="0"/>
</file>

<file path=xl/ctrlProps/ctrlProp1106.xml><?xml version="1.0" encoding="utf-8"?>
<formControlPr xmlns="http://schemas.microsoft.com/office/spreadsheetml/2009/9/main" objectType="Drop" dropStyle="combo" dx="22" fmlaLink="$BA$17" fmlaRange="OTHER" noThreeD="1" sel="1" val="0"/>
</file>

<file path=xl/ctrlProps/ctrlProp1107.xml><?xml version="1.0" encoding="utf-8"?>
<formControlPr xmlns="http://schemas.microsoft.com/office/spreadsheetml/2009/9/main" objectType="Drop" dropStyle="combo" dx="22" fmlaLink="$BA$18" fmlaRange="OTHER" noThreeD="1" sel="1" val="0"/>
</file>

<file path=xl/ctrlProps/ctrlProp1108.xml><?xml version="1.0" encoding="utf-8"?>
<formControlPr xmlns="http://schemas.microsoft.com/office/spreadsheetml/2009/9/main" objectType="Drop" dropStyle="combo" dx="22" fmlaLink="$BA$19" fmlaRange="OTHER" noThreeD="1" sel="1" val="0"/>
</file>

<file path=xl/ctrlProps/ctrlProp1109.xml><?xml version="1.0" encoding="utf-8"?>
<formControlPr xmlns="http://schemas.microsoft.com/office/spreadsheetml/2009/9/main" objectType="Drop" dropStyle="combo" dx="22" fmlaLink="$BD$10" fmlaRange="Cups" noThreeD="1" sel="1" val="0"/>
</file>

<file path=xl/ctrlProps/ctrlProp111.xml><?xml version="1.0" encoding="utf-8"?>
<formControlPr xmlns="http://schemas.microsoft.com/office/spreadsheetml/2009/9/main" objectType="Drop" dropStyle="combo" dx="22" fmlaLink="$L$22" fmlaRange="Cups" noThreeD="1" sel="1" val="0"/>
</file>

<file path=xl/ctrlProps/ctrlProp1110.xml><?xml version="1.0" encoding="utf-8"?>
<formControlPr xmlns="http://schemas.microsoft.com/office/spreadsheetml/2009/9/main" objectType="Drop" dropStyle="combo" dx="22" fmlaLink="$BD$11" fmlaRange="Cups" noThreeD="1" sel="1" val="0"/>
</file>

<file path=xl/ctrlProps/ctrlProp1111.xml><?xml version="1.0" encoding="utf-8"?>
<formControlPr xmlns="http://schemas.microsoft.com/office/spreadsheetml/2009/9/main" objectType="Drop" dropStyle="combo" dx="22" fmlaLink="$BD$12" fmlaRange="Cups" noThreeD="1" sel="1" val="0"/>
</file>

<file path=xl/ctrlProps/ctrlProp1112.xml><?xml version="1.0" encoding="utf-8"?>
<formControlPr xmlns="http://schemas.microsoft.com/office/spreadsheetml/2009/9/main" objectType="Drop" dropStyle="combo" dx="22" fmlaLink="$BD$13" fmlaRange="Cups" noThreeD="1" sel="1" val="0"/>
</file>

<file path=xl/ctrlProps/ctrlProp1113.xml><?xml version="1.0" encoding="utf-8"?>
<formControlPr xmlns="http://schemas.microsoft.com/office/spreadsheetml/2009/9/main" objectType="Drop" dropStyle="combo" dx="22" fmlaLink="$BD$14" fmlaRange="Cups" noThreeD="1" sel="1" val="0"/>
</file>

<file path=xl/ctrlProps/ctrlProp1114.xml><?xml version="1.0" encoding="utf-8"?>
<formControlPr xmlns="http://schemas.microsoft.com/office/spreadsheetml/2009/9/main" objectType="Drop" dropStyle="combo" dx="22" fmlaLink="$BD$15" fmlaRange="Cups" noThreeD="1" sel="1" val="0"/>
</file>

<file path=xl/ctrlProps/ctrlProp1115.xml><?xml version="1.0" encoding="utf-8"?>
<formControlPr xmlns="http://schemas.microsoft.com/office/spreadsheetml/2009/9/main" objectType="Drop" dropStyle="combo" dx="22" fmlaLink="$BD$16" fmlaRange="Cups" noThreeD="1" sel="1" val="0"/>
</file>

<file path=xl/ctrlProps/ctrlProp1116.xml><?xml version="1.0" encoding="utf-8"?>
<formControlPr xmlns="http://schemas.microsoft.com/office/spreadsheetml/2009/9/main" objectType="Drop" dropStyle="combo" dx="22" fmlaLink="$BD$17" fmlaRange="Cups" noThreeD="1" sel="1" val="0"/>
</file>

<file path=xl/ctrlProps/ctrlProp1117.xml><?xml version="1.0" encoding="utf-8"?>
<formControlPr xmlns="http://schemas.microsoft.com/office/spreadsheetml/2009/9/main" objectType="Drop" dropStyle="combo" dx="22" fmlaLink="$BD$18" fmlaRange="Cups" noThreeD="1" sel="1" val="0"/>
</file>

<file path=xl/ctrlProps/ctrlProp1118.xml><?xml version="1.0" encoding="utf-8"?>
<formControlPr xmlns="http://schemas.microsoft.com/office/spreadsheetml/2009/9/main" objectType="Drop" dropStyle="combo" dx="22" fmlaLink="$BD$19" fmlaRange="Cups" noThreeD="1" sel="1" val="0"/>
</file>

<file path=xl/ctrlProps/ctrlProp1119.xml><?xml version="1.0" encoding="utf-8"?>
<formControlPr xmlns="http://schemas.microsoft.com/office/spreadsheetml/2009/9/main" objectType="Drop" dropStyle="combo" dx="22" fmlaLink="$AC$18" fmlaRange="GREEN" noThreeD="1" sel="1" val="0"/>
</file>

<file path=xl/ctrlProps/ctrlProp112.xml><?xml version="1.0" encoding="utf-8"?>
<formControlPr xmlns="http://schemas.microsoft.com/office/spreadsheetml/2009/9/main" objectType="Drop" dropStyle="combo" dx="22" fmlaLink="$L$23" fmlaRange="Cups" noThreeD="1" sel="1" val="0"/>
</file>

<file path=xl/ctrlProps/ctrlProp1120.xml><?xml version="1.0" encoding="utf-8"?>
<formControlPr xmlns="http://schemas.microsoft.com/office/spreadsheetml/2009/9/main" objectType="Drop" dropStyle="combo" dx="22" fmlaLink="$W$16" fmlaRange="Cups" noThreeD="1" sel="1" val="0"/>
</file>

<file path=xl/ctrlProps/ctrlProp1121.xml><?xml version="1.0" encoding="utf-8"?>
<formControlPr xmlns="http://schemas.microsoft.com/office/spreadsheetml/2009/9/main" objectType="Drop" dropStyle="combo" dx="22" fmlaLink="$W$15" fmlaRange="Cups" noThreeD="1" sel="1" val="0"/>
</file>

<file path=xl/ctrlProps/ctrlProp1122.xml><?xml version="1.0" encoding="utf-8"?>
<formControlPr xmlns="http://schemas.microsoft.com/office/spreadsheetml/2009/9/main" objectType="Drop" dropStyle="combo" dx="22" fmlaLink="$W$13" fmlaRange="Cups" noThreeD="1" sel="1" val="0"/>
</file>

<file path=xl/ctrlProps/ctrlProp1123.xml><?xml version="1.0" encoding="utf-8"?>
<formControlPr xmlns="http://schemas.microsoft.com/office/spreadsheetml/2009/9/main" objectType="Drop" dropStyle="combo" dx="22" fmlaLink="$W$14" fmlaRange="Cups" noThreeD="1" sel="1" val="0"/>
</file>

<file path=xl/ctrlProps/ctrlProp1124.xml><?xml version="1.0" encoding="utf-8"?>
<formControlPr xmlns="http://schemas.microsoft.com/office/spreadsheetml/2009/9/main" objectType="Drop" dropStyle="combo" dx="22" fmlaLink="$W$17" fmlaRange="Cups" noThreeD="1" sel="1" val="0"/>
</file>

<file path=xl/ctrlProps/ctrlProp1125.xml><?xml version="1.0" encoding="utf-8"?>
<formControlPr xmlns="http://schemas.microsoft.com/office/spreadsheetml/2009/9/main" objectType="Drop" dropStyle="combo" dx="22" fmlaLink="$AF$7" fmlaRange="Cups" noThreeD="1" sel="1" val="0"/>
</file>

<file path=xl/ctrlProps/ctrlProp1126.xml><?xml version="1.0" encoding="utf-8"?>
<formControlPr xmlns="http://schemas.microsoft.com/office/spreadsheetml/2009/9/main" objectType="Drop" dropStyle="combo" dx="22" fmlaLink="$AL$7" fmlaRange="Cups" noThreeD="1" sel="1" val="0"/>
</file>

<file path=xl/ctrlProps/ctrlProp1127.xml><?xml version="1.0" encoding="utf-8"?>
<formControlPr xmlns="http://schemas.microsoft.com/office/spreadsheetml/2009/9/main" objectType="Drop" dropStyle="combo" dx="22" fmlaLink="$AR$7" fmlaRange="Cups" noThreeD="1" sel="1" val="0"/>
</file>

<file path=xl/ctrlProps/ctrlProp1128.xml><?xml version="1.0" encoding="utf-8"?>
<formControlPr xmlns="http://schemas.microsoft.com/office/spreadsheetml/2009/9/main" objectType="Drop" dropStyle="combo" dx="22" fmlaLink="$AX$7" fmlaRange="Cups" noThreeD="1" sel="1" val="0"/>
</file>

<file path=xl/ctrlProps/ctrlProp1129.xml><?xml version="1.0" encoding="utf-8"?>
<formControlPr xmlns="http://schemas.microsoft.com/office/spreadsheetml/2009/9/main" objectType="Drop" dropStyle="combo" dx="22" fmlaLink="$BD$5" fmlaRange="Cups" noThreeD="1" sel="1" val="0"/>
</file>

<file path=xl/ctrlProps/ctrlProp113.xml><?xml version="1.0" encoding="utf-8"?>
<formControlPr xmlns="http://schemas.microsoft.com/office/spreadsheetml/2009/9/main" objectType="Drop" dropStyle="combo" dx="22" fmlaLink="$L$24" fmlaRange="Cups" noThreeD="1" sel="1" val="0"/>
</file>

<file path=xl/ctrlProps/ctrlProp1130.xml><?xml version="1.0" encoding="utf-8"?>
<formControlPr xmlns="http://schemas.microsoft.com/office/spreadsheetml/2009/9/main" objectType="CheckBox" fmlaLink="$AR$3" lockText="1"/>
</file>

<file path=xl/ctrlProps/ctrlProp1131.xml><?xml version="1.0" encoding="utf-8"?>
<formControlPr xmlns="http://schemas.microsoft.com/office/spreadsheetml/2009/9/main" objectType="Drop" dropStyle="combo" dx="22" fmlaLink="$A$7" fmlaRange="meals" noThreeD="1" sel="1" val="0"/>
</file>

<file path=xl/ctrlProps/ctrlProp1132.xml><?xml version="1.0" encoding="utf-8"?>
<formControlPr xmlns="http://schemas.microsoft.com/office/spreadsheetml/2009/9/main" objectType="Drop" dropStyle="combo" dx="22" fmlaLink="$A$8" fmlaRange="meals" noThreeD="1" sel="1" val="0"/>
</file>

<file path=xl/ctrlProps/ctrlProp1133.xml><?xml version="1.0" encoding="utf-8"?>
<formControlPr xmlns="http://schemas.microsoft.com/office/spreadsheetml/2009/9/main" objectType="Drop" dropStyle="combo" dx="22" fmlaLink="$A$9" fmlaRange="meals" noThreeD="1" sel="1" val="0"/>
</file>

<file path=xl/ctrlProps/ctrlProp1134.xml><?xml version="1.0" encoding="utf-8"?>
<formControlPr xmlns="http://schemas.microsoft.com/office/spreadsheetml/2009/9/main" objectType="Drop" dropStyle="combo" dx="22" fmlaLink="$A$10" fmlaRange="meals" noThreeD="1" sel="1" val="0"/>
</file>

<file path=xl/ctrlProps/ctrlProp1135.xml><?xml version="1.0" encoding="utf-8"?>
<formControlPr xmlns="http://schemas.microsoft.com/office/spreadsheetml/2009/9/main" objectType="Drop" dropStyle="combo" dx="22" fmlaLink="$A$11" fmlaRange="meals" noThreeD="1" sel="1" val="0"/>
</file>

<file path=xl/ctrlProps/ctrlProp1136.xml><?xml version="1.0" encoding="utf-8"?>
<formControlPr xmlns="http://schemas.microsoft.com/office/spreadsheetml/2009/9/main" objectType="Drop" dropStyle="combo" dx="22" fmlaLink="$A$12" fmlaRange="meals" noThreeD="1" sel="1" val="0"/>
</file>

<file path=xl/ctrlProps/ctrlProp1137.xml><?xml version="1.0" encoding="utf-8"?>
<formControlPr xmlns="http://schemas.microsoft.com/office/spreadsheetml/2009/9/main" objectType="Drop" dropStyle="combo" dx="22" fmlaLink="$A$13" fmlaRange="meals" noThreeD="1" sel="1" val="0"/>
</file>

<file path=xl/ctrlProps/ctrlProp1138.xml><?xml version="1.0" encoding="utf-8"?>
<formControlPr xmlns="http://schemas.microsoft.com/office/spreadsheetml/2009/9/main" objectType="Drop" dropStyle="combo" dx="22" fmlaLink="$A$14" fmlaRange="meals" noThreeD="1" sel="1" val="0"/>
</file>

<file path=xl/ctrlProps/ctrlProp1139.xml><?xml version="1.0" encoding="utf-8"?>
<formControlPr xmlns="http://schemas.microsoft.com/office/spreadsheetml/2009/9/main" objectType="Drop" dropStyle="combo" dx="22" fmlaLink="$A$15" fmlaRange="meals" noThreeD="1" sel="1" val="0"/>
</file>

<file path=xl/ctrlProps/ctrlProp114.xml><?xml version="1.0" encoding="utf-8"?>
<formControlPr xmlns="http://schemas.microsoft.com/office/spreadsheetml/2009/9/main" objectType="Drop" dropStyle="combo" dx="22" fmlaLink="$L$25" fmlaRange="Cups" noThreeD="1" sel="1" val="0"/>
</file>

<file path=xl/ctrlProps/ctrlProp1140.xml><?xml version="1.0" encoding="utf-8"?>
<formControlPr xmlns="http://schemas.microsoft.com/office/spreadsheetml/2009/9/main" objectType="Drop" dropStyle="combo" dx="22" fmlaLink="$A$16" fmlaRange="meals" noThreeD="1" sel="1" val="0"/>
</file>

<file path=xl/ctrlProps/ctrlProp1141.xml><?xml version="1.0" encoding="utf-8"?>
<formControlPr xmlns="http://schemas.microsoft.com/office/spreadsheetml/2009/9/main" objectType="Drop" dropStyle="combo" dx="22" fmlaLink="$A$17" fmlaRange="meals" noThreeD="1" sel="1" val="0"/>
</file>

<file path=xl/ctrlProps/ctrlProp1142.xml><?xml version="1.0" encoding="utf-8"?>
<formControlPr xmlns="http://schemas.microsoft.com/office/spreadsheetml/2009/9/main" objectType="Drop" dropStyle="combo" dx="22" fmlaLink="$A$18" fmlaRange="meals" noThreeD="1" sel="1" val="0"/>
</file>

<file path=xl/ctrlProps/ctrlProp1143.xml><?xml version="1.0" encoding="utf-8"?>
<formControlPr xmlns="http://schemas.microsoft.com/office/spreadsheetml/2009/9/main" objectType="Drop" dropStyle="combo" dx="22" fmlaLink="$A$19" fmlaRange="meals" noThreeD="1" sel="1" val="0"/>
</file>

<file path=xl/ctrlProps/ctrlProp1144.xml><?xml version="1.0" encoding="utf-8"?>
<formControlPr xmlns="http://schemas.microsoft.com/office/spreadsheetml/2009/9/main" objectType="Drop" dropStyle="combo" dx="22" fmlaLink="$A$20" fmlaRange="meals" noThreeD="1" sel="1" val="0"/>
</file>

<file path=xl/ctrlProps/ctrlProp1145.xml><?xml version="1.0" encoding="utf-8"?>
<formControlPr xmlns="http://schemas.microsoft.com/office/spreadsheetml/2009/9/main" objectType="Drop" dropStyle="combo" dx="22" fmlaLink="$A$21" fmlaRange="meals" noThreeD="1" sel="1" val="0"/>
</file>

<file path=xl/ctrlProps/ctrlProp1146.xml><?xml version="1.0" encoding="utf-8"?>
<formControlPr xmlns="http://schemas.microsoft.com/office/spreadsheetml/2009/9/main" objectType="Drop" dropStyle="combo" dx="22" fmlaLink="$A$22" fmlaRange="meals" noThreeD="1" sel="1" val="0"/>
</file>

<file path=xl/ctrlProps/ctrlProp1147.xml><?xml version="1.0" encoding="utf-8"?>
<formControlPr xmlns="http://schemas.microsoft.com/office/spreadsheetml/2009/9/main" objectType="Drop" dropStyle="combo" dx="22" fmlaLink="$A$23" fmlaRange="meals" noThreeD="1" sel="1" val="0"/>
</file>

<file path=xl/ctrlProps/ctrlProp1148.xml><?xml version="1.0" encoding="utf-8"?>
<formControlPr xmlns="http://schemas.microsoft.com/office/spreadsheetml/2009/9/main" objectType="Drop" dropStyle="combo" dx="22" fmlaLink="$A$24" fmlaRange="meals" noThreeD="1" sel="1" val="0"/>
</file>

<file path=xl/ctrlProps/ctrlProp1149.xml><?xml version="1.0" encoding="utf-8"?>
<formControlPr xmlns="http://schemas.microsoft.com/office/spreadsheetml/2009/9/main" objectType="Drop" dropStyle="combo" dx="22" fmlaLink="$A$25" fmlaRange="meals" noThreeD="1" sel="1" val="0"/>
</file>

<file path=xl/ctrlProps/ctrlProp115.xml><?xml version="1.0" encoding="utf-8"?>
<formControlPr xmlns="http://schemas.microsoft.com/office/spreadsheetml/2009/9/main" objectType="Drop" dropStyle="combo" dx="22" fmlaLink="$L$26" fmlaRange="Cups" noThreeD="1" sel="1" val="0"/>
</file>

<file path=xl/ctrlProps/ctrlProp1150.xml><?xml version="1.0" encoding="utf-8"?>
<formControlPr xmlns="http://schemas.microsoft.com/office/spreadsheetml/2009/9/main" objectType="Drop" dropStyle="combo" dx="22" fmlaLink="$A$26" fmlaRange="meals" noThreeD="1" sel="1" val="0"/>
</file>

<file path=xl/ctrlProps/ctrlProp1151.xml><?xml version="1.0" encoding="utf-8"?>
<formControlPr xmlns="http://schemas.microsoft.com/office/spreadsheetml/2009/9/main" objectType="CheckBox" fmlaLink="$X$5" lockText="1"/>
</file>

<file path=xl/ctrlProps/ctrlProp1152.xml><?xml version="1.0" encoding="utf-8"?>
<formControlPr xmlns="http://schemas.microsoft.com/office/spreadsheetml/2009/9/main" objectType="CheckBox" fmlaLink="$X$6" lockText="1"/>
</file>

<file path=xl/ctrlProps/ctrlProp1153.xml><?xml version="1.0" encoding="utf-8"?>
<formControlPr xmlns="http://schemas.microsoft.com/office/spreadsheetml/2009/9/main" objectType="CheckBox" fmlaLink="$X$7" lockText="1"/>
</file>

<file path=xl/ctrlProps/ctrlProp1154.xml><?xml version="1.0" encoding="utf-8"?>
<formControlPr xmlns="http://schemas.microsoft.com/office/spreadsheetml/2009/9/main" objectType="CheckBox" fmlaLink="$X$8" lockText="1"/>
</file>

<file path=xl/ctrlProps/ctrlProp1155.xml><?xml version="1.0" encoding="utf-8"?>
<formControlPr xmlns="http://schemas.microsoft.com/office/spreadsheetml/2009/9/main" objectType="CheckBox" fmlaLink="$X$9" lockText="1"/>
</file>

<file path=xl/ctrlProps/ctrlProp1156.xml><?xml version="1.0" encoding="utf-8"?>
<formControlPr xmlns="http://schemas.microsoft.com/office/spreadsheetml/2009/9/main" objectType="Drop" dropStyle="combo" dx="22" fmlaLink="$AC$10" fmlaRange="GREEN" noThreeD="1" sel="1" val="0"/>
</file>

<file path=xl/ctrlProps/ctrlProp1157.xml><?xml version="1.0" encoding="utf-8"?>
<formControlPr xmlns="http://schemas.microsoft.com/office/spreadsheetml/2009/9/main" objectType="Drop" dropStyle="combo" dx="22" fmlaLink="$AC$11" fmlaRange="GREEN" noThreeD="1" sel="1" val="0"/>
</file>

<file path=xl/ctrlProps/ctrlProp1158.xml><?xml version="1.0" encoding="utf-8"?>
<formControlPr xmlns="http://schemas.microsoft.com/office/spreadsheetml/2009/9/main" objectType="Drop" dropStyle="combo" dx="22" fmlaLink="$AC$12" fmlaRange="GREEN" noThreeD="1" sel="1" val="0"/>
</file>

<file path=xl/ctrlProps/ctrlProp1159.xml><?xml version="1.0" encoding="utf-8"?>
<formControlPr xmlns="http://schemas.microsoft.com/office/spreadsheetml/2009/9/main" objectType="Drop" dropStyle="combo" dx="22" fmlaLink="$AC$13" fmlaRange="GREEN" noThreeD="1" sel="1" val="0"/>
</file>

<file path=xl/ctrlProps/ctrlProp116.xml><?xml version="1.0" encoding="utf-8"?>
<formControlPr xmlns="http://schemas.microsoft.com/office/spreadsheetml/2009/9/main" objectType="Drop" dropStyle="combo" dx="22" fmlaLink="$L$27" fmlaRange="Cups" noThreeD="1" sel="1" val="0"/>
</file>

<file path=xl/ctrlProps/ctrlProp1160.xml><?xml version="1.0" encoding="utf-8"?>
<formControlPr xmlns="http://schemas.microsoft.com/office/spreadsheetml/2009/9/main" objectType="Drop" dropStyle="combo" dx="22" fmlaLink="$AC$14" fmlaRange="GREEN" noThreeD="1" sel="1" val="0"/>
</file>

<file path=xl/ctrlProps/ctrlProp1161.xml><?xml version="1.0" encoding="utf-8"?>
<formControlPr xmlns="http://schemas.microsoft.com/office/spreadsheetml/2009/9/main" objectType="Drop" dropStyle="combo" dx="22" fmlaLink="$AC$15" fmlaRange="GREEN" noThreeD="1" sel="1" val="0"/>
</file>

<file path=xl/ctrlProps/ctrlProp1162.xml><?xml version="1.0" encoding="utf-8"?>
<formControlPr xmlns="http://schemas.microsoft.com/office/spreadsheetml/2009/9/main" objectType="Drop" dropStyle="combo" dx="22" fmlaLink="$AC$16" fmlaRange="GREEN" noThreeD="1" sel="1" val="0"/>
</file>

<file path=xl/ctrlProps/ctrlProp1163.xml><?xml version="1.0" encoding="utf-8"?>
<formControlPr xmlns="http://schemas.microsoft.com/office/spreadsheetml/2009/9/main" objectType="Drop" dropStyle="combo" dx="22" fmlaLink="$AC$17" fmlaRange="GREEN" noThreeD="1" sel="1" val="0"/>
</file>

<file path=xl/ctrlProps/ctrlProp1164.xml><?xml version="1.0" encoding="utf-8"?>
<formControlPr xmlns="http://schemas.microsoft.com/office/spreadsheetml/2009/9/main" objectType="Drop" dropStyle="combo" dx="22" fmlaLink="$AC$19" fmlaRange="GREEN" noThreeD="1" sel="1" val="0"/>
</file>

<file path=xl/ctrlProps/ctrlProp1165.xml><?xml version="1.0" encoding="utf-8"?>
<formControlPr xmlns="http://schemas.microsoft.com/office/spreadsheetml/2009/9/main" objectType="Drop" dropStyle="combo" dx="22" fmlaLink="$AF$10" fmlaRange="Cups" noThreeD="1" sel="1" val="0"/>
</file>

<file path=xl/ctrlProps/ctrlProp1166.xml><?xml version="1.0" encoding="utf-8"?>
<formControlPr xmlns="http://schemas.microsoft.com/office/spreadsheetml/2009/9/main" objectType="Drop" dropStyle="combo" dx="22" fmlaLink="$AF$11" fmlaRange="Cups" noThreeD="1" sel="1" val="0"/>
</file>

<file path=xl/ctrlProps/ctrlProp1167.xml><?xml version="1.0" encoding="utf-8"?>
<formControlPr xmlns="http://schemas.microsoft.com/office/spreadsheetml/2009/9/main" objectType="Drop" dropStyle="combo" dx="22" fmlaLink="$AF$12" fmlaRange="Cups" noThreeD="1" sel="1" val="0"/>
</file>

<file path=xl/ctrlProps/ctrlProp1168.xml><?xml version="1.0" encoding="utf-8"?>
<formControlPr xmlns="http://schemas.microsoft.com/office/spreadsheetml/2009/9/main" objectType="Drop" dropStyle="combo" dx="22" fmlaLink="$AF$13" fmlaRange="Cups" noThreeD="1" sel="1" val="0"/>
</file>

<file path=xl/ctrlProps/ctrlProp1169.xml><?xml version="1.0" encoding="utf-8"?>
<formControlPr xmlns="http://schemas.microsoft.com/office/spreadsheetml/2009/9/main" objectType="Drop" dropStyle="combo" dx="22" fmlaLink="$AF$14" fmlaRange="Cups" noThreeD="1" sel="1" val="0"/>
</file>

<file path=xl/ctrlProps/ctrlProp117.xml><?xml version="1.0" encoding="utf-8"?>
<formControlPr xmlns="http://schemas.microsoft.com/office/spreadsheetml/2009/9/main" objectType="Drop" dropStyle="combo" dx="22" fmlaLink="$L$28" fmlaRange="Cups" noThreeD="1" sel="1" val="0"/>
</file>

<file path=xl/ctrlProps/ctrlProp1170.xml><?xml version="1.0" encoding="utf-8"?>
<formControlPr xmlns="http://schemas.microsoft.com/office/spreadsheetml/2009/9/main" objectType="Drop" dropStyle="combo" dx="22" fmlaLink="$AF$15" fmlaRange="Cups" noThreeD="1" sel="1" val="0"/>
</file>

<file path=xl/ctrlProps/ctrlProp1171.xml><?xml version="1.0" encoding="utf-8"?>
<formControlPr xmlns="http://schemas.microsoft.com/office/spreadsheetml/2009/9/main" objectType="Drop" dropStyle="combo" dx="22" fmlaLink="$AF$16" fmlaRange="Cups" noThreeD="1" sel="1" val="0"/>
</file>

<file path=xl/ctrlProps/ctrlProp1172.xml><?xml version="1.0" encoding="utf-8"?>
<formControlPr xmlns="http://schemas.microsoft.com/office/spreadsheetml/2009/9/main" objectType="Drop" dropStyle="combo" dx="22" fmlaLink="$AF$17" fmlaRange="Cups" noThreeD="1" sel="1" val="0"/>
</file>

<file path=xl/ctrlProps/ctrlProp1173.xml><?xml version="1.0" encoding="utf-8"?>
<formControlPr xmlns="http://schemas.microsoft.com/office/spreadsheetml/2009/9/main" objectType="Drop" dropStyle="combo" dx="22" fmlaLink="$AF$18" fmlaRange="Cups" noThreeD="1" sel="1" val="0"/>
</file>

<file path=xl/ctrlProps/ctrlProp1174.xml><?xml version="1.0" encoding="utf-8"?>
<formControlPr xmlns="http://schemas.microsoft.com/office/spreadsheetml/2009/9/main" objectType="Drop" dropStyle="combo" dx="22" fmlaLink="$AF$19" fmlaRange="Cups" noThreeD="1" sel="1" val="0"/>
</file>

<file path=xl/ctrlProps/ctrlProp1175.xml><?xml version="1.0" encoding="utf-8"?>
<formControlPr xmlns="http://schemas.microsoft.com/office/spreadsheetml/2009/9/main" objectType="Drop" dropStyle="combo" dx="22" fmlaLink="$AI$10" fmlaRange="RED" noThreeD="1" sel="1" val="0"/>
</file>

<file path=xl/ctrlProps/ctrlProp1176.xml><?xml version="1.0" encoding="utf-8"?>
<formControlPr xmlns="http://schemas.microsoft.com/office/spreadsheetml/2009/9/main" objectType="Drop" dropStyle="combo" dx="22" fmlaLink="$AI$11" fmlaRange="RED" noThreeD="1" sel="1" val="0"/>
</file>

<file path=xl/ctrlProps/ctrlProp1177.xml><?xml version="1.0" encoding="utf-8"?>
<formControlPr xmlns="http://schemas.microsoft.com/office/spreadsheetml/2009/9/main" objectType="Drop" dropStyle="combo" dx="22" fmlaLink="$AI$12" fmlaRange="RED" noThreeD="1" sel="1" val="0"/>
</file>

<file path=xl/ctrlProps/ctrlProp1178.xml><?xml version="1.0" encoding="utf-8"?>
<formControlPr xmlns="http://schemas.microsoft.com/office/spreadsheetml/2009/9/main" objectType="Drop" dropStyle="combo" dx="22" fmlaLink="$AI$13" fmlaRange="RED" noThreeD="1" sel="1" val="0"/>
</file>

<file path=xl/ctrlProps/ctrlProp1179.xml><?xml version="1.0" encoding="utf-8"?>
<formControlPr xmlns="http://schemas.microsoft.com/office/spreadsheetml/2009/9/main" objectType="Drop" dropStyle="combo" dx="22" fmlaLink="$AI$14" fmlaRange="RED" noThreeD="1" sel="1" val="0"/>
</file>

<file path=xl/ctrlProps/ctrlProp118.xml><?xml version="1.0" encoding="utf-8"?>
<formControlPr xmlns="http://schemas.microsoft.com/office/spreadsheetml/2009/9/main" objectType="Drop" dropStyle="combo" dx="22" fmlaLink="$L$29" fmlaRange="Cups" noThreeD="1" sel="1" val="0"/>
</file>

<file path=xl/ctrlProps/ctrlProp1180.xml><?xml version="1.0" encoding="utf-8"?>
<formControlPr xmlns="http://schemas.microsoft.com/office/spreadsheetml/2009/9/main" objectType="Drop" dropStyle="combo" dx="22" fmlaLink="$AI$15" fmlaRange="RED" noThreeD="1" sel="1" val="0"/>
</file>

<file path=xl/ctrlProps/ctrlProp1181.xml><?xml version="1.0" encoding="utf-8"?>
<formControlPr xmlns="http://schemas.microsoft.com/office/spreadsheetml/2009/9/main" objectType="Drop" dropStyle="combo" dx="22" fmlaLink="$AI$16" fmlaRange="RED" noThreeD="1" sel="1" val="0"/>
</file>

<file path=xl/ctrlProps/ctrlProp1182.xml><?xml version="1.0" encoding="utf-8"?>
<formControlPr xmlns="http://schemas.microsoft.com/office/spreadsheetml/2009/9/main" objectType="Drop" dropStyle="combo" dx="22" fmlaLink="$AI$17" fmlaRange="RED" noThreeD="1" sel="1" val="0"/>
</file>

<file path=xl/ctrlProps/ctrlProp1183.xml><?xml version="1.0" encoding="utf-8"?>
<formControlPr xmlns="http://schemas.microsoft.com/office/spreadsheetml/2009/9/main" objectType="Drop" dropStyle="combo" dx="22" fmlaLink="$AI$18" fmlaRange="RED" noThreeD="1" sel="1" val="0"/>
</file>

<file path=xl/ctrlProps/ctrlProp1184.xml><?xml version="1.0" encoding="utf-8"?>
<formControlPr xmlns="http://schemas.microsoft.com/office/spreadsheetml/2009/9/main" objectType="Drop" dropStyle="combo" dx="22" fmlaLink="$AI$19" fmlaRange="RED" noThreeD="1" sel="1" val="0"/>
</file>

<file path=xl/ctrlProps/ctrlProp1185.xml><?xml version="1.0" encoding="utf-8"?>
<formControlPr xmlns="http://schemas.microsoft.com/office/spreadsheetml/2009/9/main" objectType="Drop" dropStyle="combo" dx="22" fmlaLink="$AL$10" fmlaRange="Cups" noThreeD="1" sel="1" val="0"/>
</file>

<file path=xl/ctrlProps/ctrlProp1186.xml><?xml version="1.0" encoding="utf-8"?>
<formControlPr xmlns="http://schemas.microsoft.com/office/spreadsheetml/2009/9/main" objectType="Drop" dropStyle="combo" dx="22" fmlaLink="$AL$11" fmlaRange="Cups" noThreeD="1" sel="1" val="0"/>
</file>

<file path=xl/ctrlProps/ctrlProp1187.xml><?xml version="1.0" encoding="utf-8"?>
<formControlPr xmlns="http://schemas.microsoft.com/office/spreadsheetml/2009/9/main" objectType="Drop" dropStyle="combo" dx="22" fmlaLink="$AL$12" fmlaRange="Cups" noThreeD="1" sel="1" val="0"/>
</file>

<file path=xl/ctrlProps/ctrlProp1188.xml><?xml version="1.0" encoding="utf-8"?>
<formControlPr xmlns="http://schemas.microsoft.com/office/spreadsheetml/2009/9/main" objectType="Drop" dropStyle="combo" dx="22" fmlaLink="$AL$13" fmlaRange="Cups" noThreeD="1" sel="1" val="0"/>
</file>

<file path=xl/ctrlProps/ctrlProp1189.xml><?xml version="1.0" encoding="utf-8"?>
<formControlPr xmlns="http://schemas.microsoft.com/office/spreadsheetml/2009/9/main" objectType="Drop" dropStyle="combo" dx="22" fmlaLink="$AL$14" fmlaRange="Cups" noThreeD="1" sel="1" val="0"/>
</file>

<file path=xl/ctrlProps/ctrlProp119.xml><?xml version="1.0" encoding="utf-8"?>
<formControlPr xmlns="http://schemas.microsoft.com/office/spreadsheetml/2009/9/main" objectType="Drop" dropStyle="combo" dx="22" fmlaLink="$L$30" fmlaRange="Cups" noThreeD="1" sel="1" val="0"/>
</file>

<file path=xl/ctrlProps/ctrlProp1190.xml><?xml version="1.0" encoding="utf-8"?>
<formControlPr xmlns="http://schemas.microsoft.com/office/spreadsheetml/2009/9/main" objectType="Drop" dropStyle="combo" dx="22" fmlaLink="$AL$15" fmlaRange="Cups" noThreeD="1" sel="1" val="0"/>
</file>

<file path=xl/ctrlProps/ctrlProp1191.xml><?xml version="1.0" encoding="utf-8"?>
<formControlPr xmlns="http://schemas.microsoft.com/office/spreadsheetml/2009/9/main" objectType="Drop" dropStyle="combo" dx="22" fmlaLink="$AL$16" fmlaRange="Cups" noThreeD="1" sel="1" val="0"/>
</file>

<file path=xl/ctrlProps/ctrlProp1192.xml><?xml version="1.0" encoding="utf-8"?>
<formControlPr xmlns="http://schemas.microsoft.com/office/spreadsheetml/2009/9/main" objectType="Drop" dropStyle="combo" dx="22" fmlaLink="$AL$17" fmlaRange="Cups" noThreeD="1" sel="1" val="0"/>
</file>

<file path=xl/ctrlProps/ctrlProp1193.xml><?xml version="1.0" encoding="utf-8"?>
<formControlPr xmlns="http://schemas.microsoft.com/office/spreadsheetml/2009/9/main" objectType="Drop" dropStyle="combo" dx="22" fmlaLink="$AL$18" fmlaRange="Cups" noThreeD="1" sel="1" val="0"/>
</file>

<file path=xl/ctrlProps/ctrlProp1194.xml><?xml version="1.0" encoding="utf-8"?>
<formControlPr xmlns="http://schemas.microsoft.com/office/spreadsheetml/2009/9/main" objectType="Drop" dropStyle="combo" dx="22" fmlaLink="$AL$19" fmlaRange="Cups" noThreeD="1" sel="1" val="0"/>
</file>

<file path=xl/ctrlProps/ctrlProp1195.xml><?xml version="1.0" encoding="utf-8"?>
<formControlPr xmlns="http://schemas.microsoft.com/office/spreadsheetml/2009/9/main" objectType="Drop" dropStyle="combo" dx="22" fmlaLink="$AO$10" fmlaRange="BEANS" noThreeD="1" sel="1" val="0"/>
</file>

<file path=xl/ctrlProps/ctrlProp1196.xml><?xml version="1.0" encoding="utf-8"?>
<formControlPr xmlns="http://schemas.microsoft.com/office/spreadsheetml/2009/9/main" objectType="Drop" dropStyle="combo" dx="22" fmlaLink="$AO$11" fmlaRange="BEANS" noThreeD="1" sel="1" val="0"/>
</file>

<file path=xl/ctrlProps/ctrlProp1197.xml><?xml version="1.0" encoding="utf-8"?>
<formControlPr xmlns="http://schemas.microsoft.com/office/spreadsheetml/2009/9/main" objectType="Drop" dropStyle="combo" dx="22" fmlaLink="$AO$12" fmlaRange="BEANS" noThreeD="1" sel="1" val="0"/>
</file>

<file path=xl/ctrlProps/ctrlProp1198.xml><?xml version="1.0" encoding="utf-8"?>
<formControlPr xmlns="http://schemas.microsoft.com/office/spreadsheetml/2009/9/main" objectType="Drop" dropStyle="combo" dx="22" fmlaLink="$AO$13" fmlaRange="BEANS" noThreeD="1" sel="1" val="0"/>
</file>

<file path=xl/ctrlProps/ctrlProp1199.xml><?xml version="1.0" encoding="utf-8"?>
<formControlPr xmlns="http://schemas.microsoft.com/office/spreadsheetml/2009/9/main" objectType="Drop" dropStyle="combo" dx="22" fmlaLink="$AO$14" fmlaRange="BEANS" noThreeD="1" sel="1" val="0"/>
</file>

<file path=xl/ctrlProps/ctrlProp12.xml><?xml version="1.0" encoding="utf-8"?>
<formControlPr xmlns="http://schemas.microsoft.com/office/spreadsheetml/2009/9/main" objectType="Drop" dropStyle="combo" dx="22" fmlaLink="$I$23" fmlaRange="Cups" noThreeD="1" sel="1" val="0"/>
</file>

<file path=xl/ctrlProps/ctrlProp120.xml><?xml version="1.0" encoding="utf-8"?>
<formControlPr xmlns="http://schemas.microsoft.com/office/spreadsheetml/2009/9/main" objectType="Drop" dropStyle="combo" dx="22" fmlaLink="$L$31" fmlaRange="Cups" noThreeD="1" sel="1" val="0"/>
</file>

<file path=xl/ctrlProps/ctrlProp1200.xml><?xml version="1.0" encoding="utf-8"?>
<formControlPr xmlns="http://schemas.microsoft.com/office/spreadsheetml/2009/9/main" objectType="Drop" dropStyle="combo" dx="22" fmlaLink="$AO$15" fmlaRange="BEANS" noThreeD="1" sel="1" val="0"/>
</file>

<file path=xl/ctrlProps/ctrlProp1201.xml><?xml version="1.0" encoding="utf-8"?>
<formControlPr xmlns="http://schemas.microsoft.com/office/spreadsheetml/2009/9/main" objectType="Drop" dropStyle="combo" dx="22" fmlaLink="$AO$16" fmlaRange="BEANS" noThreeD="1" sel="1" val="0"/>
</file>

<file path=xl/ctrlProps/ctrlProp1202.xml><?xml version="1.0" encoding="utf-8"?>
<formControlPr xmlns="http://schemas.microsoft.com/office/spreadsheetml/2009/9/main" objectType="Drop" dropStyle="combo" dx="22" fmlaLink="$AO$17" fmlaRange="BEANS" noThreeD="1" sel="1" val="0"/>
</file>

<file path=xl/ctrlProps/ctrlProp1203.xml><?xml version="1.0" encoding="utf-8"?>
<formControlPr xmlns="http://schemas.microsoft.com/office/spreadsheetml/2009/9/main" objectType="Drop" dropStyle="combo" dx="22" fmlaLink="$AO$18" fmlaRange="BEANS" noThreeD="1" sel="1" val="0"/>
</file>

<file path=xl/ctrlProps/ctrlProp1204.xml><?xml version="1.0" encoding="utf-8"?>
<formControlPr xmlns="http://schemas.microsoft.com/office/spreadsheetml/2009/9/main" objectType="Drop" dropStyle="combo" dx="22" fmlaLink="$AO$19" fmlaRange="BEANS" noThreeD="1" sel="1" val="0"/>
</file>

<file path=xl/ctrlProps/ctrlProp1205.xml><?xml version="1.0" encoding="utf-8"?>
<formControlPr xmlns="http://schemas.microsoft.com/office/spreadsheetml/2009/9/main" objectType="Drop" dropStyle="combo" dx="22" fmlaLink="$AR$10" fmlaRange="Cups" noThreeD="1" sel="1" val="0"/>
</file>

<file path=xl/ctrlProps/ctrlProp1206.xml><?xml version="1.0" encoding="utf-8"?>
<formControlPr xmlns="http://schemas.microsoft.com/office/spreadsheetml/2009/9/main" objectType="Drop" dropStyle="combo" dx="22" fmlaLink="$AR$11" fmlaRange="Cups" noThreeD="1" sel="1" val="0"/>
</file>

<file path=xl/ctrlProps/ctrlProp1207.xml><?xml version="1.0" encoding="utf-8"?>
<formControlPr xmlns="http://schemas.microsoft.com/office/spreadsheetml/2009/9/main" objectType="Drop" dropStyle="combo" dx="22" fmlaLink="$AR$12" fmlaRange="Cups" noThreeD="1" sel="1" val="0"/>
</file>

<file path=xl/ctrlProps/ctrlProp1208.xml><?xml version="1.0" encoding="utf-8"?>
<formControlPr xmlns="http://schemas.microsoft.com/office/spreadsheetml/2009/9/main" objectType="Drop" dropStyle="combo" dx="22" fmlaLink="$AR$13" fmlaRange="Cups" noThreeD="1" sel="1" val="0"/>
</file>

<file path=xl/ctrlProps/ctrlProp1209.xml><?xml version="1.0" encoding="utf-8"?>
<formControlPr xmlns="http://schemas.microsoft.com/office/spreadsheetml/2009/9/main" objectType="Drop" dropStyle="combo" dx="22" fmlaLink="$AR$14" fmlaRange="Cups" noThreeD="1" sel="1" val="0"/>
</file>

<file path=xl/ctrlProps/ctrlProp121.xml><?xml version="1.0" encoding="utf-8"?>
<formControlPr xmlns="http://schemas.microsoft.com/office/spreadsheetml/2009/9/main" objectType="Drop" dropStyle="combo" dx="22" fmlaLink="$L$32" fmlaRange="Cups" noThreeD="1" sel="1" val="0"/>
</file>

<file path=xl/ctrlProps/ctrlProp1210.xml><?xml version="1.0" encoding="utf-8"?>
<formControlPr xmlns="http://schemas.microsoft.com/office/spreadsheetml/2009/9/main" objectType="Drop" dropStyle="combo" dx="22" fmlaLink="$AR$15" fmlaRange="Cups" noThreeD="1" sel="1" val="0"/>
</file>

<file path=xl/ctrlProps/ctrlProp1211.xml><?xml version="1.0" encoding="utf-8"?>
<formControlPr xmlns="http://schemas.microsoft.com/office/spreadsheetml/2009/9/main" objectType="Drop" dropStyle="combo" dx="22" fmlaLink="$AR$16" fmlaRange="Cups" noThreeD="1" sel="1" val="0"/>
</file>

<file path=xl/ctrlProps/ctrlProp1212.xml><?xml version="1.0" encoding="utf-8"?>
<formControlPr xmlns="http://schemas.microsoft.com/office/spreadsheetml/2009/9/main" objectType="Drop" dropStyle="combo" dx="22" fmlaLink="$AR$17" fmlaRange="Cups" noThreeD="1" sel="1" val="0"/>
</file>

<file path=xl/ctrlProps/ctrlProp1213.xml><?xml version="1.0" encoding="utf-8"?>
<formControlPr xmlns="http://schemas.microsoft.com/office/spreadsheetml/2009/9/main" objectType="Drop" dropStyle="combo" dx="22" fmlaLink="$AR$18" fmlaRange="Cups" noThreeD="1" sel="1" val="0"/>
</file>

<file path=xl/ctrlProps/ctrlProp1214.xml><?xml version="1.0" encoding="utf-8"?>
<formControlPr xmlns="http://schemas.microsoft.com/office/spreadsheetml/2009/9/main" objectType="Drop" dropStyle="combo" dx="22" fmlaLink="$AR$19" fmlaRange="Cups" noThreeD="1" sel="1" val="0"/>
</file>

<file path=xl/ctrlProps/ctrlProp1215.xml><?xml version="1.0" encoding="utf-8"?>
<formControlPr xmlns="http://schemas.microsoft.com/office/spreadsheetml/2009/9/main" objectType="Drop" dropStyle="combo" dx="22" fmlaLink="$AU$10" fmlaRange="STARCHY" noThreeD="1" sel="1" val="0"/>
</file>

<file path=xl/ctrlProps/ctrlProp1216.xml><?xml version="1.0" encoding="utf-8"?>
<formControlPr xmlns="http://schemas.microsoft.com/office/spreadsheetml/2009/9/main" objectType="Drop" dropStyle="combo" dx="22" fmlaLink="$AU$11" fmlaRange="STARCHY" noThreeD="1" sel="1" val="0"/>
</file>

<file path=xl/ctrlProps/ctrlProp1217.xml><?xml version="1.0" encoding="utf-8"?>
<formControlPr xmlns="http://schemas.microsoft.com/office/spreadsheetml/2009/9/main" objectType="Drop" dropStyle="combo" dx="22" fmlaLink="$AU$12" fmlaRange="STARCHY" noThreeD="1" sel="1" val="0"/>
</file>

<file path=xl/ctrlProps/ctrlProp1218.xml><?xml version="1.0" encoding="utf-8"?>
<formControlPr xmlns="http://schemas.microsoft.com/office/spreadsheetml/2009/9/main" objectType="Drop" dropStyle="combo" dx="22" fmlaLink="$AU$13" fmlaRange="STARCHY" noThreeD="1" sel="1" val="0"/>
</file>

<file path=xl/ctrlProps/ctrlProp1219.xml><?xml version="1.0" encoding="utf-8"?>
<formControlPr xmlns="http://schemas.microsoft.com/office/spreadsheetml/2009/9/main" objectType="Drop" dropStyle="combo" dx="22" fmlaLink="$AU$14" fmlaRange="STARCHY" noThreeD="1" sel="1" val="0"/>
</file>

<file path=xl/ctrlProps/ctrlProp122.xml><?xml version="1.0" encoding="utf-8"?>
<formControlPr xmlns="http://schemas.microsoft.com/office/spreadsheetml/2009/9/main" objectType="Drop" dropStyle="combo" dx="22" fmlaLink="$L$33" fmlaRange="Cups" noThreeD="1" sel="1" val="0"/>
</file>

<file path=xl/ctrlProps/ctrlProp1220.xml><?xml version="1.0" encoding="utf-8"?>
<formControlPr xmlns="http://schemas.microsoft.com/office/spreadsheetml/2009/9/main" objectType="Drop" dropStyle="combo" dx="22" fmlaLink="$AU$15" fmlaRange="STARCHY" noThreeD="1" sel="1" val="0"/>
</file>

<file path=xl/ctrlProps/ctrlProp1221.xml><?xml version="1.0" encoding="utf-8"?>
<formControlPr xmlns="http://schemas.microsoft.com/office/spreadsheetml/2009/9/main" objectType="Drop" dropStyle="combo" dx="22" fmlaLink="$AU$16" fmlaRange="STARCHY" noThreeD="1" sel="1" val="0"/>
</file>

<file path=xl/ctrlProps/ctrlProp1222.xml><?xml version="1.0" encoding="utf-8"?>
<formControlPr xmlns="http://schemas.microsoft.com/office/spreadsheetml/2009/9/main" objectType="Drop" dropStyle="combo" dx="22" fmlaLink="$AU$17" fmlaRange="STARCHY" noThreeD="1" sel="1" val="0"/>
</file>

<file path=xl/ctrlProps/ctrlProp1223.xml><?xml version="1.0" encoding="utf-8"?>
<formControlPr xmlns="http://schemas.microsoft.com/office/spreadsheetml/2009/9/main" objectType="Drop" dropStyle="combo" dx="22" fmlaLink="$AU$18" fmlaRange="STARCHY" noThreeD="1" sel="1" val="0"/>
</file>

<file path=xl/ctrlProps/ctrlProp1224.xml><?xml version="1.0" encoding="utf-8"?>
<formControlPr xmlns="http://schemas.microsoft.com/office/spreadsheetml/2009/9/main" objectType="Drop" dropStyle="combo" dx="22" fmlaLink="$AU$19" fmlaRange="STARCHY" noThreeD="1" sel="1" val="0"/>
</file>

<file path=xl/ctrlProps/ctrlProp1225.xml><?xml version="1.0" encoding="utf-8"?>
<formControlPr xmlns="http://schemas.microsoft.com/office/spreadsheetml/2009/9/main" objectType="Drop" dropStyle="combo" dx="22" fmlaLink="$AX$10" fmlaRange="Cups" noThreeD="1" sel="1" val="0"/>
</file>

<file path=xl/ctrlProps/ctrlProp1226.xml><?xml version="1.0" encoding="utf-8"?>
<formControlPr xmlns="http://schemas.microsoft.com/office/spreadsheetml/2009/9/main" objectType="Drop" dropStyle="combo" dx="22" fmlaLink="$AX$11" fmlaRange="Cups" noThreeD="1" sel="1" val="0"/>
</file>

<file path=xl/ctrlProps/ctrlProp1227.xml><?xml version="1.0" encoding="utf-8"?>
<formControlPr xmlns="http://schemas.microsoft.com/office/spreadsheetml/2009/9/main" objectType="Drop" dropStyle="combo" dx="22" fmlaLink="$AX$12" fmlaRange="Cups" noThreeD="1" sel="1" val="0"/>
</file>

<file path=xl/ctrlProps/ctrlProp1228.xml><?xml version="1.0" encoding="utf-8"?>
<formControlPr xmlns="http://schemas.microsoft.com/office/spreadsheetml/2009/9/main" objectType="Drop" dropStyle="combo" dx="22" fmlaLink="$AX$13" fmlaRange="Cups" noThreeD="1" sel="1" val="0"/>
</file>

<file path=xl/ctrlProps/ctrlProp1229.xml><?xml version="1.0" encoding="utf-8"?>
<formControlPr xmlns="http://schemas.microsoft.com/office/spreadsheetml/2009/9/main" objectType="Drop" dropStyle="combo" dx="22" fmlaLink="$AX$14" fmlaRange="Cups" noThreeD="1" sel="1" val="0"/>
</file>

<file path=xl/ctrlProps/ctrlProp123.xml><?xml version="1.0" encoding="utf-8"?>
<formControlPr xmlns="http://schemas.microsoft.com/office/spreadsheetml/2009/9/main" objectType="Drop" dropStyle="combo" dx="22" fmlaLink="$L$34" fmlaRange="Cups" noThreeD="1" sel="1" val="0"/>
</file>

<file path=xl/ctrlProps/ctrlProp1230.xml><?xml version="1.0" encoding="utf-8"?>
<formControlPr xmlns="http://schemas.microsoft.com/office/spreadsheetml/2009/9/main" objectType="Drop" dropStyle="combo" dx="22" fmlaLink="$AX$15" fmlaRange="Cups" noThreeD="1" sel="1" val="0"/>
</file>

<file path=xl/ctrlProps/ctrlProp1231.xml><?xml version="1.0" encoding="utf-8"?>
<formControlPr xmlns="http://schemas.microsoft.com/office/spreadsheetml/2009/9/main" objectType="Drop" dropStyle="combo" dx="22" fmlaLink="$AX$16" fmlaRange="Cups" noThreeD="1" sel="1" val="0"/>
</file>

<file path=xl/ctrlProps/ctrlProp1232.xml><?xml version="1.0" encoding="utf-8"?>
<formControlPr xmlns="http://schemas.microsoft.com/office/spreadsheetml/2009/9/main" objectType="Drop" dropStyle="combo" dx="22" fmlaLink="$AX$17" fmlaRange="Cups" noThreeD="1" sel="1" val="0"/>
</file>

<file path=xl/ctrlProps/ctrlProp1233.xml><?xml version="1.0" encoding="utf-8"?>
<formControlPr xmlns="http://schemas.microsoft.com/office/spreadsheetml/2009/9/main" objectType="Drop" dropStyle="combo" dx="22" fmlaLink="$AX$18" fmlaRange="Cups" noThreeD="1" sel="1" val="0"/>
</file>

<file path=xl/ctrlProps/ctrlProp1234.xml><?xml version="1.0" encoding="utf-8"?>
<formControlPr xmlns="http://schemas.microsoft.com/office/spreadsheetml/2009/9/main" objectType="Drop" dropStyle="combo" dx="22" fmlaLink="$AX$19" fmlaRange="Cups" noThreeD="1" sel="1" val="0"/>
</file>

<file path=xl/ctrlProps/ctrlProp1235.xml><?xml version="1.0" encoding="utf-8"?>
<formControlPr xmlns="http://schemas.microsoft.com/office/spreadsheetml/2009/9/main" objectType="Drop" dropStyle="combo" dx="22" fmlaLink="$BA$10" fmlaRange="OTHER" noThreeD="1" sel="1" val="0"/>
</file>

<file path=xl/ctrlProps/ctrlProp1236.xml><?xml version="1.0" encoding="utf-8"?>
<formControlPr xmlns="http://schemas.microsoft.com/office/spreadsheetml/2009/9/main" objectType="Drop" dropStyle="combo" dx="22" fmlaLink="$BA$11" fmlaRange="OTHER" noThreeD="1" sel="1" val="0"/>
</file>

<file path=xl/ctrlProps/ctrlProp1237.xml><?xml version="1.0" encoding="utf-8"?>
<formControlPr xmlns="http://schemas.microsoft.com/office/spreadsheetml/2009/9/main" objectType="Drop" dropStyle="combo" dx="22" fmlaLink="$BA$12" fmlaRange="OTHER" noThreeD="1" sel="1" val="0"/>
</file>

<file path=xl/ctrlProps/ctrlProp1238.xml><?xml version="1.0" encoding="utf-8"?>
<formControlPr xmlns="http://schemas.microsoft.com/office/spreadsheetml/2009/9/main" objectType="Drop" dropStyle="combo" dx="22" fmlaLink="$BA$13" fmlaRange="OTHER" noThreeD="1" sel="1" val="0"/>
</file>

<file path=xl/ctrlProps/ctrlProp1239.xml><?xml version="1.0" encoding="utf-8"?>
<formControlPr xmlns="http://schemas.microsoft.com/office/spreadsheetml/2009/9/main" objectType="Drop" dropStyle="combo" dx="22" fmlaLink="$BA$14" fmlaRange="OTHER" noThreeD="1" sel="1" val="0"/>
</file>

<file path=xl/ctrlProps/ctrlProp124.xml><?xml version="1.0" encoding="utf-8"?>
<formControlPr xmlns="http://schemas.microsoft.com/office/spreadsheetml/2009/9/main" objectType="Drop" dropStyle="combo" dx="22" fmlaLink="$L$35" fmlaRange="Cups" noThreeD="1" sel="1" val="0"/>
</file>

<file path=xl/ctrlProps/ctrlProp1240.xml><?xml version="1.0" encoding="utf-8"?>
<formControlPr xmlns="http://schemas.microsoft.com/office/spreadsheetml/2009/9/main" objectType="Drop" dropStyle="combo" dx="22" fmlaLink="$BA$15" fmlaRange="OTHER" noThreeD="1" sel="1" val="0"/>
</file>

<file path=xl/ctrlProps/ctrlProp1241.xml><?xml version="1.0" encoding="utf-8"?>
<formControlPr xmlns="http://schemas.microsoft.com/office/spreadsheetml/2009/9/main" objectType="Drop" dropStyle="combo" dx="22" fmlaLink="$BA$16" fmlaRange="OTHER" noThreeD="1" sel="1" val="0"/>
</file>

<file path=xl/ctrlProps/ctrlProp1242.xml><?xml version="1.0" encoding="utf-8"?>
<formControlPr xmlns="http://schemas.microsoft.com/office/spreadsheetml/2009/9/main" objectType="Drop" dropStyle="combo" dx="22" fmlaLink="$BA$17" fmlaRange="OTHER" noThreeD="1" sel="1" val="0"/>
</file>

<file path=xl/ctrlProps/ctrlProp1243.xml><?xml version="1.0" encoding="utf-8"?>
<formControlPr xmlns="http://schemas.microsoft.com/office/spreadsheetml/2009/9/main" objectType="Drop" dropStyle="combo" dx="22" fmlaLink="$BA$18" fmlaRange="OTHER" noThreeD="1" sel="1" val="0"/>
</file>

<file path=xl/ctrlProps/ctrlProp1244.xml><?xml version="1.0" encoding="utf-8"?>
<formControlPr xmlns="http://schemas.microsoft.com/office/spreadsheetml/2009/9/main" objectType="Drop" dropStyle="combo" dx="22" fmlaLink="$BA$19" fmlaRange="OTHER" noThreeD="1" sel="1" val="0"/>
</file>

<file path=xl/ctrlProps/ctrlProp1245.xml><?xml version="1.0" encoding="utf-8"?>
<formControlPr xmlns="http://schemas.microsoft.com/office/spreadsheetml/2009/9/main" objectType="Drop" dropStyle="combo" dx="22" fmlaLink="$BD$10" fmlaRange="Cups" noThreeD="1" sel="1" val="0"/>
</file>

<file path=xl/ctrlProps/ctrlProp1246.xml><?xml version="1.0" encoding="utf-8"?>
<formControlPr xmlns="http://schemas.microsoft.com/office/spreadsheetml/2009/9/main" objectType="Drop" dropStyle="combo" dx="22" fmlaLink="$BD$11" fmlaRange="Cups" noThreeD="1" sel="1" val="0"/>
</file>

<file path=xl/ctrlProps/ctrlProp1247.xml><?xml version="1.0" encoding="utf-8"?>
<formControlPr xmlns="http://schemas.microsoft.com/office/spreadsheetml/2009/9/main" objectType="Drop" dropStyle="combo" dx="22" fmlaLink="$BD$12" fmlaRange="Cups" noThreeD="1" sel="1" val="0"/>
</file>

<file path=xl/ctrlProps/ctrlProp1248.xml><?xml version="1.0" encoding="utf-8"?>
<formControlPr xmlns="http://schemas.microsoft.com/office/spreadsheetml/2009/9/main" objectType="Drop" dropStyle="combo" dx="22" fmlaLink="$BD$13" fmlaRange="Cups" noThreeD="1" sel="1" val="0"/>
</file>

<file path=xl/ctrlProps/ctrlProp1249.xml><?xml version="1.0" encoding="utf-8"?>
<formControlPr xmlns="http://schemas.microsoft.com/office/spreadsheetml/2009/9/main" objectType="Drop" dropStyle="combo" dx="22" fmlaLink="$BD$14" fmlaRange="Cups" noThreeD="1" sel="1" val="0"/>
</file>

<file path=xl/ctrlProps/ctrlProp125.xml><?xml version="1.0" encoding="utf-8"?>
<formControlPr xmlns="http://schemas.microsoft.com/office/spreadsheetml/2009/9/main" objectType="Drop" dropStyle="combo" dx="22" fmlaLink="$L$36" fmlaRange="Cups" noThreeD="1" sel="1" val="0"/>
</file>

<file path=xl/ctrlProps/ctrlProp1250.xml><?xml version="1.0" encoding="utf-8"?>
<formControlPr xmlns="http://schemas.microsoft.com/office/spreadsheetml/2009/9/main" objectType="Drop" dropStyle="combo" dx="22" fmlaLink="$BD$15" fmlaRange="Cups" noThreeD="1" sel="1" val="0"/>
</file>

<file path=xl/ctrlProps/ctrlProp1251.xml><?xml version="1.0" encoding="utf-8"?>
<formControlPr xmlns="http://schemas.microsoft.com/office/spreadsheetml/2009/9/main" objectType="Drop" dropStyle="combo" dx="22" fmlaLink="$BD$16" fmlaRange="Cups" noThreeD="1" sel="1" val="0"/>
</file>

<file path=xl/ctrlProps/ctrlProp1252.xml><?xml version="1.0" encoding="utf-8"?>
<formControlPr xmlns="http://schemas.microsoft.com/office/spreadsheetml/2009/9/main" objectType="Drop" dropStyle="combo" dx="22" fmlaLink="$BD$17" fmlaRange="Cups" noThreeD="1" sel="1" val="0"/>
</file>

<file path=xl/ctrlProps/ctrlProp1253.xml><?xml version="1.0" encoding="utf-8"?>
<formControlPr xmlns="http://schemas.microsoft.com/office/spreadsheetml/2009/9/main" objectType="Drop" dropStyle="combo" dx="22" fmlaLink="$BD$18" fmlaRange="Cups" noThreeD="1" sel="1" val="0"/>
</file>

<file path=xl/ctrlProps/ctrlProp1254.xml><?xml version="1.0" encoding="utf-8"?>
<formControlPr xmlns="http://schemas.microsoft.com/office/spreadsheetml/2009/9/main" objectType="Drop" dropStyle="combo" dx="22" fmlaLink="$BD$19" fmlaRange="Cups" noThreeD="1" sel="1" val="0"/>
</file>

<file path=xl/ctrlProps/ctrlProp1255.xml><?xml version="1.0" encoding="utf-8"?>
<formControlPr xmlns="http://schemas.microsoft.com/office/spreadsheetml/2009/9/main" objectType="Drop" dropStyle="combo" dx="22" fmlaLink="$AC$18" fmlaRange="GREEN" noThreeD="1" sel="1" val="0"/>
</file>

<file path=xl/ctrlProps/ctrlProp1256.xml><?xml version="1.0" encoding="utf-8"?>
<formControlPr xmlns="http://schemas.microsoft.com/office/spreadsheetml/2009/9/main" objectType="Drop" dropStyle="combo" dx="22" fmlaLink="$W$16" fmlaRange="Cups" noThreeD="1" sel="1" val="0"/>
</file>

<file path=xl/ctrlProps/ctrlProp1257.xml><?xml version="1.0" encoding="utf-8"?>
<formControlPr xmlns="http://schemas.microsoft.com/office/spreadsheetml/2009/9/main" objectType="Drop" dropStyle="combo" dx="22" fmlaLink="$W$15" fmlaRange="Cups" noThreeD="1" sel="1" val="0"/>
</file>

<file path=xl/ctrlProps/ctrlProp1258.xml><?xml version="1.0" encoding="utf-8"?>
<formControlPr xmlns="http://schemas.microsoft.com/office/spreadsheetml/2009/9/main" objectType="Drop" dropStyle="combo" dx="22" fmlaLink="$W$13" fmlaRange="Cups" noThreeD="1" sel="1" val="0"/>
</file>

<file path=xl/ctrlProps/ctrlProp1259.xml><?xml version="1.0" encoding="utf-8"?>
<formControlPr xmlns="http://schemas.microsoft.com/office/spreadsheetml/2009/9/main" objectType="Drop" dropStyle="combo" dx="22" fmlaLink="$W$14" fmlaRange="Cups" noThreeD="1" sel="1" val="0"/>
</file>

<file path=xl/ctrlProps/ctrlProp126.xml><?xml version="1.0" encoding="utf-8"?>
<formControlPr xmlns="http://schemas.microsoft.com/office/spreadsheetml/2009/9/main" objectType="Drop" dropStyle="combo" dx="22" fmlaLink="$L$37" fmlaRange="Cups" noThreeD="1" sel="1" val="0"/>
</file>

<file path=xl/ctrlProps/ctrlProp1260.xml><?xml version="1.0" encoding="utf-8"?>
<formControlPr xmlns="http://schemas.microsoft.com/office/spreadsheetml/2009/9/main" objectType="Drop" dropStyle="combo" dx="22" fmlaLink="$W$17" fmlaRange="Cups" noThreeD="1" sel="1" val="0"/>
</file>

<file path=xl/ctrlProps/ctrlProp1261.xml><?xml version="1.0" encoding="utf-8"?>
<formControlPr xmlns="http://schemas.microsoft.com/office/spreadsheetml/2009/9/main" objectType="Drop" dropStyle="combo" dx="22" fmlaLink="$AF$7" fmlaRange="Cups" noThreeD="1" sel="1" val="0"/>
</file>

<file path=xl/ctrlProps/ctrlProp1262.xml><?xml version="1.0" encoding="utf-8"?>
<formControlPr xmlns="http://schemas.microsoft.com/office/spreadsheetml/2009/9/main" objectType="Drop" dropStyle="combo" dx="22" fmlaLink="$AL$7" fmlaRange="Cups" noThreeD="1" sel="1" val="0"/>
</file>

<file path=xl/ctrlProps/ctrlProp1263.xml><?xml version="1.0" encoding="utf-8"?>
<formControlPr xmlns="http://schemas.microsoft.com/office/spreadsheetml/2009/9/main" objectType="Drop" dropStyle="combo" dx="22" fmlaLink="$AR$7" fmlaRange="Cups" noThreeD="1" sel="1" val="0"/>
</file>

<file path=xl/ctrlProps/ctrlProp1264.xml><?xml version="1.0" encoding="utf-8"?>
<formControlPr xmlns="http://schemas.microsoft.com/office/spreadsheetml/2009/9/main" objectType="Drop" dropStyle="combo" dx="22" fmlaLink="$AX$7" fmlaRange="Cups" noThreeD="1" sel="1" val="0"/>
</file>

<file path=xl/ctrlProps/ctrlProp1265.xml><?xml version="1.0" encoding="utf-8"?>
<formControlPr xmlns="http://schemas.microsoft.com/office/spreadsheetml/2009/9/main" objectType="Drop" dropStyle="combo" dx="22" fmlaLink="$BD$5" fmlaRange="Cups" noThreeD="1" sel="1" val="0"/>
</file>

<file path=xl/ctrlProps/ctrlProp1266.xml><?xml version="1.0" encoding="utf-8"?>
<formControlPr xmlns="http://schemas.microsoft.com/office/spreadsheetml/2009/9/main" objectType="CheckBox" fmlaLink="$AR$3" lockText="1"/>
</file>

<file path=xl/ctrlProps/ctrlProp1267.xml><?xml version="1.0" encoding="utf-8"?>
<formControlPr xmlns="http://schemas.microsoft.com/office/spreadsheetml/2009/9/main" objectType="Drop" dropStyle="combo" dx="22" fmlaLink="$A$7" fmlaRange="meals" noThreeD="1" sel="1" val="0"/>
</file>

<file path=xl/ctrlProps/ctrlProp1268.xml><?xml version="1.0" encoding="utf-8"?>
<formControlPr xmlns="http://schemas.microsoft.com/office/spreadsheetml/2009/9/main" objectType="Drop" dropStyle="combo" dx="22" fmlaLink="$A$8" fmlaRange="meals" noThreeD="1" sel="1" val="0"/>
</file>

<file path=xl/ctrlProps/ctrlProp1269.xml><?xml version="1.0" encoding="utf-8"?>
<formControlPr xmlns="http://schemas.microsoft.com/office/spreadsheetml/2009/9/main" objectType="Drop" dropStyle="combo" dx="22" fmlaLink="$A$9" fmlaRange="meals" noThreeD="1" sel="1" val="0"/>
</file>

<file path=xl/ctrlProps/ctrlProp127.xml><?xml version="1.0" encoding="utf-8"?>
<formControlPr xmlns="http://schemas.microsoft.com/office/spreadsheetml/2009/9/main" objectType="Drop" dropStyle="combo" dx="22" fmlaLink="$L$38" fmlaRange="Cups" noThreeD="1" sel="1" val="0"/>
</file>

<file path=xl/ctrlProps/ctrlProp1270.xml><?xml version="1.0" encoding="utf-8"?>
<formControlPr xmlns="http://schemas.microsoft.com/office/spreadsheetml/2009/9/main" objectType="Drop" dropStyle="combo" dx="22" fmlaLink="$A$10" fmlaRange="meals" noThreeD="1" sel="1" val="0"/>
</file>

<file path=xl/ctrlProps/ctrlProp1271.xml><?xml version="1.0" encoding="utf-8"?>
<formControlPr xmlns="http://schemas.microsoft.com/office/spreadsheetml/2009/9/main" objectType="Drop" dropStyle="combo" dx="22" fmlaLink="$A$11" fmlaRange="meals" noThreeD="1" sel="1" val="0"/>
</file>

<file path=xl/ctrlProps/ctrlProp1272.xml><?xml version="1.0" encoding="utf-8"?>
<formControlPr xmlns="http://schemas.microsoft.com/office/spreadsheetml/2009/9/main" objectType="Drop" dropStyle="combo" dx="22" fmlaLink="$A$12" fmlaRange="meals" noThreeD="1" sel="1" val="0"/>
</file>

<file path=xl/ctrlProps/ctrlProp1273.xml><?xml version="1.0" encoding="utf-8"?>
<formControlPr xmlns="http://schemas.microsoft.com/office/spreadsheetml/2009/9/main" objectType="Drop" dropStyle="combo" dx="22" fmlaLink="$A$13" fmlaRange="meals" noThreeD="1" sel="1" val="0"/>
</file>

<file path=xl/ctrlProps/ctrlProp1274.xml><?xml version="1.0" encoding="utf-8"?>
<formControlPr xmlns="http://schemas.microsoft.com/office/spreadsheetml/2009/9/main" objectType="Drop" dropStyle="combo" dx="22" fmlaLink="$A$14" fmlaRange="meals" noThreeD="1" sel="1" val="0"/>
</file>

<file path=xl/ctrlProps/ctrlProp1275.xml><?xml version="1.0" encoding="utf-8"?>
<formControlPr xmlns="http://schemas.microsoft.com/office/spreadsheetml/2009/9/main" objectType="Drop" dropStyle="combo" dx="22" fmlaLink="$A$15" fmlaRange="meals" noThreeD="1" sel="1" val="0"/>
</file>

<file path=xl/ctrlProps/ctrlProp1276.xml><?xml version="1.0" encoding="utf-8"?>
<formControlPr xmlns="http://schemas.microsoft.com/office/spreadsheetml/2009/9/main" objectType="Drop" dropStyle="combo" dx="22" fmlaLink="$A$16" fmlaRange="meals" noThreeD="1" sel="1" val="0"/>
</file>

<file path=xl/ctrlProps/ctrlProp1277.xml><?xml version="1.0" encoding="utf-8"?>
<formControlPr xmlns="http://schemas.microsoft.com/office/spreadsheetml/2009/9/main" objectType="Drop" dropStyle="combo" dx="22" fmlaLink="$A$17" fmlaRange="meals" noThreeD="1" sel="1" val="0"/>
</file>

<file path=xl/ctrlProps/ctrlProp1278.xml><?xml version="1.0" encoding="utf-8"?>
<formControlPr xmlns="http://schemas.microsoft.com/office/spreadsheetml/2009/9/main" objectType="Drop" dropStyle="combo" dx="22" fmlaLink="$A$18" fmlaRange="meals" noThreeD="1" sel="1" val="0"/>
</file>

<file path=xl/ctrlProps/ctrlProp1279.xml><?xml version="1.0" encoding="utf-8"?>
<formControlPr xmlns="http://schemas.microsoft.com/office/spreadsheetml/2009/9/main" objectType="Drop" dropStyle="combo" dx="22" fmlaLink="$A$19" fmlaRange="meals" noThreeD="1" sel="1" val="0"/>
</file>

<file path=xl/ctrlProps/ctrlProp128.xml><?xml version="1.0" encoding="utf-8"?>
<formControlPr xmlns="http://schemas.microsoft.com/office/spreadsheetml/2009/9/main" objectType="Drop" dropStyle="combo" dx="22" fmlaLink="$L$39" fmlaRange="Cups" noThreeD="1" sel="1" val="0"/>
</file>

<file path=xl/ctrlProps/ctrlProp1280.xml><?xml version="1.0" encoding="utf-8"?>
<formControlPr xmlns="http://schemas.microsoft.com/office/spreadsheetml/2009/9/main" objectType="Drop" dropStyle="combo" dx="22" fmlaLink="$A$20" fmlaRange="meals" noThreeD="1" sel="1" val="0"/>
</file>

<file path=xl/ctrlProps/ctrlProp1281.xml><?xml version="1.0" encoding="utf-8"?>
<formControlPr xmlns="http://schemas.microsoft.com/office/spreadsheetml/2009/9/main" objectType="Drop" dropStyle="combo" dx="22" fmlaLink="$A$21" fmlaRange="meals" noThreeD="1" sel="1" val="0"/>
</file>

<file path=xl/ctrlProps/ctrlProp1282.xml><?xml version="1.0" encoding="utf-8"?>
<formControlPr xmlns="http://schemas.microsoft.com/office/spreadsheetml/2009/9/main" objectType="Drop" dropStyle="combo" dx="22" fmlaLink="$A$22" fmlaRange="meals" noThreeD="1" sel="1" val="0"/>
</file>

<file path=xl/ctrlProps/ctrlProp1283.xml><?xml version="1.0" encoding="utf-8"?>
<formControlPr xmlns="http://schemas.microsoft.com/office/spreadsheetml/2009/9/main" objectType="Drop" dropStyle="combo" dx="22" fmlaLink="$A$23" fmlaRange="meals" noThreeD="1" sel="1" val="0"/>
</file>

<file path=xl/ctrlProps/ctrlProp1284.xml><?xml version="1.0" encoding="utf-8"?>
<formControlPr xmlns="http://schemas.microsoft.com/office/spreadsheetml/2009/9/main" objectType="Drop" dropStyle="combo" dx="22" fmlaLink="$A$24" fmlaRange="meals" noThreeD="1" sel="1" val="0"/>
</file>

<file path=xl/ctrlProps/ctrlProp1285.xml><?xml version="1.0" encoding="utf-8"?>
<formControlPr xmlns="http://schemas.microsoft.com/office/spreadsheetml/2009/9/main" objectType="Drop" dropStyle="combo" dx="22" fmlaLink="$A$25" fmlaRange="meals" noThreeD="1" sel="1" val="0"/>
</file>

<file path=xl/ctrlProps/ctrlProp1286.xml><?xml version="1.0" encoding="utf-8"?>
<formControlPr xmlns="http://schemas.microsoft.com/office/spreadsheetml/2009/9/main" objectType="Drop" dropStyle="combo" dx="22" fmlaLink="$A$26" fmlaRange="meals" noThreeD="1" sel="1" val="0"/>
</file>

<file path=xl/ctrlProps/ctrlProp1287.xml><?xml version="1.0" encoding="utf-8"?>
<formControlPr xmlns="http://schemas.microsoft.com/office/spreadsheetml/2009/9/main" objectType="CheckBox" fmlaLink="$G$7" lockText="1" noThreeD="1"/>
</file>

<file path=xl/ctrlProps/ctrlProp1288.xml><?xml version="1.0" encoding="utf-8"?>
<formControlPr xmlns="http://schemas.microsoft.com/office/spreadsheetml/2009/9/main" objectType="CheckBox" fmlaLink="$G$8" lockText="1" noThreeD="1"/>
</file>

<file path=xl/ctrlProps/ctrlProp1289.xml><?xml version="1.0" encoding="utf-8"?>
<formControlPr xmlns="http://schemas.microsoft.com/office/spreadsheetml/2009/9/main" objectType="CheckBox" fmlaLink="$G$9" lockText="1" noThreeD="1"/>
</file>

<file path=xl/ctrlProps/ctrlProp129.xml><?xml version="1.0" encoding="utf-8"?>
<formControlPr xmlns="http://schemas.microsoft.com/office/spreadsheetml/2009/9/main" objectType="Drop" dropStyle="combo" dx="22" fmlaLink="$L$40" fmlaRange="Cups" noThreeD="1" sel="1" val="0"/>
</file>

<file path=xl/ctrlProps/ctrlProp1290.xml><?xml version="1.0" encoding="utf-8"?>
<formControlPr xmlns="http://schemas.microsoft.com/office/spreadsheetml/2009/9/main" objectType="CheckBox" fmlaLink="$G$10" lockText="1" noThreeD="1"/>
</file>

<file path=xl/ctrlProps/ctrlProp1291.xml><?xml version="1.0" encoding="utf-8"?>
<formControlPr xmlns="http://schemas.microsoft.com/office/spreadsheetml/2009/9/main" objectType="CheckBox" fmlaLink="$G$11" lockText="1" noThreeD="1"/>
</file>

<file path=xl/ctrlProps/ctrlProp1292.xml><?xml version="1.0" encoding="utf-8"?>
<formControlPr xmlns="http://schemas.microsoft.com/office/spreadsheetml/2009/9/main" objectType="CheckBox" fmlaLink="$G$12" lockText="1" noThreeD="1"/>
</file>

<file path=xl/ctrlProps/ctrlProp1293.xml><?xml version="1.0" encoding="utf-8"?>
<formControlPr xmlns="http://schemas.microsoft.com/office/spreadsheetml/2009/9/main" objectType="CheckBox" fmlaLink="$G$13" lockText="1" noThreeD="1"/>
</file>

<file path=xl/ctrlProps/ctrlProp1294.xml><?xml version="1.0" encoding="utf-8"?>
<formControlPr xmlns="http://schemas.microsoft.com/office/spreadsheetml/2009/9/main" objectType="CheckBox" fmlaLink="$G$14" lockText="1" noThreeD="1"/>
</file>

<file path=xl/ctrlProps/ctrlProp1295.xml><?xml version="1.0" encoding="utf-8"?>
<formControlPr xmlns="http://schemas.microsoft.com/office/spreadsheetml/2009/9/main" objectType="CheckBox" fmlaLink="$G$15" lockText="1" noThreeD="1"/>
</file>

<file path=xl/ctrlProps/ctrlProp1296.xml><?xml version="1.0" encoding="utf-8"?>
<formControlPr xmlns="http://schemas.microsoft.com/office/spreadsheetml/2009/9/main" objectType="CheckBox" fmlaLink="$G$16" lockText="1" noThreeD="1"/>
</file>

<file path=xl/ctrlProps/ctrlProp1297.xml><?xml version="1.0" encoding="utf-8"?>
<formControlPr xmlns="http://schemas.microsoft.com/office/spreadsheetml/2009/9/main" objectType="CheckBox" fmlaLink="$G$17" lockText="1" noThreeD="1"/>
</file>

<file path=xl/ctrlProps/ctrlProp1298.xml><?xml version="1.0" encoding="utf-8"?>
<formControlPr xmlns="http://schemas.microsoft.com/office/spreadsheetml/2009/9/main" objectType="CheckBox" fmlaLink="$G$18" lockText="1" noThreeD="1"/>
</file>

<file path=xl/ctrlProps/ctrlProp1299.xml><?xml version="1.0" encoding="utf-8"?>
<formControlPr xmlns="http://schemas.microsoft.com/office/spreadsheetml/2009/9/main" objectType="CheckBox" fmlaLink="$G$19" lockText="1" noThreeD="1"/>
</file>

<file path=xl/ctrlProps/ctrlProp13.xml><?xml version="1.0" encoding="utf-8"?>
<formControlPr xmlns="http://schemas.microsoft.com/office/spreadsheetml/2009/9/main" objectType="Drop" dropStyle="combo" dx="22" fmlaLink="$I$24" fmlaRange="Cups" noThreeD="1" sel="1" val="0"/>
</file>

<file path=xl/ctrlProps/ctrlProp130.xml><?xml version="1.0" encoding="utf-8"?>
<formControlPr xmlns="http://schemas.microsoft.com/office/spreadsheetml/2009/9/main" objectType="Drop" dropStyle="combo" dx="22" fmlaLink="$L$41" fmlaRange="Cups" noThreeD="1" sel="1" val="0"/>
</file>

<file path=xl/ctrlProps/ctrlProp1300.xml><?xml version="1.0" encoding="utf-8"?>
<formControlPr xmlns="http://schemas.microsoft.com/office/spreadsheetml/2009/9/main" objectType="CheckBox" fmlaLink="$G$20" lockText="1" noThreeD="1"/>
</file>

<file path=xl/ctrlProps/ctrlProp1301.xml><?xml version="1.0" encoding="utf-8"?>
<formControlPr xmlns="http://schemas.microsoft.com/office/spreadsheetml/2009/9/main" objectType="CheckBox" fmlaLink="$G$21" lockText="1" noThreeD="1"/>
</file>

<file path=xl/ctrlProps/ctrlProp1302.xml><?xml version="1.0" encoding="utf-8"?>
<formControlPr xmlns="http://schemas.microsoft.com/office/spreadsheetml/2009/9/main" objectType="CheckBox" fmlaLink="$G$22" lockText="1" noThreeD="1"/>
</file>

<file path=xl/ctrlProps/ctrlProp1303.xml><?xml version="1.0" encoding="utf-8"?>
<formControlPr xmlns="http://schemas.microsoft.com/office/spreadsheetml/2009/9/main" objectType="CheckBox" fmlaLink="$G$23" lockText="1" noThreeD="1"/>
</file>

<file path=xl/ctrlProps/ctrlProp1304.xml><?xml version="1.0" encoding="utf-8"?>
<formControlPr xmlns="http://schemas.microsoft.com/office/spreadsheetml/2009/9/main" objectType="CheckBox" fmlaLink="$G$24" lockText="1" noThreeD="1"/>
</file>

<file path=xl/ctrlProps/ctrlProp1305.xml><?xml version="1.0" encoding="utf-8"?>
<formControlPr xmlns="http://schemas.microsoft.com/office/spreadsheetml/2009/9/main" objectType="CheckBox" fmlaLink="$G$25" lockText="1" noThreeD="1"/>
</file>

<file path=xl/ctrlProps/ctrlProp1306.xml><?xml version="1.0" encoding="utf-8"?>
<formControlPr xmlns="http://schemas.microsoft.com/office/spreadsheetml/2009/9/main" objectType="CheckBox" fmlaLink="$G$26" lockText="1" noThreeD="1"/>
</file>

<file path=xl/ctrlProps/ctrlProp1307.xml><?xml version="1.0" encoding="utf-8"?>
<formControlPr xmlns="http://schemas.microsoft.com/office/spreadsheetml/2009/9/main" objectType="CheckBox" fmlaLink="$X$5" lockText="1" noThreeD="1"/>
</file>

<file path=xl/ctrlProps/ctrlProp1308.xml><?xml version="1.0" encoding="utf-8"?>
<formControlPr xmlns="http://schemas.microsoft.com/office/spreadsheetml/2009/9/main" objectType="CheckBox" fmlaLink="$X$6" lockText="1" noThreeD="1"/>
</file>

<file path=xl/ctrlProps/ctrlProp1309.xml><?xml version="1.0" encoding="utf-8"?>
<formControlPr xmlns="http://schemas.microsoft.com/office/spreadsheetml/2009/9/main" objectType="CheckBox" fmlaLink="$X$7" lockText="1" noThreeD="1"/>
</file>

<file path=xl/ctrlProps/ctrlProp131.xml><?xml version="1.0" encoding="utf-8"?>
<formControlPr xmlns="http://schemas.microsoft.com/office/spreadsheetml/2009/9/main" objectType="Drop" dropStyle="combo" dx="22" fmlaLink="$L$42" fmlaRange="Cups" noThreeD="1" sel="1" val="0"/>
</file>

<file path=xl/ctrlProps/ctrlProp1310.xml><?xml version="1.0" encoding="utf-8"?>
<formControlPr xmlns="http://schemas.microsoft.com/office/spreadsheetml/2009/9/main" objectType="CheckBox" fmlaLink="$X$8" lockText="1" noThreeD="1"/>
</file>

<file path=xl/ctrlProps/ctrlProp1311.xml><?xml version="1.0" encoding="utf-8"?>
<formControlPr xmlns="http://schemas.microsoft.com/office/spreadsheetml/2009/9/main" objectType="CheckBox" fmlaLink="$X$9" lockText="1" noThreeD="1"/>
</file>

<file path=xl/ctrlProps/ctrlProp1312.xml><?xml version="1.0" encoding="utf-8"?>
<formControlPr xmlns="http://schemas.microsoft.com/office/spreadsheetml/2009/9/main" objectType="Drop" dropStyle="combo" dx="22" fmlaLink="$AC$5" fmlaRange="GREEN" noThreeD="1" sel="1" val="0"/>
</file>

<file path=xl/ctrlProps/ctrlProp1313.xml><?xml version="1.0" encoding="utf-8"?>
<formControlPr xmlns="http://schemas.microsoft.com/office/spreadsheetml/2009/9/main" objectType="Drop" dropStyle="combo" dx="22" fmlaLink="$AC$6" fmlaRange="GREEN" noThreeD="1" sel="1" val="0"/>
</file>

<file path=xl/ctrlProps/ctrlProp1314.xml><?xml version="1.0" encoding="utf-8"?>
<formControlPr xmlns="http://schemas.microsoft.com/office/spreadsheetml/2009/9/main" objectType="Drop" dropStyle="combo" dx="22" fmlaLink="$AC$7" fmlaRange="GREEN" noThreeD="1" sel="1" val="0"/>
</file>

<file path=xl/ctrlProps/ctrlProp1315.xml><?xml version="1.0" encoding="utf-8"?>
<formControlPr xmlns="http://schemas.microsoft.com/office/spreadsheetml/2009/9/main" objectType="Drop" dropStyle="combo" dx="22" fmlaLink="$AC$8" fmlaRange="GREEN" noThreeD="1" sel="1" val="0"/>
</file>

<file path=xl/ctrlProps/ctrlProp1316.xml><?xml version="1.0" encoding="utf-8"?>
<formControlPr xmlns="http://schemas.microsoft.com/office/spreadsheetml/2009/9/main" objectType="Drop" dropStyle="combo" dx="22" fmlaLink="$AC$9" fmlaRange="GREEN" noThreeD="1" sel="1" val="0"/>
</file>

<file path=xl/ctrlProps/ctrlProp1317.xml><?xml version="1.0" encoding="utf-8"?>
<formControlPr xmlns="http://schemas.microsoft.com/office/spreadsheetml/2009/9/main" objectType="Drop" dropStyle="combo" dx="22" fmlaLink="$AC$10" fmlaRange="GREEN" noThreeD="1" sel="1" val="0"/>
</file>

<file path=xl/ctrlProps/ctrlProp1318.xml><?xml version="1.0" encoding="utf-8"?>
<formControlPr xmlns="http://schemas.microsoft.com/office/spreadsheetml/2009/9/main" objectType="Drop" dropStyle="combo" dx="22" fmlaLink="$AC$11" fmlaRange="GREEN" noThreeD="1" sel="1" val="0"/>
</file>

<file path=xl/ctrlProps/ctrlProp1319.xml><?xml version="1.0" encoding="utf-8"?>
<formControlPr xmlns="http://schemas.microsoft.com/office/spreadsheetml/2009/9/main" objectType="Drop" dropStyle="combo" dx="22" fmlaLink="$AC$12" fmlaRange="GREEN" noThreeD="1" sel="1" val="0"/>
</file>

<file path=xl/ctrlProps/ctrlProp132.xml><?xml version="1.0" encoding="utf-8"?>
<formControlPr xmlns="http://schemas.microsoft.com/office/spreadsheetml/2009/9/main" objectType="Drop" dropStyle="combo" dx="22" fmlaLink="$L$43" fmlaRange="Cups" noThreeD="1" sel="1" val="0"/>
</file>

<file path=xl/ctrlProps/ctrlProp1320.xml><?xml version="1.0" encoding="utf-8"?>
<formControlPr xmlns="http://schemas.microsoft.com/office/spreadsheetml/2009/9/main" objectType="Drop" dropStyle="combo" dx="22" fmlaLink="$AC$13" fmlaRange="GREEN" noThreeD="1" sel="1" val="0"/>
</file>

<file path=xl/ctrlProps/ctrlProp1321.xml><?xml version="1.0" encoding="utf-8"?>
<formControlPr xmlns="http://schemas.microsoft.com/office/spreadsheetml/2009/9/main" objectType="Drop" dropStyle="combo" dx="22" fmlaLink="$AC$14" fmlaRange="GREEN" noThreeD="1" sel="1" val="0"/>
</file>

<file path=xl/ctrlProps/ctrlProp1322.xml><?xml version="1.0" encoding="utf-8"?>
<formControlPr xmlns="http://schemas.microsoft.com/office/spreadsheetml/2009/9/main" objectType="Drop" dropStyle="combo" dx="22" fmlaLink="$AE$5" fmlaRange="Cups" noThreeD="1" sel="1" val="0"/>
</file>

<file path=xl/ctrlProps/ctrlProp1323.xml><?xml version="1.0" encoding="utf-8"?>
<formControlPr xmlns="http://schemas.microsoft.com/office/spreadsheetml/2009/9/main" objectType="Drop" dropStyle="combo" dx="22" fmlaLink="$AE$6" fmlaRange="Cups" noThreeD="1" sel="1" val="0"/>
</file>

<file path=xl/ctrlProps/ctrlProp1324.xml><?xml version="1.0" encoding="utf-8"?>
<formControlPr xmlns="http://schemas.microsoft.com/office/spreadsheetml/2009/9/main" objectType="Drop" dropStyle="combo" dx="22" fmlaLink="$AE$7" fmlaRange="Cups" noThreeD="1" sel="1" val="0"/>
</file>

<file path=xl/ctrlProps/ctrlProp1325.xml><?xml version="1.0" encoding="utf-8"?>
<formControlPr xmlns="http://schemas.microsoft.com/office/spreadsheetml/2009/9/main" objectType="Drop" dropStyle="combo" dx="22" fmlaLink="$AE$8" fmlaRange="Cups" noThreeD="1" sel="1" val="0"/>
</file>

<file path=xl/ctrlProps/ctrlProp1326.xml><?xml version="1.0" encoding="utf-8"?>
<formControlPr xmlns="http://schemas.microsoft.com/office/spreadsheetml/2009/9/main" objectType="Drop" dropStyle="combo" dx="22" fmlaLink="$AE$9" fmlaRange="Cups" noThreeD="1" sel="1" val="0"/>
</file>

<file path=xl/ctrlProps/ctrlProp1327.xml><?xml version="1.0" encoding="utf-8"?>
<formControlPr xmlns="http://schemas.microsoft.com/office/spreadsheetml/2009/9/main" objectType="Drop" dropStyle="combo" dx="22" fmlaLink="$AE$10" fmlaRange="Cups" noThreeD="1" sel="1" val="0"/>
</file>

<file path=xl/ctrlProps/ctrlProp1328.xml><?xml version="1.0" encoding="utf-8"?>
<formControlPr xmlns="http://schemas.microsoft.com/office/spreadsheetml/2009/9/main" objectType="Drop" dropStyle="combo" dx="22" fmlaLink="$AE$11" fmlaRange="Cups" noThreeD="1" sel="1" val="0"/>
</file>

<file path=xl/ctrlProps/ctrlProp1329.xml><?xml version="1.0" encoding="utf-8"?>
<formControlPr xmlns="http://schemas.microsoft.com/office/spreadsheetml/2009/9/main" objectType="Drop" dropStyle="combo" dx="22" fmlaLink="$AE$12" fmlaRange="Cups" noThreeD="1" sel="1" val="0"/>
</file>

<file path=xl/ctrlProps/ctrlProp133.xml><?xml version="1.0" encoding="utf-8"?>
<formControlPr xmlns="http://schemas.microsoft.com/office/spreadsheetml/2009/9/main" objectType="Drop" dropStyle="combo" dx="22" fmlaLink="$L$44" fmlaRange="Cups" noThreeD="1" sel="1" val="0"/>
</file>

<file path=xl/ctrlProps/ctrlProp1330.xml><?xml version="1.0" encoding="utf-8"?>
<formControlPr xmlns="http://schemas.microsoft.com/office/spreadsheetml/2009/9/main" objectType="Drop" dropStyle="combo" dx="22" fmlaLink="$AE$13" fmlaRange="Cups" noThreeD="1" sel="1" val="0"/>
</file>

<file path=xl/ctrlProps/ctrlProp1331.xml><?xml version="1.0" encoding="utf-8"?>
<formControlPr xmlns="http://schemas.microsoft.com/office/spreadsheetml/2009/9/main" objectType="Drop" dropStyle="combo" dx="22" fmlaLink="$AE$14" fmlaRange="Cups" noThreeD="1" sel="1" val="0"/>
</file>

<file path=xl/ctrlProps/ctrlProp1332.xml><?xml version="1.0" encoding="utf-8"?>
<formControlPr xmlns="http://schemas.microsoft.com/office/spreadsheetml/2009/9/main" objectType="Drop" dropStyle="combo" dx="22" fmlaLink="$AH$5" fmlaRange="RED" noThreeD="1" sel="1" val="0"/>
</file>

<file path=xl/ctrlProps/ctrlProp1333.xml><?xml version="1.0" encoding="utf-8"?>
<formControlPr xmlns="http://schemas.microsoft.com/office/spreadsheetml/2009/9/main" objectType="Drop" dropStyle="combo" dx="22" fmlaLink="$AH$6" fmlaRange="RED" noThreeD="1" sel="1" val="0"/>
</file>

<file path=xl/ctrlProps/ctrlProp1334.xml><?xml version="1.0" encoding="utf-8"?>
<formControlPr xmlns="http://schemas.microsoft.com/office/spreadsheetml/2009/9/main" objectType="Drop" dropStyle="combo" dx="22" fmlaLink="$AH$7" fmlaRange="RED" noThreeD="1" sel="1" val="0"/>
</file>

<file path=xl/ctrlProps/ctrlProp1335.xml><?xml version="1.0" encoding="utf-8"?>
<formControlPr xmlns="http://schemas.microsoft.com/office/spreadsheetml/2009/9/main" objectType="Drop" dropStyle="combo" dx="22" fmlaLink="$AH$8" fmlaRange="RED" noThreeD="1" sel="1" val="0"/>
</file>

<file path=xl/ctrlProps/ctrlProp1336.xml><?xml version="1.0" encoding="utf-8"?>
<formControlPr xmlns="http://schemas.microsoft.com/office/spreadsheetml/2009/9/main" objectType="Drop" dropStyle="combo" dx="22" fmlaLink="$AH$9" fmlaRange="RED" noThreeD="1" sel="1" val="0"/>
</file>

<file path=xl/ctrlProps/ctrlProp1337.xml><?xml version="1.0" encoding="utf-8"?>
<formControlPr xmlns="http://schemas.microsoft.com/office/spreadsheetml/2009/9/main" objectType="Drop" dropStyle="combo" dx="22" fmlaLink="$AH$10" fmlaRange="RED" noThreeD="1" sel="1" val="0"/>
</file>

<file path=xl/ctrlProps/ctrlProp1338.xml><?xml version="1.0" encoding="utf-8"?>
<formControlPr xmlns="http://schemas.microsoft.com/office/spreadsheetml/2009/9/main" objectType="Drop" dropStyle="combo" dx="22" fmlaLink="$AH$11" fmlaRange="RED" noThreeD="1" sel="1" val="0"/>
</file>

<file path=xl/ctrlProps/ctrlProp1339.xml><?xml version="1.0" encoding="utf-8"?>
<formControlPr xmlns="http://schemas.microsoft.com/office/spreadsheetml/2009/9/main" objectType="Drop" dropStyle="combo" dx="22" fmlaLink="$AH$12" fmlaRange="RED" noThreeD="1" sel="1" val="0"/>
</file>

<file path=xl/ctrlProps/ctrlProp134.xml><?xml version="1.0" encoding="utf-8"?>
<formControlPr xmlns="http://schemas.microsoft.com/office/spreadsheetml/2009/9/main" objectType="Drop" dropStyle="combo" dx="22" fmlaLink="$L$45" fmlaRange="Cups" noThreeD="1" sel="1" val="0"/>
</file>

<file path=xl/ctrlProps/ctrlProp1340.xml><?xml version="1.0" encoding="utf-8"?>
<formControlPr xmlns="http://schemas.microsoft.com/office/spreadsheetml/2009/9/main" objectType="Drop" dropStyle="combo" dx="22" fmlaLink="$AH$13" fmlaRange="RED" noThreeD="1" sel="1" val="0"/>
</file>

<file path=xl/ctrlProps/ctrlProp1341.xml><?xml version="1.0" encoding="utf-8"?>
<formControlPr xmlns="http://schemas.microsoft.com/office/spreadsheetml/2009/9/main" objectType="Drop" dropStyle="combo" dx="22" fmlaLink="$AH$14" fmlaRange="RED" noThreeD="1" sel="1" val="0"/>
</file>

<file path=xl/ctrlProps/ctrlProp1342.xml><?xml version="1.0" encoding="utf-8"?>
<formControlPr xmlns="http://schemas.microsoft.com/office/spreadsheetml/2009/9/main" objectType="Drop" dropStyle="combo" dx="22" fmlaLink="$AJ$5" fmlaRange="Cups" noThreeD="1" sel="1" val="0"/>
</file>

<file path=xl/ctrlProps/ctrlProp1343.xml><?xml version="1.0" encoding="utf-8"?>
<formControlPr xmlns="http://schemas.microsoft.com/office/spreadsheetml/2009/9/main" objectType="Drop" dropStyle="combo" dx="22" fmlaLink="$AJ$6" fmlaRange="Cups" noThreeD="1" sel="1" val="0"/>
</file>

<file path=xl/ctrlProps/ctrlProp1344.xml><?xml version="1.0" encoding="utf-8"?>
<formControlPr xmlns="http://schemas.microsoft.com/office/spreadsheetml/2009/9/main" objectType="Drop" dropStyle="combo" dx="22" fmlaLink="$AJ$7" fmlaRange="Cups" noThreeD="1" sel="1" val="0"/>
</file>

<file path=xl/ctrlProps/ctrlProp1345.xml><?xml version="1.0" encoding="utf-8"?>
<formControlPr xmlns="http://schemas.microsoft.com/office/spreadsheetml/2009/9/main" objectType="Drop" dropStyle="combo" dx="22" fmlaLink="$AJ$8" fmlaRange="Cups" noThreeD="1" sel="1" val="0"/>
</file>

<file path=xl/ctrlProps/ctrlProp1346.xml><?xml version="1.0" encoding="utf-8"?>
<formControlPr xmlns="http://schemas.microsoft.com/office/spreadsheetml/2009/9/main" objectType="Drop" dropStyle="combo" dx="22" fmlaLink="$AJ$9" fmlaRange="Cups" noThreeD="1" sel="1" val="0"/>
</file>

<file path=xl/ctrlProps/ctrlProp1347.xml><?xml version="1.0" encoding="utf-8"?>
<formControlPr xmlns="http://schemas.microsoft.com/office/spreadsheetml/2009/9/main" objectType="Drop" dropStyle="combo" dx="22" fmlaLink="$AJ$10" fmlaRange="Cups" noThreeD="1" sel="1" val="0"/>
</file>

<file path=xl/ctrlProps/ctrlProp1348.xml><?xml version="1.0" encoding="utf-8"?>
<formControlPr xmlns="http://schemas.microsoft.com/office/spreadsheetml/2009/9/main" objectType="Drop" dropStyle="combo" dx="22" fmlaLink="$AJ$11" fmlaRange="Cups" noThreeD="1" sel="1" val="0"/>
</file>

<file path=xl/ctrlProps/ctrlProp1349.xml><?xml version="1.0" encoding="utf-8"?>
<formControlPr xmlns="http://schemas.microsoft.com/office/spreadsheetml/2009/9/main" objectType="Drop" dropStyle="combo" dx="22" fmlaLink="$AJ$12" fmlaRange="Cups" noThreeD="1" sel="1" val="0"/>
</file>

<file path=xl/ctrlProps/ctrlProp135.xml><?xml version="1.0" encoding="utf-8"?>
<formControlPr xmlns="http://schemas.microsoft.com/office/spreadsheetml/2009/9/main" objectType="Drop" dropStyle="combo" dx="22" fmlaLink="$L$46" fmlaRange="Cups" noThreeD="1" sel="1" val="0"/>
</file>

<file path=xl/ctrlProps/ctrlProp1350.xml><?xml version="1.0" encoding="utf-8"?>
<formControlPr xmlns="http://schemas.microsoft.com/office/spreadsheetml/2009/9/main" objectType="Drop" dropStyle="combo" dx="22" fmlaLink="$AJ$13" fmlaRange="Cups" noThreeD="1" sel="1" val="0"/>
</file>

<file path=xl/ctrlProps/ctrlProp1351.xml><?xml version="1.0" encoding="utf-8"?>
<formControlPr xmlns="http://schemas.microsoft.com/office/spreadsheetml/2009/9/main" objectType="Drop" dropStyle="combo" dx="22" fmlaLink="$AJ$14" fmlaRange="Cups" noThreeD="1" sel="1" val="0"/>
</file>

<file path=xl/ctrlProps/ctrlProp1352.xml><?xml version="1.0" encoding="utf-8"?>
<formControlPr xmlns="http://schemas.microsoft.com/office/spreadsheetml/2009/9/main" objectType="Drop" dropStyle="combo" dx="22" fmlaLink="$AM$5" fmlaRange="BEANS" noThreeD="1" sel="1" val="0"/>
</file>

<file path=xl/ctrlProps/ctrlProp1353.xml><?xml version="1.0" encoding="utf-8"?>
<formControlPr xmlns="http://schemas.microsoft.com/office/spreadsheetml/2009/9/main" objectType="Drop" dropStyle="combo" dx="22" fmlaLink="$AM$6" fmlaRange="BEANS" noThreeD="1" sel="1" val="0"/>
</file>

<file path=xl/ctrlProps/ctrlProp1354.xml><?xml version="1.0" encoding="utf-8"?>
<formControlPr xmlns="http://schemas.microsoft.com/office/spreadsheetml/2009/9/main" objectType="Drop" dropStyle="combo" dx="22" fmlaLink="$AM$7" fmlaRange="BEANS" noThreeD="1" sel="1" val="0"/>
</file>

<file path=xl/ctrlProps/ctrlProp1355.xml><?xml version="1.0" encoding="utf-8"?>
<formControlPr xmlns="http://schemas.microsoft.com/office/spreadsheetml/2009/9/main" objectType="Drop" dropStyle="combo" dx="22" fmlaLink="$AM$8" fmlaRange="BEANS" noThreeD="1" sel="1" val="0"/>
</file>

<file path=xl/ctrlProps/ctrlProp1356.xml><?xml version="1.0" encoding="utf-8"?>
<formControlPr xmlns="http://schemas.microsoft.com/office/spreadsheetml/2009/9/main" objectType="Drop" dropStyle="combo" dx="22" fmlaLink="$AM$9" fmlaRange="BEANS" noThreeD="1" sel="1" val="0"/>
</file>

<file path=xl/ctrlProps/ctrlProp1357.xml><?xml version="1.0" encoding="utf-8"?>
<formControlPr xmlns="http://schemas.microsoft.com/office/spreadsheetml/2009/9/main" objectType="Drop" dropStyle="combo" dx="22" fmlaLink="$AM$10" fmlaRange="BEANS" noThreeD="1" sel="1" val="0"/>
</file>

<file path=xl/ctrlProps/ctrlProp1358.xml><?xml version="1.0" encoding="utf-8"?>
<formControlPr xmlns="http://schemas.microsoft.com/office/spreadsheetml/2009/9/main" objectType="Drop" dropStyle="combo" dx="22" fmlaLink="$AM$11" fmlaRange="BEANS" noThreeD="1" sel="1" val="0"/>
</file>

<file path=xl/ctrlProps/ctrlProp1359.xml><?xml version="1.0" encoding="utf-8"?>
<formControlPr xmlns="http://schemas.microsoft.com/office/spreadsheetml/2009/9/main" objectType="Drop" dropStyle="combo" dx="22" fmlaLink="$AM$12" fmlaRange="BEANS" noThreeD="1" sel="1" val="0"/>
</file>

<file path=xl/ctrlProps/ctrlProp136.xml><?xml version="1.0" encoding="utf-8"?>
<formControlPr xmlns="http://schemas.microsoft.com/office/spreadsheetml/2009/9/main" objectType="Drop" dropStyle="combo" dx="22" fmlaLink="$L$47" fmlaRange="Cups" noThreeD="1" sel="1" val="0"/>
</file>

<file path=xl/ctrlProps/ctrlProp1360.xml><?xml version="1.0" encoding="utf-8"?>
<formControlPr xmlns="http://schemas.microsoft.com/office/spreadsheetml/2009/9/main" objectType="Drop" dropStyle="combo" dx="22" fmlaLink="$AM$13" fmlaRange="BEANS" noThreeD="1" sel="1" val="0"/>
</file>

<file path=xl/ctrlProps/ctrlProp1361.xml><?xml version="1.0" encoding="utf-8"?>
<formControlPr xmlns="http://schemas.microsoft.com/office/spreadsheetml/2009/9/main" objectType="Drop" dropStyle="combo" dx="22" fmlaLink="$AM$14" fmlaRange="BEANS" noThreeD="1" sel="1" val="0"/>
</file>

<file path=xl/ctrlProps/ctrlProp1362.xml><?xml version="1.0" encoding="utf-8"?>
<formControlPr xmlns="http://schemas.microsoft.com/office/spreadsheetml/2009/9/main" objectType="Drop" dropStyle="combo" dx="22" fmlaLink="$AO$5" fmlaRange="Cups" noThreeD="1" sel="1" val="0"/>
</file>

<file path=xl/ctrlProps/ctrlProp1363.xml><?xml version="1.0" encoding="utf-8"?>
<formControlPr xmlns="http://schemas.microsoft.com/office/spreadsheetml/2009/9/main" objectType="Drop" dropStyle="combo" dx="22" fmlaLink="$AO$6" fmlaRange="Cups" noThreeD="1" sel="1" val="0"/>
</file>

<file path=xl/ctrlProps/ctrlProp1364.xml><?xml version="1.0" encoding="utf-8"?>
<formControlPr xmlns="http://schemas.microsoft.com/office/spreadsheetml/2009/9/main" objectType="Drop" dropStyle="combo" dx="22" fmlaLink="$AO$7" fmlaRange="Cups" noThreeD="1" sel="1" val="0"/>
</file>

<file path=xl/ctrlProps/ctrlProp1365.xml><?xml version="1.0" encoding="utf-8"?>
<formControlPr xmlns="http://schemas.microsoft.com/office/spreadsheetml/2009/9/main" objectType="Drop" dropStyle="combo" dx="22" fmlaLink="$AO$8" fmlaRange="Cups" noThreeD="1" sel="1" val="0"/>
</file>

<file path=xl/ctrlProps/ctrlProp1366.xml><?xml version="1.0" encoding="utf-8"?>
<formControlPr xmlns="http://schemas.microsoft.com/office/spreadsheetml/2009/9/main" objectType="Drop" dropStyle="combo" dx="22" fmlaLink="$AO$9" fmlaRange="Cups" noThreeD="1" sel="1" val="0"/>
</file>

<file path=xl/ctrlProps/ctrlProp1367.xml><?xml version="1.0" encoding="utf-8"?>
<formControlPr xmlns="http://schemas.microsoft.com/office/spreadsheetml/2009/9/main" objectType="Drop" dropStyle="combo" dx="22" fmlaLink="$AO$10" fmlaRange="Cups" noThreeD="1" sel="1" val="0"/>
</file>

<file path=xl/ctrlProps/ctrlProp1368.xml><?xml version="1.0" encoding="utf-8"?>
<formControlPr xmlns="http://schemas.microsoft.com/office/spreadsheetml/2009/9/main" objectType="Drop" dropStyle="combo" dx="22" fmlaLink="$AO$11" fmlaRange="Cups" noThreeD="1" sel="1" val="0"/>
</file>

<file path=xl/ctrlProps/ctrlProp1369.xml><?xml version="1.0" encoding="utf-8"?>
<formControlPr xmlns="http://schemas.microsoft.com/office/spreadsheetml/2009/9/main" objectType="Drop" dropStyle="combo" dx="22" fmlaLink="$AO$12" fmlaRange="Cups" noThreeD="1" sel="1" val="0"/>
</file>

<file path=xl/ctrlProps/ctrlProp137.xml><?xml version="1.0" encoding="utf-8"?>
<formControlPr xmlns="http://schemas.microsoft.com/office/spreadsheetml/2009/9/main" objectType="Drop" dropStyle="combo" dx="22" fmlaLink="$L$48" fmlaRange="Cups" noThreeD="1" sel="1" val="0"/>
</file>

<file path=xl/ctrlProps/ctrlProp1370.xml><?xml version="1.0" encoding="utf-8"?>
<formControlPr xmlns="http://schemas.microsoft.com/office/spreadsheetml/2009/9/main" objectType="Drop" dropStyle="combo" dx="22" fmlaLink="$AO$13" fmlaRange="Cups" noThreeD="1" sel="1" val="0"/>
</file>

<file path=xl/ctrlProps/ctrlProp1371.xml><?xml version="1.0" encoding="utf-8"?>
<formControlPr xmlns="http://schemas.microsoft.com/office/spreadsheetml/2009/9/main" objectType="Drop" dropStyle="combo" dx="22" fmlaLink="$AO$14" fmlaRange="Cups" noThreeD="1" sel="1" val="0"/>
</file>

<file path=xl/ctrlProps/ctrlProp1372.xml><?xml version="1.0" encoding="utf-8"?>
<formControlPr xmlns="http://schemas.microsoft.com/office/spreadsheetml/2009/9/main" objectType="Drop" dropStyle="combo" dx="22" fmlaLink="$AR$5" fmlaRange="STARCHY" noThreeD="1" sel="1" val="0"/>
</file>

<file path=xl/ctrlProps/ctrlProp1373.xml><?xml version="1.0" encoding="utf-8"?>
<formControlPr xmlns="http://schemas.microsoft.com/office/spreadsheetml/2009/9/main" objectType="Drop" dropStyle="combo" dx="22" fmlaLink="$AR$6" fmlaRange="STARCHY" noThreeD="1" sel="1" val="0"/>
</file>

<file path=xl/ctrlProps/ctrlProp1374.xml><?xml version="1.0" encoding="utf-8"?>
<formControlPr xmlns="http://schemas.microsoft.com/office/spreadsheetml/2009/9/main" objectType="Drop" dropStyle="combo" dx="22" fmlaLink="$AR$7" fmlaRange="STARCHY" noThreeD="1" sel="1" val="0"/>
</file>

<file path=xl/ctrlProps/ctrlProp1375.xml><?xml version="1.0" encoding="utf-8"?>
<formControlPr xmlns="http://schemas.microsoft.com/office/spreadsheetml/2009/9/main" objectType="Drop" dropStyle="combo" dx="22" fmlaLink="$AR$8" fmlaRange="STARCHY" noThreeD="1" sel="1" val="0"/>
</file>

<file path=xl/ctrlProps/ctrlProp1376.xml><?xml version="1.0" encoding="utf-8"?>
<formControlPr xmlns="http://schemas.microsoft.com/office/spreadsheetml/2009/9/main" objectType="Drop" dropStyle="combo" dx="22" fmlaLink="$AR$9" fmlaRange="STARCHY" noThreeD="1" sel="1" val="0"/>
</file>

<file path=xl/ctrlProps/ctrlProp1377.xml><?xml version="1.0" encoding="utf-8"?>
<formControlPr xmlns="http://schemas.microsoft.com/office/spreadsheetml/2009/9/main" objectType="Drop" dropStyle="combo" dx="22" fmlaLink="$AR$10" fmlaRange="STARCHY" noThreeD="1" sel="1" val="0"/>
</file>

<file path=xl/ctrlProps/ctrlProp1378.xml><?xml version="1.0" encoding="utf-8"?>
<formControlPr xmlns="http://schemas.microsoft.com/office/spreadsheetml/2009/9/main" objectType="Drop" dropStyle="combo" dx="22" fmlaLink="$AR$11" fmlaRange="STARCHY" noThreeD="1" sel="1" val="0"/>
</file>

<file path=xl/ctrlProps/ctrlProp1379.xml><?xml version="1.0" encoding="utf-8"?>
<formControlPr xmlns="http://schemas.microsoft.com/office/spreadsheetml/2009/9/main" objectType="Drop" dropStyle="combo" dx="22" fmlaLink="$AR$12" fmlaRange="STARCHY" noThreeD="1" sel="1" val="0"/>
</file>

<file path=xl/ctrlProps/ctrlProp138.xml><?xml version="1.0" encoding="utf-8"?>
<formControlPr xmlns="http://schemas.microsoft.com/office/spreadsheetml/2009/9/main" objectType="Drop" dropStyle="combo" dx="22" fmlaLink="$L$49" fmlaRange="Cups" noThreeD="1" sel="1" val="0"/>
</file>

<file path=xl/ctrlProps/ctrlProp1380.xml><?xml version="1.0" encoding="utf-8"?>
<formControlPr xmlns="http://schemas.microsoft.com/office/spreadsheetml/2009/9/main" objectType="Drop" dropStyle="combo" dx="22" fmlaLink="$AR$13" fmlaRange="STARCHY" noThreeD="1" sel="1" val="0"/>
</file>

<file path=xl/ctrlProps/ctrlProp1381.xml><?xml version="1.0" encoding="utf-8"?>
<formControlPr xmlns="http://schemas.microsoft.com/office/spreadsheetml/2009/9/main" objectType="Drop" dropStyle="combo" dx="22" fmlaLink="$AR$14" fmlaRange="STARCHY" noThreeD="1" sel="1" val="0"/>
</file>

<file path=xl/ctrlProps/ctrlProp1382.xml><?xml version="1.0" encoding="utf-8"?>
<formControlPr xmlns="http://schemas.microsoft.com/office/spreadsheetml/2009/9/main" objectType="Drop" dropStyle="combo" dx="22" fmlaLink="$AT$5" fmlaRange="Cups" noThreeD="1" sel="1" val="0"/>
</file>

<file path=xl/ctrlProps/ctrlProp1383.xml><?xml version="1.0" encoding="utf-8"?>
<formControlPr xmlns="http://schemas.microsoft.com/office/spreadsheetml/2009/9/main" objectType="Drop" dropStyle="combo" dx="22" fmlaLink="$AT$6" fmlaRange="Cups" noThreeD="1" sel="1" val="0"/>
</file>

<file path=xl/ctrlProps/ctrlProp1384.xml><?xml version="1.0" encoding="utf-8"?>
<formControlPr xmlns="http://schemas.microsoft.com/office/spreadsheetml/2009/9/main" objectType="Drop" dropStyle="combo" dx="22" fmlaLink="$AT$7" fmlaRange="Cups" noThreeD="1" sel="1" val="0"/>
</file>

<file path=xl/ctrlProps/ctrlProp1385.xml><?xml version="1.0" encoding="utf-8"?>
<formControlPr xmlns="http://schemas.microsoft.com/office/spreadsheetml/2009/9/main" objectType="Drop" dropStyle="combo" dx="22" fmlaLink="$AT$8" fmlaRange="Cups" noThreeD="1" sel="1" val="0"/>
</file>

<file path=xl/ctrlProps/ctrlProp1386.xml><?xml version="1.0" encoding="utf-8"?>
<formControlPr xmlns="http://schemas.microsoft.com/office/spreadsheetml/2009/9/main" objectType="Drop" dropStyle="combo" dx="22" fmlaLink="$AT$9" fmlaRange="Cups" noThreeD="1" sel="1" val="0"/>
</file>

<file path=xl/ctrlProps/ctrlProp1387.xml><?xml version="1.0" encoding="utf-8"?>
<formControlPr xmlns="http://schemas.microsoft.com/office/spreadsheetml/2009/9/main" objectType="Drop" dropStyle="combo" dx="22" fmlaLink="$AT$10" fmlaRange="Cups" noThreeD="1" sel="1" val="0"/>
</file>

<file path=xl/ctrlProps/ctrlProp1388.xml><?xml version="1.0" encoding="utf-8"?>
<formControlPr xmlns="http://schemas.microsoft.com/office/spreadsheetml/2009/9/main" objectType="Drop" dropStyle="combo" dx="22" fmlaLink="$AT$11" fmlaRange="Cups" noThreeD="1" sel="1" val="0"/>
</file>

<file path=xl/ctrlProps/ctrlProp1389.xml><?xml version="1.0" encoding="utf-8"?>
<formControlPr xmlns="http://schemas.microsoft.com/office/spreadsheetml/2009/9/main" objectType="Drop" dropStyle="combo" dx="22" fmlaLink="$AT$12" fmlaRange="Cups" noThreeD="1" sel="1" val="0"/>
</file>

<file path=xl/ctrlProps/ctrlProp139.xml><?xml version="1.0" encoding="utf-8"?>
<formControlPr xmlns="http://schemas.microsoft.com/office/spreadsheetml/2009/9/main" objectType="Drop" dropStyle="combo" dx="22" fmlaLink="$L$50" fmlaRange="Cups" noThreeD="1" sel="1" val="0"/>
</file>

<file path=xl/ctrlProps/ctrlProp1390.xml><?xml version="1.0" encoding="utf-8"?>
<formControlPr xmlns="http://schemas.microsoft.com/office/spreadsheetml/2009/9/main" objectType="Drop" dropStyle="combo" dx="22" fmlaLink="$AT$13" fmlaRange="Cups" noThreeD="1" sel="1" val="0"/>
</file>

<file path=xl/ctrlProps/ctrlProp1391.xml><?xml version="1.0" encoding="utf-8"?>
<formControlPr xmlns="http://schemas.microsoft.com/office/spreadsheetml/2009/9/main" objectType="Drop" dropStyle="combo" dx="22" fmlaLink="$AT$14" fmlaRange="Cups" noThreeD="1" sel="1" val="0"/>
</file>

<file path=xl/ctrlProps/ctrlProp1392.xml><?xml version="1.0" encoding="utf-8"?>
<formControlPr xmlns="http://schemas.microsoft.com/office/spreadsheetml/2009/9/main" objectType="Drop" dropStyle="combo" dx="22" fmlaLink="$AW$5" fmlaRange="OTHER" noThreeD="1" sel="1" val="0"/>
</file>

<file path=xl/ctrlProps/ctrlProp1393.xml><?xml version="1.0" encoding="utf-8"?>
<formControlPr xmlns="http://schemas.microsoft.com/office/spreadsheetml/2009/9/main" objectType="Drop" dropStyle="combo" dx="22" fmlaLink="$AW$6" fmlaRange="OTHER" noThreeD="1" sel="1" val="0"/>
</file>

<file path=xl/ctrlProps/ctrlProp1394.xml><?xml version="1.0" encoding="utf-8"?>
<formControlPr xmlns="http://schemas.microsoft.com/office/spreadsheetml/2009/9/main" objectType="Drop" dropStyle="combo" dx="22" fmlaLink="$AW$7" fmlaRange="'Vegetable Subgroups'!$H$7" noThreeD="1" sel="1" val="0"/>
</file>

<file path=xl/ctrlProps/ctrlProp1395.xml><?xml version="1.0" encoding="utf-8"?>
<formControlPr xmlns="http://schemas.microsoft.com/office/spreadsheetml/2009/9/main" objectType="Drop" dropStyle="combo" dx="22" fmlaLink="$AW$8" fmlaRange="OTHER" noThreeD="1" sel="1" val="0"/>
</file>

<file path=xl/ctrlProps/ctrlProp1396.xml><?xml version="1.0" encoding="utf-8"?>
<formControlPr xmlns="http://schemas.microsoft.com/office/spreadsheetml/2009/9/main" objectType="Drop" dropStyle="combo" dx="22" fmlaLink="$AW$9" fmlaRange="OTHER" noThreeD="1" sel="1" val="0"/>
</file>

<file path=xl/ctrlProps/ctrlProp1397.xml><?xml version="1.0" encoding="utf-8"?>
<formControlPr xmlns="http://schemas.microsoft.com/office/spreadsheetml/2009/9/main" objectType="Drop" dropStyle="combo" dx="22" fmlaLink="$AW$10" fmlaRange="OTHER" noThreeD="1" sel="1" val="0"/>
</file>

<file path=xl/ctrlProps/ctrlProp1398.xml><?xml version="1.0" encoding="utf-8"?>
<formControlPr xmlns="http://schemas.microsoft.com/office/spreadsheetml/2009/9/main" objectType="Drop" dropStyle="combo" dx="22" fmlaLink="$AW$11" fmlaRange="OTHER" noThreeD="1" sel="1" val="0"/>
</file>

<file path=xl/ctrlProps/ctrlProp1399.xml><?xml version="1.0" encoding="utf-8"?>
<formControlPr xmlns="http://schemas.microsoft.com/office/spreadsheetml/2009/9/main" objectType="Drop" dropStyle="combo" dx="22" fmlaLink="$AW$12" fmlaRange="OTHER" noThreeD="1" sel="1" val="0"/>
</file>

<file path=xl/ctrlProps/ctrlProp14.xml><?xml version="1.0" encoding="utf-8"?>
<formControlPr xmlns="http://schemas.microsoft.com/office/spreadsheetml/2009/9/main" objectType="Drop" dropStyle="combo" dx="22" fmlaLink="$I$25" fmlaRange="Cups" noThreeD="1" sel="1" val="0"/>
</file>

<file path=xl/ctrlProps/ctrlProp140.xml><?xml version="1.0" encoding="utf-8"?>
<formControlPr xmlns="http://schemas.microsoft.com/office/spreadsheetml/2009/9/main" objectType="Drop" dropStyle="combo" dx="22" fmlaLink="$L$51" fmlaRange="Cups" noThreeD="1" sel="1" val="0"/>
</file>

<file path=xl/ctrlProps/ctrlProp1400.xml><?xml version="1.0" encoding="utf-8"?>
<formControlPr xmlns="http://schemas.microsoft.com/office/spreadsheetml/2009/9/main" objectType="Drop" dropStyle="combo" dx="22" fmlaLink="$AW$13" fmlaRange="OTHER" noThreeD="1" sel="1" val="0"/>
</file>

<file path=xl/ctrlProps/ctrlProp1401.xml><?xml version="1.0" encoding="utf-8"?>
<formControlPr xmlns="http://schemas.microsoft.com/office/spreadsheetml/2009/9/main" objectType="Drop" dropStyle="combo" dx="22" fmlaLink="$AW$14" fmlaRange="OTHER" noThreeD="1" sel="1" val="0"/>
</file>

<file path=xl/ctrlProps/ctrlProp1402.xml><?xml version="1.0" encoding="utf-8"?>
<formControlPr xmlns="http://schemas.microsoft.com/office/spreadsheetml/2009/9/main" objectType="Drop" dropStyle="combo" dx="22" fmlaLink="$AY$5" fmlaRange="Cups" noThreeD="1" sel="1" val="0"/>
</file>

<file path=xl/ctrlProps/ctrlProp1403.xml><?xml version="1.0" encoding="utf-8"?>
<formControlPr xmlns="http://schemas.microsoft.com/office/spreadsheetml/2009/9/main" objectType="Drop" dropStyle="combo" dx="22" fmlaLink="$AY$6" fmlaRange="Cups" noThreeD="1" sel="1" val="0"/>
</file>

<file path=xl/ctrlProps/ctrlProp1404.xml><?xml version="1.0" encoding="utf-8"?>
<formControlPr xmlns="http://schemas.microsoft.com/office/spreadsheetml/2009/9/main" objectType="Drop" dropStyle="combo" dx="22" fmlaLink="$AY$7" fmlaRange="Cups" noThreeD="1" sel="1" val="0"/>
</file>

<file path=xl/ctrlProps/ctrlProp1405.xml><?xml version="1.0" encoding="utf-8"?>
<formControlPr xmlns="http://schemas.microsoft.com/office/spreadsheetml/2009/9/main" objectType="Drop" dropStyle="combo" dx="22" fmlaLink="$AY$8" fmlaRange="Cups" noThreeD="1" sel="1" val="0"/>
</file>

<file path=xl/ctrlProps/ctrlProp1406.xml><?xml version="1.0" encoding="utf-8"?>
<formControlPr xmlns="http://schemas.microsoft.com/office/spreadsheetml/2009/9/main" objectType="Drop" dropStyle="combo" dx="22" fmlaLink="$AY$9" fmlaRange="Cups" noThreeD="1" sel="1" val="0"/>
</file>

<file path=xl/ctrlProps/ctrlProp1407.xml><?xml version="1.0" encoding="utf-8"?>
<formControlPr xmlns="http://schemas.microsoft.com/office/spreadsheetml/2009/9/main" objectType="Drop" dropStyle="combo" dx="22" fmlaLink="$AY$10" fmlaRange="Cups" noThreeD="1" sel="1" val="0"/>
</file>

<file path=xl/ctrlProps/ctrlProp1408.xml><?xml version="1.0" encoding="utf-8"?>
<formControlPr xmlns="http://schemas.microsoft.com/office/spreadsheetml/2009/9/main" objectType="Drop" dropStyle="combo" dx="22" fmlaLink="$AY$11" fmlaRange="Cups" noThreeD="1" sel="1" val="0"/>
</file>

<file path=xl/ctrlProps/ctrlProp1409.xml><?xml version="1.0" encoding="utf-8"?>
<formControlPr xmlns="http://schemas.microsoft.com/office/spreadsheetml/2009/9/main" objectType="Drop" dropStyle="combo" dx="22" fmlaLink="$AY$12" fmlaRange="Cups" noThreeD="1" sel="1" val="0"/>
</file>

<file path=xl/ctrlProps/ctrlProp141.xml><?xml version="1.0" encoding="utf-8"?>
<formControlPr xmlns="http://schemas.microsoft.com/office/spreadsheetml/2009/9/main" objectType="Drop" dropStyle="combo" dx="22" fmlaLink="$L$52" fmlaRange="Cups" noThreeD="1" sel="1" val="0"/>
</file>

<file path=xl/ctrlProps/ctrlProp1410.xml><?xml version="1.0" encoding="utf-8"?>
<formControlPr xmlns="http://schemas.microsoft.com/office/spreadsheetml/2009/9/main" objectType="Drop" dropStyle="combo" dx="22" fmlaLink="$AY$13" fmlaRange="Cups" noThreeD="1" sel="1" val="0"/>
</file>

<file path=xl/ctrlProps/ctrlProp1411.xml><?xml version="1.0" encoding="utf-8"?>
<formControlPr xmlns="http://schemas.microsoft.com/office/spreadsheetml/2009/9/main" objectType="Drop" dropStyle="combo" dx="22" fmlaLink="$AY$14" fmlaRange="Cups" noThreeD="1" sel="1" val="0"/>
</file>

<file path=xl/ctrlProps/ctrlProp1412.xml><?xml version="1.0" encoding="utf-8"?>
<formControlPr xmlns="http://schemas.microsoft.com/office/spreadsheetml/2009/9/main" objectType="Radio" firstButton="1" fmlaLink="$B$10" lockText="1" noThreeD="1"/>
</file>

<file path=xl/ctrlProps/ctrlProp1413.xml><?xml version="1.0" encoding="utf-8"?>
<formControlPr xmlns="http://schemas.microsoft.com/office/spreadsheetml/2009/9/main" objectType="Radio" lockText="1" noThreeD="1"/>
</file>

<file path=xl/ctrlProps/ctrlProp1414.xml><?xml version="1.0" encoding="utf-8"?>
<formControlPr xmlns="http://schemas.microsoft.com/office/spreadsheetml/2009/9/main" objectType="Radio" lockText="1" noThreeD="1"/>
</file>

<file path=xl/ctrlProps/ctrlProp1415.xml><?xml version="1.0" encoding="utf-8"?>
<formControlPr xmlns="http://schemas.microsoft.com/office/spreadsheetml/2009/9/main" objectType="Radio" checked="Checked" lockText="1" noThreeD="1"/>
</file>

<file path=xl/ctrlProps/ctrlProp1416.xml><?xml version="1.0" encoding="utf-8"?>
<formControlPr xmlns="http://schemas.microsoft.com/office/spreadsheetml/2009/9/main" objectType="Radio" firstButton="1" fmlaLink="$B$18" lockText="1" noThreeD="1"/>
</file>

<file path=xl/ctrlProps/ctrlProp1417.xml><?xml version="1.0" encoding="utf-8"?>
<formControlPr xmlns="http://schemas.microsoft.com/office/spreadsheetml/2009/9/main" objectType="Radio" lockText="1" noThreeD="1"/>
</file>

<file path=xl/ctrlProps/ctrlProp1418.xml><?xml version="1.0" encoding="utf-8"?>
<formControlPr xmlns="http://schemas.microsoft.com/office/spreadsheetml/2009/9/main" objectType="Radio" lockText="1" noThreeD="1"/>
</file>

<file path=xl/ctrlProps/ctrlProp1419.xml><?xml version="1.0" encoding="utf-8"?>
<formControlPr xmlns="http://schemas.microsoft.com/office/spreadsheetml/2009/9/main" objectType="Radio" checked="Checked" lockText="1" noThreeD="1"/>
</file>

<file path=xl/ctrlProps/ctrlProp142.xml><?xml version="1.0" encoding="utf-8"?>
<formControlPr xmlns="http://schemas.microsoft.com/office/spreadsheetml/2009/9/main" objectType="Drop" dropStyle="combo" dx="22" fmlaLink="$L$53" fmlaRange="Cups" noThreeD="1" sel="1" val="0"/>
</file>

<file path=xl/ctrlProps/ctrlProp1420.xml><?xml version="1.0" encoding="utf-8"?>
<formControlPr xmlns="http://schemas.microsoft.com/office/spreadsheetml/2009/9/main" objectType="GBox"/>
</file>

<file path=xl/ctrlProps/ctrlProp1421.xml><?xml version="1.0" encoding="utf-8"?>
<formControlPr xmlns="http://schemas.microsoft.com/office/spreadsheetml/2009/9/main" objectType="GBox"/>
</file>

<file path=xl/ctrlProps/ctrlProp1422.xml><?xml version="1.0" encoding="utf-8"?>
<formControlPr xmlns="http://schemas.microsoft.com/office/spreadsheetml/2009/9/main" objectType="GBox" noThreeD="1"/>
</file>

<file path=xl/ctrlProps/ctrlProp1423.xml><?xml version="1.0" encoding="utf-8"?>
<formControlPr xmlns="http://schemas.microsoft.com/office/spreadsheetml/2009/9/main" objectType="Radio" firstButton="1" fmlaLink="$B$28" lockText="1" noThreeD="1"/>
</file>

<file path=xl/ctrlProps/ctrlProp1424.xml><?xml version="1.0" encoding="utf-8"?>
<formControlPr xmlns="http://schemas.microsoft.com/office/spreadsheetml/2009/9/main" objectType="Radio" lockText="1" noThreeD="1"/>
</file>

<file path=xl/ctrlProps/ctrlProp1425.xml><?xml version="1.0" encoding="utf-8"?>
<formControlPr xmlns="http://schemas.microsoft.com/office/spreadsheetml/2009/9/main" objectType="Radio" lockText="1" noThreeD="1"/>
</file>

<file path=xl/ctrlProps/ctrlProp1426.xml><?xml version="1.0" encoding="utf-8"?>
<formControlPr xmlns="http://schemas.microsoft.com/office/spreadsheetml/2009/9/main" objectType="Radio" checked="Checked" lockText="1" noThreeD="1"/>
</file>

<file path=xl/ctrlProps/ctrlProp1427.xml><?xml version="1.0" encoding="utf-8"?>
<formControlPr xmlns="http://schemas.microsoft.com/office/spreadsheetml/2009/9/main" objectType="Radio" firstButton="1" fmlaLink="$B$36" lockText="1" noThreeD="1"/>
</file>

<file path=xl/ctrlProps/ctrlProp1428.xml><?xml version="1.0" encoding="utf-8"?>
<formControlPr xmlns="http://schemas.microsoft.com/office/spreadsheetml/2009/9/main" objectType="Radio" lockText="1" noThreeD="1"/>
</file>

<file path=xl/ctrlProps/ctrlProp1429.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Drop" dropStyle="combo" dx="22" fmlaLink="$L$54" fmlaRange="Cups" noThreeD="1" sel="1" val="0"/>
</file>

<file path=xl/ctrlProps/ctrlProp1430.xml><?xml version="1.0" encoding="utf-8"?>
<formControlPr xmlns="http://schemas.microsoft.com/office/spreadsheetml/2009/9/main" objectType="Radio" checked="Checked" lockText="1" noThreeD="1"/>
</file>

<file path=xl/ctrlProps/ctrlProp1431.xml><?xml version="1.0" encoding="utf-8"?>
<formControlPr xmlns="http://schemas.microsoft.com/office/spreadsheetml/2009/9/main" objectType="GBox" noThreeD="1"/>
</file>

<file path=xl/ctrlProps/ctrlProp1432.xml><?xml version="1.0" encoding="utf-8"?>
<formControlPr xmlns="http://schemas.microsoft.com/office/spreadsheetml/2009/9/main" objectType="Radio" firstButton="1" fmlaLink="$B$44" lockText="1" noThreeD="1"/>
</file>

<file path=xl/ctrlProps/ctrlProp1433.xml><?xml version="1.0" encoding="utf-8"?>
<formControlPr xmlns="http://schemas.microsoft.com/office/spreadsheetml/2009/9/main" objectType="Radio" lockText="1" noThreeD="1"/>
</file>

<file path=xl/ctrlProps/ctrlProp1434.xml><?xml version="1.0" encoding="utf-8"?>
<formControlPr xmlns="http://schemas.microsoft.com/office/spreadsheetml/2009/9/main" objectType="Radio" lockText="1" noThreeD="1"/>
</file>

<file path=xl/ctrlProps/ctrlProp1435.xml><?xml version="1.0" encoding="utf-8"?>
<formControlPr xmlns="http://schemas.microsoft.com/office/spreadsheetml/2009/9/main" objectType="Radio" checked="Checked" lockText="1" noThreeD="1"/>
</file>

<file path=xl/ctrlProps/ctrlProp1436.xml><?xml version="1.0" encoding="utf-8"?>
<formControlPr xmlns="http://schemas.microsoft.com/office/spreadsheetml/2009/9/main" objectType="GBox" noThreeD="1"/>
</file>

<file path=xl/ctrlProps/ctrlProp1437.xml><?xml version="1.0" encoding="utf-8"?>
<formControlPr xmlns="http://schemas.microsoft.com/office/spreadsheetml/2009/9/main" objectType="Radio" firstButton="1" fmlaLink="$B$52" lockText="1" noThreeD="1"/>
</file>

<file path=xl/ctrlProps/ctrlProp1438.xml><?xml version="1.0" encoding="utf-8"?>
<formControlPr xmlns="http://schemas.microsoft.com/office/spreadsheetml/2009/9/main" objectType="Radio" lockText="1" noThreeD="1"/>
</file>

<file path=xl/ctrlProps/ctrlProp1439.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Drop" dropStyle="combo" dx="22" fmlaLink="$L$55" fmlaRange="Cups" noThreeD="1" sel="1" val="0"/>
</file>

<file path=xl/ctrlProps/ctrlProp1440.xml><?xml version="1.0" encoding="utf-8"?>
<formControlPr xmlns="http://schemas.microsoft.com/office/spreadsheetml/2009/9/main" objectType="Radio" checked="Checked" lockText="1" noThreeD="1"/>
</file>

<file path=xl/ctrlProps/ctrlProp1441.xml><?xml version="1.0" encoding="utf-8"?>
<formControlPr xmlns="http://schemas.microsoft.com/office/spreadsheetml/2009/9/main" objectType="GBox" noThreeD="1"/>
</file>

<file path=xl/ctrlProps/ctrlProp1442.xml><?xml version="1.0" encoding="utf-8"?>
<formControlPr xmlns="http://schemas.microsoft.com/office/spreadsheetml/2009/9/main" objectType="Radio" firstButton="1" fmlaLink="$B$60" lockText="1" noThreeD="1"/>
</file>

<file path=xl/ctrlProps/ctrlProp1443.xml><?xml version="1.0" encoding="utf-8"?>
<formControlPr xmlns="http://schemas.microsoft.com/office/spreadsheetml/2009/9/main" objectType="Radio" lockText="1" noThreeD="1"/>
</file>

<file path=xl/ctrlProps/ctrlProp1444.xml><?xml version="1.0" encoding="utf-8"?>
<formControlPr xmlns="http://schemas.microsoft.com/office/spreadsheetml/2009/9/main" objectType="Radio" lockText="1" noThreeD="1"/>
</file>

<file path=xl/ctrlProps/ctrlProp1445.xml><?xml version="1.0" encoding="utf-8"?>
<formControlPr xmlns="http://schemas.microsoft.com/office/spreadsheetml/2009/9/main" objectType="Radio" checked="Checked" lockText="1" noThreeD="1"/>
</file>

<file path=xl/ctrlProps/ctrlProp1446.xml><?xml version="1.0" encoding="utf-8"?>
<formControlPr xmlns="http://schemas.microsoft.com/office/spreadsheetml/2009/9/main" objectType="GBox" noThreeD="1"/>
</file>

<file path=xl/ctrlProps/ctrlProp1447.xml><?xml version="1.0" encoding="utf-8"?>
<formControlPr xmlns="http://schemas.microsoft.com/office/spreadsheetml/2009/9/main" objectType="Drop" dropStyle="combo" dx="22" fmlaLink="$AK$8" fmlaRange="SIZES" noThreeD="1" sel="1" val="0"/>
</file>

<file path=xl/ctrlProps/ctrlProp1448.xml><?xml version="1.0" encoding="utf-8"?>
<formControlPr xmlns="http://schemas.microsoft.com/office/spreadsheetml/2009/9/main" objectType="Drop" dropStyle="combo" dx="22" fmlaLink="$AK$9" fmlaRange="SIZES" noThreeD="1" sel="1" val="0"/>
</file>

<file path=xl/ctrlProps/ctrlProp1449.xml><?xml version="1.0" encoding="utf-8"?>
<formControlPr xmlns="http://schemas.microsoft.com/office/spreadsheetml/2009/9/main" objectType="Drop" dropStyle="combo" dx="22" fmlaLink="$AS$8" fmlaRange="SIZES" noThreeD="1" sel="1" val="0"/>
</file>

<file path=xl/ctrlProps/ctrlProp145.xml><?xml version="1.0" encoding="utf-8"?>
<formControlPr xmlns="http://schemas.microsoft.com/office/spreadsheetml/2009/9/main" objectType="Drop" dropStyle="combo" dx="22" fmlaLink="$L$56" fmlaRange="Cups" noThreeD="1" sel="1" val="0"/>
</file>

<file path=xl/ctrlProps/ctrlProp1450.xml><?xml version="1.0" encoding="utf-8"?>
<formControlPr xmlns="http://schemas.microsoft.com/office/spreadsheetml/2009/9/main" objectType="Drop" dropStyle="combo" dx="22" fmlaLink="$AS$9" fmlaRange="SIZES" noThreeD="1" sel="1" val="0"/>
</file>

<file path=xl/ctrlProps/ctrlProp1451.xml><?xml version="1.0" encoding="utf-8"?>
<formControlPr xmlns="http://schemas.microsoft.com/office/spreadsheetml/2009/9/main" objectType="Drop" dropStyle="combo" dx="22" fmlaLink="$AS$10" fmlaRange="SIZES" noThreeD="1" sel="1" val="0"/>
</file>

<file path=xl/ctrlProps/ctrlProp1452.xml><?xml version="1.0" encoding="utf-8"?>
<formControlPr xmlns="http://schemas.microsoft.com/office/spreadsheetml/2009/9/main" objectType="Drop" dropStyle="combo" dx="22" fmlaLink="$AS$11" fmlaRange="SIZES" noThreeD="1" sel="1" val="0"/>
</file>

<file path=xl/ctrlProps/ctrlProp1453.xml><?xml version="1.0" encoding="utf-8"?>
<formControlPr xmlns="http://schemas.microsoft.com/office/spreadsheetml/2009/9/main" objectType="Drop" dropStyle="combo" dx="22" fmlaLink="$AS$12" fmlaRange="SIZES" noThreeD="1" sel="1" val="0"/>
</file>

<file path=xl/ctrlProps/ctrlProp1454.xml><?xml version="1.0" encoding="utf-8"?>
<formControlPr xmlns="http://schemas.microsoft.com/office/spreadsheetml/2009/9/main" objectType="GBox" noThreeD="1"/>
</file>

<file path=xl/ctrlProps/ctrlProp1455.xml><?xml version="1.0" encoding="utf-8"?>
<formControlPr xmlns="http://schemas.microsoft.com/office/spreadsheetml/2009/9/main" objectType="Radio" firstButton="1" fmlaLink="$H$10" lockText="1" noThreeD="1"/>
</file>

<file path=xl/ctrlProps/ctrlProp1456.xml><?xml version="1.0" encoding="utf-8"?>
<formControlPr xmlns="http://schemas.microsoft.com/office/spreadsheetml/2009/9/main" objectType="Radio" lockText="1" noThreeD="1"/>
</file>

<file path=xl/ctrlProps/ctrlProp1457.xml><?xml version="1.0" encoding="utf-8"?>
<formControlPr xmlns="http://schemas.microsoft.com/office/spreadsheetml/2009/9/main" objectType="Radio" lockText="1" noThreeD="1"/>
</file>

<file path=xl/ctrlProps/ctrlProp1458.xml><?xml version="1.0" encoding="utf-8"?>
<formControlPr xmlns="http://schemas.microsoft.com/office/spreadsheetml/2009/9/main" objectType="Radio" checked="Checked" lockText="1" noThreeD="1"/>
</file>

<file path=xl/ctrlProps/ctrlProp1459.xml><?xml version="1.0" encoding="utf-8"?>
<formControlPr xmlns="http://schemas.microsoft.com/office/spreadsheetml/2009/9/main" objectType="GBox" noThreeD="1"/>
</file>

<file path=xl/ctrlProps/ctrlProp146.xml><?xml version="1.0" encoding="utf-8"?>
<formControlPr xmlns="http://schemas.microsoft.com/office/spreadsheetml/2009/9/main" objectType="Drop" dropStyle="combo" dx="22" fmlaLink="$L$57" fmlaRange="Cups" noThreeD="1" sel="1" val="0"/>
</file>

<file path=xl/ctrlProps/ctrlProp1460.xml><?xml version="1.0" encoding="utf-8"?>
<formControlPr xmlns="http://schemas.microsoft.com/office/spreadsheetml/2009/9/main" objectType="Radio" firstButton="1" fmlaLink="$H$36" lockText="1" noThreeD="1"/>
</file>

<file path=xl/ctrlProps/ctrlProp1461.xml><?xml version="1.0" encoding="utf-8"?>
<formControlPr xmlns="http://schemas.microsoft.com/office/spreadsheetml/2009/9/main" objectType="Radio" lockText="1" noThreeD="1"/>
</file>

<file path=xl/ctrlProps/ctrlProp1462.xml><?xml version="1.0" encoding="utf-8"?>
<formControlPr xmlns="http://schemas.microsoft.com/office/spreadsheetml/2009/9/main" objectType="Radio" lockText="1" noThreeD="1"/>
</file>

<file path=xl/ctrlProps/ctrlProp1463.xml><?xml version="1.0" encoding="utf-8"?>
<formControlPr xmlns="http://schemas.microsoft.com/office/spreadsheetml/2009/9/main" objectType="Radio" checked="Checked" lockText="1" noThreeD="1"/>
</file>

<file path=xl/ctrlProps/ctrlProp1464.xml><?xml version="1.0" encoding="utf-8"?>
<formControlPr xmlns="http://schemas.microsoft.com/office/spreadsheetml/2009/9/main" objectType="CheckBox" lockText="1" noThreeD="1"/>
</file>

<file path=xl/ctrlProps/ctrlProp1465.xml><?xml version="1.0" encoding="utf-8"?>
<formControlPr xmlns="http://schemas.microsoft.com/office/spreadsheetml/2009/9/main" objectType="CheckBox" fmlaLink="$K$77" lockText="1" noThreeD="1"/>
</file>

<file path=xl/ctrlProps/ctrlProp1466.xml><?xml version="1.0" encoding="utf-8"?>
<formControlPr xmlns="http://schemas.microsoft.com/office/spreadsheetml/2009/9/main" objectType="CheckBox" lockText="1" noThreeD="1"/>
</file>

<file path=xl/ctrlProps/ctrlProp1467.xml><?xml version="1.0" encoding="utf-8"?>
<formControlPr xmlns="http://schemas.microsoft.com/office/spreadsheetml/2009/9/main" objectType="CheckBox" fmlaLink="$K$78" lockText="1" noThreeD="1"/>
</file>

<file path=xl/ctrlProps/ctrlProp1468.xml><?xml version="1.0" encoding="utf-8"?>
<formControlPr xmlns="http://schemas.microsoft.com/office/spreadsheetml/2009/9/main" objectType="CheckBox" lockText="1" noThreeD="1"/>
</file>

<file path=xl/ctrlProps/ctrlProp1469.xml><?xml version="1.0" encoding="utf-8"?>
<formControlPr xmlns="http://schemas.microsoft.com/office/spreadsheetml/2009/9/main" objectType="CheckBox" fmlaLink="$K$79" lockText="1" noThreeD="1"/>
</file>

<file path=xl/ctrlProps/ctrlProp147.xml><?xml version="1.0" encoding="utf-8"?>
<formControlPr xmlns="http://schemas.microsoft.com/office/spreadsheetml/2009/9/main" objectType="Drop" dropStyle="combo" dx="22" fmlaLink="$L$58" fmlaRange="Cups" noThreeD="1" sel="1" val="0"/>
</file>

<file path=xl/ctrlProps/ctrlProp1470.xml><?xml version="1.0" encoding="utf-8"?>
<formControlPr xmlns="http://schemas.microsoft.com/office/spreadsheetml/2009/9/main" objectType="CheckBox" lockText="1" noThreeD="1"/>
</file>

<file path=xl/ctrlProps/ctrlProp1471.xml><?xml version="1.0" encoding="utf-8"?>
<formControlPr xmlns="http://schemas.microsoft.com/office/spreadsheetml/2009/9/main" objectType="CheckBox" fmlaLink="$K$80" lockText="1" noThreeD="1"/>
</file>

<file path=xl/ctrlProps/ctrlProp1472.xml><?xml version="1.0" encoding="utf-8"?>
<formControlPr xmlns="http://schemas.microsoft.com/office/spreadsheetml/2009/9/main" objectType="CheckBox" fmlaLink="$K$83" lockText="1" noThreeD="1"/>
</file>

<file path=xl/ctrlProps/ctrlProp1473.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Drop" dropStyle="combo" dx="22" fmlaLink="$L$59" fmlaRange="Cups" noThreeD="1" sel="1" val="0"/>
</file>

<file path=xl/ctrlProps/ctrlProp149.xml><?xml version="1.0" encoding="utf-8"?>
<formControlPr xmlns="http://schemas.microsoft.com/office/spreadsheetml/2009/9/main" objectType="Drop" dropStyle="combo" dx="22" fmlaLink="$L$60" fmlaRange="Cups" noThreeD="1" sel="1" val="0"/>
</file>

<file path=xl/ctrlProps/ctrlProp15.xml><?xml version="1.0" encoding="utf-8"?>
<formControlPr xmlns="http://schemas.microsoft.com/office/spreadsheetml/2009/9/main" objectType="Drop" dropStyle="combo" dx="22" fmlaLink="$I$26" fmlaRange="Cups" noThreeD="1" sel="1" val="0"/>
</file>

<file path=xl/ctrlProps/ctrlProp150.xml><?xml version="1.0" encoding="utf-8"?>
<formControlPr xmlns="http://schemas.microsoft.com/office/spreadsheetml/2009/9/main" objectType="Drop" dropStyle="combo" dx="22" fmlaLink="$L$61" fmlaRange="Cups" noThreeD="1" sel="1" val="0"/>
</file>

<file path=xl/ctrlProps/ctrlProp151.xml><?xml version="1.0" encoding="utf-8"?>
<formControlPr xmlns="http://schemas.microsoft.com/office/spreadsheetml/2009/9/main" objectType="Drop" dropStyle="combo" dx="22" fmlaLink="$X$6" fmlaRange="Cups" noThreeD="1" sel="1" val="0"/>
</file>

<file path=xl/ctrlProps/ctrlProp152.xml><?xml version="1.0" encoding="utf-8"?>
<formControlPr xmlns="http://schemas.microsoft.com/office/spreadsheetml/2009/9/main" objectType="Drop" dropStyle="combo" dx="22" fmlaLink="$X$8" fmlaRange="Cups" noThreeD="1" sel="1" val="0"/>
</file>

<file path=xl/ctrlProps/ctrlProp153.xml><?xml version="1.0" encoding="utf-8"?>
<formControlPr xmlns="http://schemas.microsoft.com/office/spreadsheetml/2009/9/main" objectType="Drop" dropStyle="combo" dx="22" fmlaLink="$X$9" fmlaRange="Cups" noThreeD="1" sel="1" val="0"/>
</file>

<file path=xl/ctrlProps/ctrlProp154.xml><?xml version="1.0" encoding="utf-8"?>
<formControlPr xmlns="http://schemas.microsoft.com/office/spreadsheetml/2009/9/main" objectType="Drop" dropStyle="combo" dx="22" fmlaLink="$X$10" fmlaRange="Cups" noThreeD="1" sel="1" val="0"/>
</file>

<file path=xl/ctrlProps/ctrlProp155.xml><?xml version="1.0" encoding="utf-8"?>
<formControlPr xmlns="http://schemas.microsoft.com/office/spreadsheetml/2009/9/main" objectType="Drop" dropStyle="combo" dx="22" fmlaLink="$X$11" fmlaRange="Cups" noThreeD="1" sel="1" val="0"/>
</file>

<file path=xl/ctrlProps/ctrlProp156.xml><?xml version="1.0" encoding="utf-8"?>
<formControlPr xmlns="http://schemas.microsoft.com/office/spreadsheetml/2009/9/main" objectType="Drop" dropStyle="combo" dx="22" fmlaLink="$I$62" fmlaRange="Cups" noThreeD="1" sel="1" val="0"/>
</file>

<file path=xl/ctrlProps/ctrlProp157.xml><?xml version="1.0" encoding="utf-8"?>
<formControlPr xmlns="http://schemas.microsoft.com/office/spreadsheetml/2009/9/main" objectType="Drop" dropStyle="combo" dx="22" fmlaLink="$O$62" fmlaRange="Cups" noThreeD="1" sel="1" val="0"/>
</file>

<file path=xl/ctrlProps/ctrlProp158.xml><?xml version="1.0" encoding="utf-8"?>
<formControlPr xmlns="http://schemas.microsoft.com/office/spreadsheetml/2009/9/main" objectType="Drop" dropStyle="combo" dx="22" fmlaLink="$L$62" fmlaRange="Cups" noThreeD="1" sel="1" val="0"/>
</file>

<file path=xl/ctrlProps/ctrlProp159.xml><?xml version="1.0" encoding="utf-8"?>
<formControlPr xmlns="http://schemas.microsoft.com/office/spreadsheetml/2009/9/main" objectType="Drop" dropStyle="combo" dx="22" fmlaLink="$R$11" fmlaRange="Cups" noThreeD="1" sel="1" val="0"/>
</file>

<file path=xl/ctrlProps/ctrlProp16.xml><?xml version="1.0" encoding="utf-8"?>
<formControlPr xmlns="http://schemas.microsoft.com/office/spreadsheetml/2009/9/main" objectType="Drop" dropStyle="combo" dx="22" fmlaLink="$I$27" fmlaRange="Cups" noThreeD="1" sel="1" val="0"/>
</file>

<file path=xl/ctrlProps/ctrlProp160.xml><?xml version="1.0" encoding="utf-8"?>
<formControlPr xmlns="http://schemas.microsoft.com/office/spreadsheetml/2009/9/main" objectType="Drop" dropStyle="combo" dx="22" fmlaLink="$R$13" fmlaRange="Cups" noThreeD="1" sel="1" val="0"/>
</file>

<file path=xl/ctrlProps/ctrlProp161.xml><?xml version="1.0" encoding="utf-8"?>
<formControlPr xmlns="http://schemas.microsoft.com/office/spreadsheetml/2009/9/main" objectType="Drop" dropStyle="combo" dx="22" fmlaLink="$R$14" fmlaRange="Cups" noThreeD="1" sel="1" val="0"/>
</file>

<file path=xl/ctrlProps/ctrlProp162.xml><?xml version="1.0" encoding="utf-8"?>
<formControlPr xmlns="http://schemas.microsoft.com/office/spreadsheetml/2009/9/main" objectType="Drop" dropStyle="combo" dx="22" fmlaLink="$R$15" fmlaRange="Cups" noThreeD="1" sel="1" val="0"/>
</file>

<file path=xl/ctrlProps/ctrlProp163.xml><?xml version="1.0" encoding="utf-8"?>
<formControlPr xmlns="http://schemas.microsoft.com/office/spreadsheetml/2009/9/main" objectType="Drop" dropStyle="combo" dx="22" fmlaLink="$R$16" fmlaRange="Cups" noThreeD="1" sel="1" val="0"/>
</file>

<file path=xl/ctrlProps/ctrlProp164.xml><?xml version="1.0" encoding="utf-8"?>
<formControlPr xmlns="http://schemas.microsoft.com/office/spreadsheetml/2009/9/main" objectType="Drop" dropStyle="combo" dx="22" fmlaLink="$R$17" fmlaRange="Cups" noThreeD="1" sel="1" val="0"/>
</file>

<file path=xl/ctrlProps/ctrlProp165.xml><?xml version="1.0" encoding="utf-8"?>
<formControlPr xmlns="http://schemas.microsoft.com/office/spreadsheetml/2009/9/main" objectType="Drop" dropStyle="combo" dx="22" fmlaLink="$R$18" fmlaRange="Cups" noThreeD="1" sel="1" val="0"/>
</file>

<file path=xl/ctrlProps/ctrlProp166.xml><?xml version="1.0" encoding="utf-8"?>
<formControlPr xmlns="http://schemas.microsoft.com/office/spreadsheetml/2009/9/main" objectType="Drop" dropStyle="combo" dx="22" fmlaLink="$R$19" fmlaRange="Cups" noThreeD="1" sel="1" val="0"/>
</file>

<file path=xl/ctrlProps/ctrlProp167.xml><?xml version="1.0" encoding="utf-8"?>
<formControlPr xmlns="http://schemas.microsoft.com/office/spreadsheetml/2009/9/main" objectType="Drop" dropStyle="combo" dx="22" fmlaLink="$R$20" fmlaRange="Cups" noThreeD="1" sel="1" val="0"/>
</file>

<file path=xl/ctrlProps/ctrlProp168.xml><?xml version="1.0" encoding="utf-8"?>
<formControlPr xmlns="http://schemas.microsoft.com/office/spreadsheetml/2009/9/main" objectType="Drop" dropStyle="combo" dx="22" fmlaLink="$R$21" fmlaRange="Cups" noThreeD="1" sel="1" val="0"/>
</file>

<file path=xl/ctrlProps/ctrlProp169.xml><?xml version="1.0" encoding="utf-8"?>
<formControlPr xmlns="http://schemas.microsoft.com/office/spreadsheetml/2009/9/main" objectType="Drop" dropStyle="combo" dx="22" fmlaLink="$R$22" fmlaRange="Cups" noThreeD="1" sel="1" val="0"/>
</file>

<file path=xl/ctrlProps/ctrlProp17.xml><?xml version="1.0" encoding="utf-8"?>
<formControlPr xmlns="http://schemas.microsoft.com/office/spreadsheetml/2009/9/main" objectType="Drop" dropStyle="combo" dx="22" fmlaLink="$I$28" fmlaRange="Cups" noThreeD="1" sel="1" val="0"/>
</file>

<file path=xl/ctrlProps/ctrlProp170.xml><?xml version="1.0" encoding="utf-8"?>
<formControlPr xmlns="http://schemas.microsoft.com/office/spreadsheetml/2009/9/main" objectType="Drop" dropStyle="combo" dx="22" fmlaLink="$R$23" fmlaRange="Cups" noThreeD="1" sel="1" val="0"/>
</file>

<file path=xl/ctrlProps/ctrlProp171.xml><?xml version="1.0" encoding="utf-8"?>
<formControlPr xmlns="http://schemas.microsoft.com/office/spreadsheetml/2009/9/main" objectType="Drop" dropStyle="combo" dx="22" fmlaLink="$R$24" fmlaRange="Cups" noThreeD="1" sel="1" val="0"/>
</file>

<file path=xl/ctrlProps/ctrlProp172.xml><?xml version="1.0" encoding="utf-8"?>
<formControlPr xmlns="http://schemas.microsoft.com/office/spreadsheetml/2009/9/main" objectType="Drop" dropStyle="combo" dx="22" fmlaLink="$R$25" fmlaRange="Cups" noThreeD="1" sel="1" val="0"/>
</file>

<file path=xl/ctrlProps/ctrlProp173.xml><?xml version="1.0" encoding="utf-8"?>
<formControlPr xmlns="http://schemas.microsoft.com/office/spreadsheetml/2009/9/main" objectType="Drop" dropStyle="combo" dx="22" fmlaLink="$R$26" fmlaRange="Cups" noThreeD="1" sel="1" val="0"/>
</file>

<file path=xl/ctrlProps/ctrlProp174.xml><?xml version="1.0" encoding="utf-8"?>
<formControlPr xmlns="http://schemas.microsoft.com/office/spreadsheetml/2009/9/main" objectType="Drop" dropStyle="combo" dx="22" fmlaLink="$R$27" fmlaRange="Cups" noThreeD="1" sel="1" val="0"/>
</file>

<file path=xl/ctrlProps/ctrlProp175.xml><?xml version="1.0" encoding="utf-8"?>
<formControlPr xmlns="http://schemas.microsoft.com/office/spreadsheetml/2009/9/main" objectType="Drop" dropStyle="combo" dx="22" fmlaLink="$R$28" fmlaRange="Cups" noThreeD="1" sel="1" val="0"/>
</file>

<file path=xl/ctrlProps/ctrlProp176.xml><?xml version="1.0" encoding="utf-8"?>
<formControlPr xmlns="http://schemas.microsoft.com/office/spreadsheetml/2009/9/main" objectType="Drop" dropStyle="combo" dx="22" fmlaLink="$R$29" fmlaRange="Cups" noThreeD="1" sel="1" val="0"/>
</file>

<file path=xl/ctrlProps/ctrlProp177.xml><?xml version="1.0" encoding="utf-8"?>
<formControlPr xmlns="http://schemas.microsoft.com/office/spreadsheetml/2009/9/main" objectType="Drop" dropStyle="combo" dx="22" fmlaLink="$R$30" fmlaRange="Cups" noThreeD="1" sel="1" val="0"/>
</file>

<file path=xl/ctrlProps/ctrlProp178.xml><?xml version="1.0" encoding="utf-8"?>
<formControlPr xmlns="http://schemas.microsoft.com/office/spreadsheetml/2009/9/main" objectType="Drop" dropStyle="combo" dx="22" fmlaLink="$R$31" fmlaRange="Cups" noThreeD="1" sel="1" val="0"/>
</file>

<file path=xl/ctrlProps/ctrlProp179.xml><?xml version="1.0" encoding="utf-8"?>
<formControlPr xmlns="http://schemas.microsoft.com/office/spreadsheetml/2009/9/main" objectType="Drop" dropStyle="combo" dx="22" fmlaLink="$R$32" fmlaRange="Cups" noThreeD="1" sel="1" val="0"/>
</file>

<file path=xl/ctrlProps/ctrlProp18.xml><?xml version="1.0" encoding="utf-8"?>
<formControlPr xmlns="http://schemas.microsoft.com/office/spreadsheetml/2009/9/main" objectType="Drop" dropStyle="combo" dx="22" fmlaLink="$I$29" fmlaRange="Cups" noThreeD="1" sel="1" val="0"/>
</file>

<file path=xl/ctrlProps/ctrlProp180.xml><?xml version="1.0" encoding="utf-8"?>
<formControlPr xmlns="http://schemas.microsoft.com/office/spreadsheetml/2009/9/main" objectType="Drop" dropStyle="combo" dx="22" fmlaLink="$R$33" fmlaRange="Cups" noThreeD="1" sel="1" val="0"/>
</file>

<file path=xl/ctrlProps/ctrlProp181.xml><?xml version="1.0" encoding="utf-8"?>
<formControlPr xmlns="http://schemas.microsoft.com/office/spreadsheetml/2009/9/main" objectType="Drop" dropStyle="combo" dx="22" fmlaLink="$R$34" fmlaRange="Cups" noThreeD="1" sel="1" val="0"/>
</file>

<file path=xl/ctrlProps/ctrlProp182.xml><?xml version="1.0" encoding="utf-8"?>
<formControlPr xmlns="http://schemas.microsoft.com/office/spreadsheetml/2009/9/main" objectType="Drop" dropStyle="combo" dx="22" fmlaLink="$R$35" fmlaRange="Cups" noThreeD="1" sel="1" val="0"/>
</file>

<file path=xl/ctrlProps/ctrlProp183.xml><?xml version="1.0" encoding="utf-8"?>
<formControlPr xmlns="http://schemas.microsoft.com/office/spreadsheetml/2009/9/main" objectType="Drop" dropStyle="combo" dx="22" fmlaLink="$R$36" fmlaRange="Cups" noThreeD="1" sel="1" val="0"/>
</file>

<file path=xl/ctrlProps/ctrlProp184.xml><?xml version="1.0" encoding="utf-8"?>
<formControlPr xmlns="http://schemas.microsoft.com/office/spreadsheetml/2009/9/main" objectType="Drop" dropStyle="combo" dx="22" fmlaLink="$R$37" fmlaRange="Cups" noThreeD="1" sel="1" val="0"/>
</file>

<file path=xl/ctrlProps/ctrlProp185.xml><?xml version="1.0" encoding="utf-8"?>
<formControlPr xmlns="http://schemas.microsoft.com/office/spreadsheetml/2009/9/main" objectType="Drop" dropStyle="combo" dx="22" fmlaLink="$R$38" fmlaRange="Cups" noThreeD="1" sel="1" val="0"/>
</file>

<file path=xl/ctrlProps/ctrlProp186.xml><?xml version="1.0" encoding="utf-8"?>
<formControlPr xmlns="http://schemas.microsoft.com/office/spreadsheetml/2009/9/main" objectType="Drop" dropStyle="combo" dx="22" fmlaLink="$R$39" fmlaRange="Cups" noThreeD="1" sel="1" val="0"/>
</file>

<file path=xl/ctrlProps/ctrlProp187.xml><?xml version="1.0" encoding="utf-8"?>
<formControlPr xmlns="http://schemas.microsoft.com/office/spreadsheetml/2009/9/main" objectType="Drop" dropStyle="combo" dx="22" fmlaLink="$R$40" fmlaRange="Cups" noThreeD="1" sel="1" val="0"/>
</file>

<file path=xl/ctrlProps/ctrlProp188.xml><?xml version="1.0" encoding="utf-8"?>
<formControlPr xmlns="http://schemas.microsoft.com/office/spreadsheetml/2009/9/main" objectType="Drop" dropStyle="combo" dx="22" fmlaLink="$R$41" fmlaRange="Cups" noThreeD="1" sel="1" val="0"/>
</file>

<file path=xl/ctrlProps/ctrlProp189.xml><?xml version="1.0" encoding="utf-8"?>
<formControlPr xmlns="http://schemas.microsoft.com/office/spreadsheetml/2009/9/main" objectType="Drop" dropStyle="combo" dx="22" fmlaLink="$R$42" fmlaRange="Cups" noThreeD="1" sel="1" val="0"/>
</file>

<file path=xl/ctrlProps/ctrlProp19.xml><?xml version="1.0" encoding="utf-8"?>
<formControlPr xmlns="http://schemas.microsoft.com/office/spreadsheetml/2009/9/main" objectType="Drop" dropStyle="combo" dx="22" fmlaLink="$I$30" fmlaRange="Cups" noThreeD="1" sel="1" val="0"/>
</file>

<file path=xl/ctrlProps/ctrlProp190.xml><?xml version="1.0" encoding="utf-8"?>
<formControlPr xmlns="http://schemas.microsoft.com/office/spreadsheetml/2009/9/main" objectType="Drop" dropStyle="combo" dx="22" fmlaLink="$R$43" fmlaRange="Cups" noThreeD="1" sel="1" val="0"/>
</file>

<file path=xl/ctrlProps/ctrlProp191.xml><?xml version="1.0" encoding="utf-8"?>
<formControlPr xmlns="http://schemas.microsoft.com/office/spreadsheetml/2009/9/main" objectType="Drop" dropStyle="combo" dx="22" fmlaLink="$R$44" fmlaRange="Cups" noThreeD="1" sel="1" val="0"/>
</file>

<file path=xl/ctrlProps/ctrlProp192.xml><?xml version="1.0" encoding="utf-8"?>
<formControlPr xmlns="http://schemas.microsoft.com/office/spreadsheetml/2009/9/main" objectType="Drop" dropStyle="combo" dx="22" fmlaLink="$R$45" fmlaRange="Cups" noThreeD="1" sel="1" val="0"/>
</file>

<file path=xl/ctrlProps/ctrlProp193.xml><?xml version="1.0" encoding="utf-8"?>
<formControlPr xmlns="http://schemas.microsoft.com/office/spreadsheetml/2009/9/main" objectType="Drop" dropStyle="combo" dx="22" fmlaLink="$R$46" fmlaRange="Cups" noThreeD="1" sel="1" val="0"/>
</file>

<file path=xl/ctrlProps/ctrlProp194.xml><?xml version="1.0" encoding="utf-8"?>
<formControlPr xmlns="http://schemas.microsoft.com/office/spreadsheetml/2009/9/main" objectType="Drop" dropStyle="combo" dx="22" fmlaLink="$R$47" fmlaRange="Cups" noThreeD="1" sel="1" val="0"/>
</file>

<file path=xl/ctrlProps/ctrlProp195.xml><?xml version="1.0" encoding="utf-8"?>
<formControlPr xmlns="http://schemas.microsoft.com/office/spreadsheetml/2009/9/main" objectType="Drop" dropStyle="combo" dx="22" fmlaLink="$R$48" fmlaRange="Cups" noThreeD="1" sel="1" val="0"/>
</file>

<file path=xl/ctrlProps/ctrlProp196.xml><?xml version="1.0" encoding="utf-8"?>
<formControlPr xmlns="http://schemas.microsoft.com/office/spreadsheetml/2009/9/main" objectType="Drop" dropStyle="combo" dx="22" fmlaLink="$R$49" fmlaRange="Cups" noThreeD="1" sel="1" val="0"/>
</file>

<file path=xl/ctrlProps/ctrlProp197.xml><?xml version="1.0" encoding="utf-8"?>
<formControlPr xmlns="http://schemas.microsoft.com/office/spreadsheetml/2009/9/main" objectType="Drop" dropStyle="combo" dx="22" fmlaLink="$R$50" fmlaRange="Cups" noThreeD="1" sel="1" val="0"/>
</file>

<file path=xl/ctrlProps/ctrlProp198.xml><?xml version="1.0" encoding="utf-8"?>
<formControlPr xmlns="http://schemas.microsoft.com/office/spreadsheetml/2009/9/main" objectType="Drop" dropStyle="combo" dx="22" fmlaLink="$R$51" fmlaRange="Cups" noThreeD="1" sel="1" val="0"/>
</file>

<file path=xl/ctrlProps/ctrlProp199.xml><?xml version="1.0" encoding="utf-8"?>
<formControlPr xmlns="http://schemas.microsoft.com/office/spreadsheetml/2009/9/main" objectType="Drop" dropStyle="combo" dx="22" fmlaLink="$R$52" fmlaRange="Cups" noThreeD="1" sel="1" val="0"/>
</file>

<file path=xl/ctrlProps/ctrlProp2.xml><?xml version="1.0" encoding="utf-8"?>
<formControlPr xmlns="http://schemas.microsoft.com/office/spreadsheetml/2009/9/main" objectType="Drop" dropStyle="combo" dx="22" fmlaLink="$I$13" fmlaRange="Cups" noThreeD="1" sel="1" val="0"/>
</file>

<file path=xl/ctrlProps/ctrlProp20.xml><?xml version="1.0" encoding="utf-8"?>
<formControlPr xmlns="http://schemas.microsoft.com/office/spreadsheetml/2009/9/main" objectType="Drop" dropStyle="combo" dx="22" fmlaLink="$I$31" fmlaRange="Cups" noThreeD="1" sel="1" val="0"/>
</file>

<file path=xl/ctrlProps/ctrlProp200.xml><?xml version="1.0" encoding="utf-8"?>
<formControlPr xmlns="http://schemas.microsoft.com/office/spreadsheetml/2009/9/main" objectType="Drop" dropStyle="combo" dx="22" fmlaLink="$R$53" fmlaRange="Cups" noThreeD="1" sel="1" val="0"/>
</file>

<file path=xl/ctrlProps/ctrlProp201.xml><?xml version="1.0" encoding="utf-8"?>
<formControlPr xmlns="http://schemas.microsoft.com/office/spreadsheetml/2009/9/main" objectType="Drop" dropStyle="combo" dx="22" fmlaLink="$R$54" fmlaRange="Cups" noThreeD="1" sel="1" val="0"/>
</file>

<file path=xl/ctrlProps/ctrlProp202.xml><?xml version="1.0" encoding="utf-8"?>
<formControlPr xmlns="http://schemas.microsoft.com/office/spreadsheetml/2009/9/main" objectType="Drop" dropStyle="combo" dx="22" fmlaLink="$R$55" fmlaRange="Cups" noThreeD="1" sel="1" val="0"/>
</file>

<file path=xl/ctrlProps/ctrlProp203.xml><?xml version="1.0" encoding="utf-8"?>
<formControlPr xmlns="http://schemas.microsoft.com/office/spreadsheetml/2009/9/main" objectType="Drop" dropStyle="combo" dx="22" fmlaLink="$R$56" fmlaRange="Cups" noThreeD="1" sel="1" val="0"/>
</file>

<file path=xl/ctrlProps/ctrlProp204.xml><?xml version="1.0" encoding="utf-8"?>
<formControlPr xmlns="http://schemas.microsoft.com/office/spreadsheetml/2009/9/main" objectType="Drop" dropStyle="combo" dx="22" fmlaLink="$R$57" fmlaRange="Cups" noThreeD="1" sel="1" val="0"/>
</file>

<file path=xl/ctrlProps/ctrlProp205.xml><?xml version="1.0" encoding="utf-8"?>
<formControlPr xmlns="http://schemas.microsoft.com/office/spreadsheetml/2009/9/main" objectType="Drop" dropStyle="combo" dx="22" fmlaLink="$R$58" fmlaRange="Cups" noThreeD="1" sel="1" val="0"/>
</file>

<file path=xl/ctrlProps/ctrlProp206.xml><?xml version="1.0" encoding="utf-8"?>
<formControlPr xmlns="http://schemas.microsoft.com/office/spreadsheetml/2009/9/main" objectType="Drop" dropStyle="combo" dx="22" fmlaLink="$R$59" fmlaRange="Cups" noThreeD="1" sel="1" val="0"/>
</file>

<file path=xl/ctrlProps/ctrlProp207.xml><?xml version="1.0" encoding="utf-8"?>
<formControlPr xmlns="http://schemas.microsoft.com/office/spreadsheetml/2009/9/main" objectType="Drop" dropStyle="combo" dx="22" fmlaLink="$R$60" fmlaRange="Cups" noThreeD="1" sel="1" val="0"/>
</file>

<file path=xl/ctrlProps/ctrlProp208.xml><?xml version="1.0" encoding="utf-8"?>
<formControlPr xmlns="http://schemas.microsoft.com/office/spreadsheetml/2009/9/main" objectType="Drop" dropStyle="combo" dx="22" fmlaLink="$R$61" fmlaRange="Cups" noThreeD="1" sel="1" val="0"/>
</file>

<file path=xl/ctrlProps/ctrlProp209.xml><?xml version="1.0" encoding="utf-8"?>
<formControlPr xmlns="http://schemas.microsoft.com/office/spreadsheetml/2009/9/main" objectType="Drop" dropStyle="combo" dx="22" fmlaLink="$R$62" fmlaRange="Cups" noThreeD="1" sel="1" val="0"/>
</file>

<file path=xl/ctrlProps/ctrlProp21.xml><?xml version="1.0" encoding="utf-8"?>
<formControlPr xmlns="http://schemas.microsoft.com/office/spreadsheetml/2009/9/main" objectType="Drop" dropStyle="combo" dx="22" fmlaLink="$I$32" fmlaRange="Cups" noThreeD="1" sel="1" val="0"/>
</file>

<file path=xl/ctrlProps/ctrlProp210.xml><?xml version="1.0" encoding="utf-8"?>
<formControlPr xmlns="http://schemas.microsoft.com/office/spreadsheetml/2009/9/main" objectType="Drop" dropStyle="combo" dx="22" fmlaLink="$C$6" fmlaRange="GREEN" noThreeD="1" sel="1" val="0"/>
</file>

<file path=xl/ctrlProps/ctrlProp211.xml><?xml version="1.0" encoding="utf-8"?>
<formControlPr xmlns="http://schemas.microsoft.com/office/spreadsheetml/2009/9/main" objectType="Drop" dropStyle="combo" dx="22" fmlaLink="$C$7" fmlaRange="GREEN" noThreeD="1" sel="1" val="0"/>
</file>

<file path=xl/ctrlProps/ctrlProp212.xml><?xml version="1.0" encoding="utf-8"?>
<formControlPr xmlns="http://schemas.microsoft.com/office/spreadsheetml/2009/9/main" objectType="Drop" dropStyle="combo" dx="22" fmlaLink="$C$8" fmlaRange="GREEN" noThreeD="1" sel="1" val="0"/>
</file>

<file path=xl/ctrlProps/ctrlProp213.xml><?xml version="1.0" encoding="utf-8"?>
<formControlPr xmlns="http://schemas.microsoft.com/office/spreadsheetml/2009/9/main" objectType="Drop" dropStyle="combo" dx="22" fmlaLink="$C$9" fmlaRange="GREEN" noThreeD="1" sel="1" val="0"/>
</file>

<file path=xl/ctrlProps/ctrlProp214.xml><?xml version="1.0" encoding="utf-8"?>
<formControlPr xmlns="http://schemas.microsoft.com/office/spreadsheetml/2009/9/main" objectType="Drop" dropStyle="combo" dx="22" fmlaLink="$C$10" fmlaRange="GREEN" noThreeD="1" sel="1" val="0"/>
</file>

<file path=xl/ctrlProps/ctrlProp215.xml><?xml version="1.0" encoding="utf-8"?>
<formControlPr xmlns="http://schemas.microsoft.com/office/spreadsheetml/2009/9/main" objectType="Drop" dropStyle="combo" dx="22" fmlaLink="$C$11" fmlaRange="GREEN" noThreeD="1" sel="1" val="0"/>
</file>

<file path=xl/ctrlProps/ctrlProp216.xml><?xml version="1.0" encoding="utf-8"?>
<formControlPr xmlns="http://schemas.microsoft.com/office/spreadsheetml/2009/9/main" objectType="Drop" dropStyle="combo" dx="22" fmlaLink="$C$12" fmlaRange="GREEN" noThreeD="1" sel="1" val="0"/>
</file>

<file path=xl/ctrlProps/ctrlProp217.xml><?xml version="1.0" encoding="utf-8"?>
<formControlPr xmlns="http://schemas.microsoft.com/office/spreadsheetml/2009/9/main" objectType="Drop" dropStyle="combo" dx="22" fmlaLink="$C$13" fmlaRange="GREEN" noThreeD="1" sel="1" val="0"/>
</file>

<file path=xl/ctrlProps/ctrlProp218.xml><?xml version="1.0" encoding="utf-8"?>
<formControlPr xmlns="http://schemas.microsoft.com/office/spreadsheetml/2009/9/main" objectType="Drop" dropStyle="combo" dx="22" fmlaLink="$C$15" fmlaRange="GREEN" noThreeD="1" sel="1" val="0"/>
</file>

<file path=xl/ctrlProps/ctrlProp219.xml><?xml version="1.0" encoding="utf-8"?>
<formControlPr xmlns="http://schemas.microsoft.com/office/spreadsheetml/2009/9/main" objectType="Drop" dropStyle="combo" dx="22" fmlaLink="$F$6" fmlaRange="Cups" noThreeD="1" sel="1" val="0"/>
</file>

<file path=xl/ctrlProps/ctrlProp22.xml><?xml version="1.0" encoding="utf-8"?>
<formControlPr xmlns="http://schemas.microsoft.com/office/spreadsheetml/2009/9/main" objectType="Drop" dropStyle="combo" dx="22" fmlaLink="$I$33" fmlaRange="Cups" noThreeD="1" sel="1" val="0"/>
</file>

<file path=xl/ctrlProps/ctrlProp220.xml><?xml version="1.0" encoding="utf-8"?>
<formControlPr xmlns="http://schemas.microsoft.com/office/spreadsheetml/2009/9/main" objectType="Drop" dropStyle="combo" dx="22" fmlaLink="$F$7" fmlaRange="Cups" noThreeD="1" sel="1" val="0"/>
</file>

<file path=xl/ctrlProps/ctrlProp221.xml><?xml version="1.0" encoding="utf-8"?>
<formControlPr xmlns="http://schemas.microsoft.com/office/spreadsheetml/2009/9/main" objectType="Drop" dropStyle="combo" dx="22" fmlaLink="$F$8" fmlaRange="Cups" noThreeD="1" sel="1" val="0"/>
</file>

<file path=xl/ctrlProps/ctrlProp222.xml><?xml version="1.0" encoding="utf-8"?>
<formControlPr xmlns="http://schemas.microsoft.com/office/spreadsheetml/2009/9/main" objectType="Drop" dropStyle="combo" dx="22" fmlaLink="$F$9" fmlaRange="Cups" noThreeD="1" sel="1" val="0"/>
</file>

<file path=xl/ctrlProps/ctrlProp223.xml><?xml version="1.0" encoding="utf-8"?>
<formControlPr xmlns="http://schemas.microsoft.com/office/spreadsheetml/2009/9/main" objectType="Drop" dropStyle="combo" dx="22" fmlaLink="$F$10" fmlaRange="Cups" noThreeD="1" sel="1" val="0"/>
</file>

<file path=xl/ctrlProps/ctrlProp224.xml><?xml version="1.0" encoding="utf-8"?>
<formControlPr xmlns="http://schemas.microsoft.com/office/spreadsheetml/2009/9/main" objectType="Drop" dropStyle="combo" dx="22" fmlaLink="$F$11" fmlaRange="Cups" noThreeD="1" sel="1" val="0"/>
</file>

<file path=xl/ctrlProps/ctrlProp225.xml><?xml version="1.0" encoding="utf-8"?>
<formControlPr xmlns="http://schemas.microsoft.com/office/spreadsheetml/2009/9/main" objectType="Drop" dropStyle="combo" dx="22" fmlaLink="$F$12" fmlaRange="Cups" noThreeD="1" sel="1" val="0"/>
</file>

<file path=xl/ctrlProps/ctrlProp226.xml><?xml version="1.0" encoding="utf-8"?>
<formControlPr xmlns="http://schemas.microsoft.com/office/spreadsheetml/2009/9/main" objectType="Drop" dropStyle="combo" dx="22" fmlaLink="$F$13" fmlaRange="Cups" noThreeD="1" sel="1" val="0"/>
</file>

<file path=xl/ctrlProps/ctrlProp227.xml><?xml version="1.0" encoding="utf-8"?>
<formControlPr xmlns="http://schemas.microsoft.com/office/spreadsheetml/2009/9/main" objectType="Drop" dropStyle="combo" dx="22" fmlaLink="$F$14" fmlaRange="Cups" noThreeD="1" sel="1" val="0"/>
</file>

<file path=xl/ctrlProps/ctrlProp228.xml><?xml version="1.0" encoding="utf-8"?>
<formControlPr xmlns="http://schemas.microsoft.com/office/spreadsheetml/2009/9/main" objectType="Drop" dropStyle="combo" dx="22" fmlaLink="$F$15" fmlaRange="Cups" noThreeD="1" sel="1" val="0"/>
</file>

<file path=xl/ctrlProps/ctrlProp229.xml><?xml version="1.0" encoding="utf-8"?>
<formControlPr xmlns="http://schemas.microsoft.com/office/spreadsheetml/2009/9/main" objectType="Drop" dropStyle="combo" dx="22" fmlaLink="$I$6" fmlaRange="RED" noThreeD="1" sel="1" val="0"/>
</file>

<file path=xl/ctrlProps/ctrlProp23.xml><?xml version="1.0" encoding="utf-8"?>
<formControlPr xmlns="http://schemas.microsoft.com/office/spreadsheetml/2009/9/main" objectType="Drop" dropStyle="combo" dx="22" fmlaLink="$I$34" fmlaRange="Cups" noThreeD="1" sel="1" val="0"/>
</file>

<file path=xl/ctrlProps/ctrlProp230.xml><?xml version="1.0" encoding="utf-8"?>
<formControlPr xmlns="http://schemas.microsoft.com/office/spreadsheetml/2009/9/main" objectType="Drop" dropStyle="combo" dx="22" fmlaLink="$I$7" fmlaRange="RED" noThreeD="1" sel="1" val="0"/>
</file>

<file path=xl/ctrlProps/ctrlProp231.xml><?xml version="1.0" encoding="utf-8"?>
<formControlPr xmlns="http://schemas.microsoft.com/office/spreadsheetml/2009/9/main" objectType="Drop" dropStyle="combo" dx="22" fmlaLink="$I$8" fmlaRange="RED" noThreeD="1" sel="1" val="0"/>
</file>

<file path=xl/ctrlProps/ctrlProp232.xml><?xml version="1.0" encoding="utf-8"?>
<formControlPr xmlns="http://schemas.microsoft.com/office/spreadsheetml/2009/9/main" objectType="Drop" dropStyle="combo" dx="22" fmlaLink="$I$9" fmlaRange="RED" noThreeD="1" sel="1" val="0"/>
</file>

<file path=xl/ctrlProps/ctrlProp233.xml><?xml version="1.0" encoding="utf-8"?>
<formControlPr xmlns="http://schemas.microsoft.com/office/spreadsheetml/2009/9/main" objectType="Drop" dropStyle="combo" dx="22" fmlaLink="$I$10" fmlaRange="RED" noThreeD="1" sel="1" val="0"/>
</file>

<file path=xl/ctrlProps/ctrlProp234.xml><?xml version="1.0" encoding="utf-8"?>
<formControlPr xmlns="http://schemas.microsoft.com/office/spreadsheetml/2009/9/main" objectType="Drop" dropStyle="combo" dx="22" fmlaLink="$I$11" fmlaRange="RED" noThreeD="1" sel="1" val="0"/>
</file>

<file path=xl/ctrlProps/ctrlProp235.xml><?xml version="1.0" encoding="utf-8"?>
<formControlPr xmlns="http://schemas.microsoft.com/office/spreadsheetml/2009/9/main" objectType="Drop" dropStyle="combo" dx="22" fmlaLink="$I$12" fmlaRange="RED" noThreeD="1" sel="1" val="0"/>
</file>

<file path=xl/ctrlProps/ctrlProp236.xml><?xml version="1.0" encoding="utf-8"?>
<formControlPr xmlns="http://schemas.microsoft.com/office/spreadsheetml/2009/9/main" objectType="Drop" dropStyle="combo" dx="22" fmlaLink="$I$13" fmlaRange="RED" noThreeD="1" sel="1" val="0"/>
</file>

<file path=xl/ctrlProps/ctrlProp237.xml><?xml version="1.0" encoding="utf-8"?>
<formControlPr xmlns="http://schemas.microsoft.com/office/spreadsheetml/2009/9/main" objectType="Drop" dropStyle="combo" dx="22" fmlaLink="$I$14" fmlaRange="RED" noThreeD="1" sel="1" val="0"/>
</file>

<file path=xl/ctrlProps/ctrlProp238.xml><?xml version="1.0" encoding="utf-8"?>
<formControlPr xmlns="http://schemas.microsoft.com/office/spreadsheetml/2009/9/main" objectType="Drop" dropStyle="combo" dx="22" fmlaLink="$I$15" fmlaRange="RED" noThreeD="1" sel="1" val="0"/>
</file>

<file path=xl/ctrlProps/ctrlProp239.xml><?xml version="1.0" encoding="utf-8"?>
<formControlPr xmlns="http://schemas.microsoft.com/office/spreadsheetml/2009/9/main" objectType="Drop" dropStyle="combo" dx="22" fmlaLink="$L$6" fmlaRange="Cups" noThreeD="1" sel="1" val="0"/>
</file>

<file path=xl/ctrlProps/ctrlProp24.xml><?xml version="1.0" encoding="utf-8"?>
<formControlPr xmlns="http://schemas.microsoft.com/office/spreadsheetml/2009/9/main" objectType="Drop" dropStyle="combo" dx="22" fmlaLink="I35" fmlaRange="Cups" noThreeD="1" sel="1" val="0"/>
</file>

<file path=xl/ctrlProps/ctrlProp240.xml><?xml version="1.0" encoding="utf-8"?>
<formControlPr xmlns="http://schemas.microsoft.com/office/spreadsheetml/2009/9/main" objectType="Drop" dropStyle="combo" dx="22" fmlaLink="$L$7" fmlaRange="Cups" noThreeD="1" sel="1" val="0"/>
</file>

<file path=xl/ctrlProps/ctrlProp241.xml><?xml version="1.0" encoding="utf-8"?>
<formControlPr xmlns="http://schemas.microsoft.com/office/spreadsheetml/2009/9/main" objectType="Drop" dropStyle="combo" dx="22" fmlaLink="$L$8" fmlaRange="Cups" noThreeD="1" sel="1" val="0"/>
</file>

<file path=xl/ctrlProps/ctrlProp242.xml><?xml version="1.0" encoding="utf-8"?>
<formControlPr xmlns="http://schemas.microsoft.com/office/spreadsheetml/2009/9/main" objectType="Drop" dropStyle="combo" dx="22" fmlaLink="$L$9" fmlaRange="Cups" noThreeD="1" sel="1" val="0"/>
</file>

<file path=xl/ctrlProps/ctrlProp243.xml><?xml version="1.0" encoding="utf-8"?>
<formControlPr xmlns="http://schemas.microsoft.com/office/spreadsheetml/2009/9/main" objectType="Drop" dropStyle="combo" dx="22" fmlaLink="$L$10" fmlaRange="Cups" noThreeD="1" sel="1" val="0"/>
</file>

<file path=xl/ctrlProps/ctrlProp244.xml><?xml version="1.0" encoding="utf-8"?>
<formControlPr xmlns="http://schemas.microsoft.com/office/spreadsheetml/2009/9/main" objectType="Drop" dropStyle="combo" dx="22" fmlaLink="$L$11" fmlaRange="Cups" noThreeD="1" sel="1" val="0"/>
</file>

<file path=xl/ctrlProps/ctrlProp245.xml><?xml version="1.0" encoding="utf-8"?>
<formControlPr xmlns="http://schemas.microsoft.com/office/spreadsheetml/2009/9/main" objectType="Drop" dropStyle="combo" dx="22" fmlaLink="$L$12" fmlaRange="Cups" noThreeD="1" sel="1" val="0"/>
</file>

<file path=xl/ctrlProps/ctrlProp246.xml><?xml version="1.0" encoding="utf-8"?>
<formControlPr xmlns="http://schemas.microsoft.com/office/spreadsheetml/2009/9/main" objectType="Drop" dropStyle="combo" dx="22" fmlaLink="$L$13" fmlaRange="Cups" noThreeD="1" sel="1" val="0"/>
</file>

<file path=xl/ctrlProps/ctrlProp247.xml><?xml version="1.0" encoding="utf-8"?>
<formControlPr xmlns="http://schemas.microsoft.com/office/spreadsheetml/2009/9/main" objectType="Drop" dropStyle="combo" dx="22" fmlaLink="$L$14" fmlaRange="Cups" noThreeD="1" sel="1" val="0"/>
</file>

<file path=xl/ctrlProps/ctrlProp248.xml><?xml version="1.0" encoding="utf-8"?>
<formControlPr xmlns="http://schemas.microsoft.com/office/spreadsheetml/2009/9/main" objectType="Drop" dropStyle="combo" dx="22" fmlaLink="$L$15" fmlaRange="Cups" noThreeD="1" sel="1" val="0"/>
</file>

<file path=xl/ctrlProps/ctrlProp249.xml><?xml version="1.0" encoding="utf-8"?>
<formControlPr xmlns="http://schemas.microsoft.com/office/spreadsheetml/2009/9/main" objectType="Drop" dropStyle="combo" dx="22" fmlaLink="$O$6" fmlaRange="BEANS" noThreeD="1" sel="1" val="0"/>
</file>

<file path=xl/ctrlProps/ctrlProp25.xml><?xml version="1.0" encoding="utf-8"?>
<formControlPr xmlns="http://schemas.microsoft.com/office/spreadsheetml/2009/9/main" objectType="Drop" dropStyle="combo" dx="22" fmlaLink="I36" fmlaRange="Cups" noThreeD="1" sel="1" val="0"/>
</file>

<file path=xl/ctrlProps/ctrlProp250.xml><?xml version="1.0" encoding="utf-8"?>
<formControlPr xmlns="http://schemas.microsoft.com/office/spreadsheetml/2009/9/main" objectType="Drop" dropStyle="combo" dx="22" fmlaLink="$O$7" fmlaRange="BEANS" noThreeD="1" sel="1" val="0"/>
</file>

<file path=xl/ctrlProps/ctrlProp251.xml><?xml version="1.0" encoding="utf-8"?>
<formControlPr xmlns="http://schemas.microsoft.com/office/spreadsheetml/2009/9/main" objectType="Drop" dropStyle="combo" dx="22" fmlaLink="$O$8" fmlaRange="BEANS" noThreeD="1" sel="1" val="0"/>
</file>

<file path=xl/ctrlProps/ctrlProp252.xml><?xml version="1.0" encoding="utf-8"?>
<formControlPr xmlns="http://schemas.microsoft.com/office/spreadsheetml/2009/9/main" objectType="Drop" dropStyle="combo" dx="22" fmlaLink="$O$9" fmlaRange="BEANS" noThreeD="1" sel="1" val="0"/>
</file>

<file path=xl/ctrlProps/ctrlProp253.xml><?xml version="1.0" encoding="utf-8"?>
<formControlPr xmlns="http://schemas.microsoft.com/office/spreadsheetml/2009/9/main" objectType="Drop" dropStyle="combo" dx="22" fmlaLink="$O$10" fmlaRange="BEANS" noThreeD="1" sel="1" val="0"/>
</file>

<file path=xl/ctrlProps/ctrlProp254.xml><?xml version="1.0" encoding="utf-8"?>
<formControlPr xmlns="http://schemas.microsoft.com/office/spreadsheetml/2009/9/main" objectType="Drop" dropStyle="combo" dx="22" fmlaLink="$O$11" fmlaRange="BEANS" noThreeD="1" sel="1" val="0"/>
</file>

<file path=xl/ctrlProps/ctrlProp255.xml><?xml version="1.0" encoding="utf-8"?>
<formControlPr xmlns="http://schemas.microsoft.com/office/spreadsheetml/2009/9/main" objectType="Drop" dropStyle="combo" dx="22" fmlaLink="$O$12" fmlaRange="BEANS" noThreeD="1" sel="1" val="0"/>
</file>

<file path=xl/ctrlProps/ctrlProp256.xml><?xml version="1.0" encoding="utf-8"?>
<formControlPr xmlns="http://schemas.microsoft.com/office/spreadsheetml/2009/9/main" objectType="Drop" dropStyle="combo" dx="22" fmlaLink="$O$13" fmlaRange="BEANS" noThreeD="1" sel="1" val="0"/>
</file>

<file path=xl/ctrlProps/ctrlProp257.xml><?xml version="1.0" encoding="utf-8"?>
<formControlPr xmlns="http://schemas.microsoft.com/office/spreadsheetml/2009/9/main" objectType="Drop" dropStyle="combo" dx="22" fmlaLink="$O$14" fmlaRange="BEANS" noThreeD="1" sel="1" val="0"/>
</file>

<file path=xl/ctrlProps/ctrlProp258.xml><?xml version="1.0" encoding="utf-8"?>
<formControlPr xmlns="http://schemas.microsoft.com/office/spreadsheetml/2009/9/main" objectType="Drop" dropStyle="combo" dx="22" fmlaLink="$O$15" fmlaRange="BEANS" noThreeD="1" sel="1" val="0"/>
</file>

<file path=xl/ctrlProps/ctrlProp259.xml><?xml version="1.0" encoding="utf-8"?>
<formControlPr xmlns="http://schemas.microsoft.com/office/spreadsheetml/2009/9/main" objectType="Drop" dropStyle="combo" dx="22" fmlaLink="$R$6" fmlaRange="Cups" noThreeD="1" sel="1" val="0"/>
</file>

<file path=xl/ctrlProps/ctrlProp26.xml><?xml version="1.0" encoding="utf-8"?>
<formControlPr xmlns="http://schemas.microsoft.com/office/spreadsheetml/2009/9/main" objectType="Drop" dropStyle="combo" dx="22" fmlaLink="I37" fmlaRange="Cups" noThreeD="1" sel="1" val="0"/>
</file>

<file path=xl/ctrlProps/ctrlProp260.xml><?xml version="1.0" encoding="utf-8"?>
<formControlPr xmlns="http://schemas.microsoft.com/office/spreadsheetml/2009/9/main" objectType="Drop" dropStyle="combo" dx="22" fmlaLink="$R$7" fmlaRange="Cups" noThreeD="1" sel="1" val="0"/>
</file>

<file path=xl/ctrlProps/ctrlProp261.xml><?xml version="1.0" encoding="utf-8"?>
<formControlPr xmlns="http://schemas.microsoft.com/office/spreadsheetml/2009/9/main" objectType="Drop" dropStyle="combo" dx="22" fmlaLink="$R$8" fmlaRange="Cups" noThreeD="1" sel="1" val="0"/>
</file>

<file path=xl/ctrlProps/ctrlProp262.xml><?xml version="1.0" encoding="utf-8"?>
<formControlPr xmlns="http://schemas.microsoft.com/office/spreadsheetml/2009/9/main" objectType="Drop" dropStyle="combo" dx="22" fmlaLink="$R$9" fmlaRange="Cups" noThreeD="1" sel="1" val="0"/>
</file>

<file path=xl/ctrlProps/ctrlProp263.xml><?xml version="1.0" encoding="utf-8"?>
<formControlPr xmlns="http://schemas.microsoft.com/office/spreadsheetml/2009/9/main" objectType="Drop" dropStyle="combo" dx="22" fmlaLink="$R$10" fmlaRange="Cups" noThreeD="1" sel="1" val="0"/>
</file>

<file path=xl/ctrlProps/ctrlProp264.xml><?xml version="1.0" encoding="utf-8"?>
<formControlPr xmlns="http://schemas.microsoft.com/office/spreadsheetml/2009/9/main" objectType="Drop" dropStyle="combo" dx="22" fmlaLink="$R$11" fmlaRange="Cups" noThreeD="1" sel="1" val="0"/>
</file>

<file path=xl/ctrlProps/ctrlProp265.xml><?xml version="1.0" encoding="utf-8"?>
<formControlPr xmlns="http://schemas.microsoft.com/office/spreadsheetml/2009/9/main" objectType="Drop" dropStyle="combo" dx="22" fmlaLink="$R$12" fmlaRange="Cups" noThreeD="1" sel="1" val="0"/>
</file>

<file path=xl/ctrlProps/ctrlProp266.xml><?xml version="1.0" encoding="utf-8"?>
<formControlPr xmlns="http://schemas.microsoft.com/office/spreadsheetml/2009/9/main" objectType="Drop" dropStyle="combo" dx="22" fmlaLink="$R$13" fmlaRange="Cups" noThreeD="1" sel="1" val="0"/>
</file>

<file path=xl/ctrlProps/ctrlProp267.xml><?xml version="1.0" encoding="utf-8"?>
<formControlPr xmlns="http://schemas.microsoft.com/office/spreadsheetml/2009/9/main" objectType="Drop" dropStyle="combo" dx="22" fmlaLink="$R$14" fmlaRange="Cups" noThreeD="1" sel="1" val="0"/>
</file>

<file path=xl/ctrlProps/ctrlProp268.xml><?xml version="1.0" encoding="utf-8"?>
<formControlPr xmlns="http://schemas.microsoft.com/office/spreadsheetml/2009/9/main" objectType="Drop" dropStyle="combo" dx="22" fmlaLink="$R$15" fmlaRange="Cups" noThreeD="1" sel="1" val="0"/>
</file>

<file path=xl/ctrlProps/ctrlProp269.xml><?xml version="1.0" encoding="utf-8"?>
<formControlPr xmlns="http://schemas.microsoft.com/office/spreadsheetml/2009/9/main" objectType="Drop" dropStyle="combo" dx="22" fmlaLink="$U$6" fmlaRange="STARCHY" noThreeD="1" sel="1" val="0"/>
</file>

<file path=xl/ctrlProps/ctrlProp27.xml><?xml version="1.0" encoding="utf-8"?>
<formControlPr xmlns="http://schemas.microsoft.com/office/spreadsheetml/2009/9/main" objectType="Drop" dropStyle="combo" dx="22" fmlaLink="$I$38" fmlaRange="Cups" noThreeD="1" sel="1" val="0"/>
</file>

<file path=xl/ctrlProps/ctrlProp270.xml><?xml version="1.0" encoding="utf-8"?>
<formControlPr xmlns="http://schemas.microsoft.com/office/spreadsheetml/2009/9/main" objectType="Drop" dropStyle="combo" dx="22" fmlaLink="$U$7" fmlaRange="STARCHY" noThreeD="1" sel="1" val="0"/>
</file>

<file path=xl/ctrlProps/ctrlProp271.xml><?xml version="1.0" encoding="utf-8"?>
<formControlPr xmlns="http://schemas.microsoft.com/office/spreadsheetml/2009/9/main" objectType="Drop" dropStyle="combo" dx="22" fmlaLink="$U$8" fmlaRange="STARCHY" noThreeD="1" sel="1" val="0"/>
</file>

<file path=xl/ctrlProps/ctrlProp272.xml><?xml version="1.0" encoding="utf-8"?>
<formControlPr xmlns="http://schemas.microsoft.com/office/spreadsheetml/2009/9/main" objectType="Drop" dropStyle="combo" dx="22" fmlaLink="$U$9" fmlaRange="STARCHY" noThreeD="1" sel="1" val="0"/>
</file>

<file path=xl/ctrlProps/ctrlProp273.xml><?xml version="1.0" encoding="utf-8"?>
<formControlPr xmlns="http://schemas.microsoft.com/office/spreadsheetml/2009/9/main" objectType="Drop" dropStyle="combo" dx="22" fmlaLink="$U$10" fmlaRange="STARCHY" noThreeD="1" sel="1" val="0"/>
</file>

<file path=xl/ctrlProps/ctrlProp274.xml><?xml version="1.0" encoding="utf-8"?>
<formControlPr xmlns="http://schemas.microsoft.com/office/spreadsheetml/2009/9/main" objectType="Drop" dropStyle="combo" dx="22" fmlaLink="$U$11" fmlaRange="STARCHY" noThreeD="1" sel="1" val="0"/>
</file>

<file path=xl/ctrlProps/ctrlProp275.xml><?xml version="1.0" encoding="utf-8"?>
<formControlPr xmlns="http://schemas.microsoft.com/office/spreadsheetml/2009/9/main" objectType="Drop" dropStyle="combo" dx="22" fmlaLink="$U$12" fmlaRange="STARCHY" noThreeD="1" sel="1" val="0"/>
</file>

<file path=xl/ctrlProps/ctrlProp276.xml><?xml version="1.0" encoding="utf-8"?>
<formControlPr xmlns="http://schemas.microsoft.com/office/spreadsheetml/2009/9/main" objectType="Drop" dropStyle="combo" dx="22" fmlaLink="$U$13" fmlaRange="STARCHY" noThreeD="1" sel="1" val="0"/>
</file>

<file path=xl/ctrlProps/ctrlProp277.xml><?xml version="1.0" encoding="utf-8"?>
<formControlPr xmlns="http://schemas.microsoft.com/office/spreadsheetml/2009/9/main" objectType="Drop" dropStyle="combo" dx="22" fmlaLink="$U$14" fmlaRange="STARCHY" noThreeD="1" sel="1" val="0"/>
</file>

<file path=xl/ctrlProps/ctrlProp278.xml><?xml version="1.0" encoding="utf-8"?>
<formControlPr xmlns="http://schemas.microsoft.com/office/spreadsheetml/2009/9/main" objectType="Drop" dropStyle="combo" dx="22" fmlaLink="$U$15" fmlaRange="STARCHY" noThreeD="1" sel="1" val="0"/>
</file>

<file path=xl/ctrlProps/ctrlProp279.xml><?xml version="1.0" encoding="utf-8"?>
<formControlPr xmlns="http://schemas.microsoft.com/office/spreadsheetml/2009/9/main" objectType="Drop" dropStyle="combo" dx="22" fmlaLink="$X$6" fmlaRange="Cups" noThreeD="1" sel="1" val="0"/>
</file>

<file path=xl/ctrlProps/ctrlProp28.xml><?xml version="1.0" encoding="utf-8"?>
<formControlPr xmlns="http://schemas.microsoft.com/office/spreadsheetml/2009/9/main" objectType="Drop" dropStyle="combo" dx="22" fmlaLink="I39" fmlaRange="Cups" noThreeD="1" sel="1" val="0"/>
</file>

<file path=xl/ctrlProps/ctrlProp280.xml><?xml version="1.0" encoding="utf-8"?>
<formControlPr xmlns="http://schemas.microsoft.com/office/spreadsheetml/2009/9/main" objectType="Drop" dropStyle="combo" dx="22" fmlaLink="$X$7" fmlaRange="Cups" noThreeD="1" sel="1" val="0"/>
</file>

<file path=xl/ctrlProps/ctrlProp281.xml><?xml version="1.0" encoding="utf-8"?>
<formControlPr xmlns="http://schemas.microsoft.com/office/spreadsheetml/2009/9/main" objectType="Drop" dropStyle="combo" dx="22" fmlaLink="$X$8" fmlaRange="Cups" noThreeD="1" sel="1" val="0"/>
</file>

<file path=xl/ctrlProps/ctrlProp282.xml><?xml version="1.0" encoding="utf-8"?>
<formControlPr xmlns="http://schemas.microsoft.com/office/spreadsheetml/2009/9/main" objectType="Drop" dropStyle="combo" dx="22" fmlaLink="$X$9" fmlaRange="Cups" noThreeD="1" sel="1" val="0"/>
</file>

<file path=xl/ctrlProps/ctrlProp283.xml><?xml version="1.0" encoding="utf-8"?>
<formControlPr xmlns="http://schemas.microsoft.com/office/spreadsheetml/2009/9/main" objectType="Drop" dropStyle="combo" dx="22" fmlaLink="$X$10" fmlaRange="Cups" noThreeD="1" sel="1" val="0"/>
</file>

<file path=xl/ctrlProps/ctrlProp284.xml><?xml version="1.0" encoding="utf-8"?>
<formControlPr xmlns="http://schemas.microsoft.com/office/spreadsheetml/2009/9/main" objectType="Drop" dropStyle="combo" dx="22" fmlaLink="$X$11" fmlaRange="Cups" noThreeD="1" sel="1" val="0"/>
</file>

<file path=xl/ctrlProps/ctrlProp285.xml><?xml version="1.0" encoding="utf-8"?>
<formControlPr xmlns="http://schemas.microsoft.com/office/spreadsheetml/2009/9/main" objectType="Drop" dropStyle="combo" dx="22" fmlaLink="$X$12" fmlaRange="Cups" noThreeD="1" sel="1" val="0"/>
</file>

<file path=xl/ctrlProps/ctrlProp286.xml><?xml version="1.0" encoding="utf-8"?>
<formControlPr xmlns="http://schemas.microsoft.com/office/spreadsheetml/2009/9/main" objectType="Drop" dropStyle="combo" dx="22" fmlaLink="$X$13" fmlaRange="Cups" noThreeD="1" sel="1" val="0"/>
</file>

<file path=xl/ctrlProps/ctrlProp287.xml><?xml version="1.0" encoding="utf-8"?>
<formControlPr xmlns="http://schemas.microsoft.com/office/spreadsheetml/2009/9/main" objectType="Drop" dropStyle="combo" dx="22" fmlaLink="$X$14" fmlaRange="Cups" noThreeD="1" sel="1" val="0"/>
</file>

<file path=xl/ctrlProps/ctrlProp288.xml><?xml version="1.0" encoding="utf-8"?>
<formControlPr xmlns="http://schemas.microsoft.com/office/spreadsheetml/2009/9/main" objectType="Drop" dropStyle="combo" dx="22" fmlaLink="$X$15" fmlaRange="Cups" noThreeD="1" sel="1" val="0"/>
</file>

<file path=xl/ctrlProps/ctrlProp289.xml><?xml version="1.0" encoding="utf-8"?>
<formControlPr xmlns="http://schemas.microsoft.com/office/spreadsheetml/2009/9/main" objectType="Drop" dropStyle="combo" dx="22" fmlaLink="$AA$6" fmlaRange="OTHER" noThreeD="1" sel="1" val="0"/>
</file>

<file path=xl/ctrlProps/ctrlProp29.xml><?xml version="1.0" encoding="utf-8"?>
<formControlPr xmlns="http://schemas.microsoft.com/office/spreadsheetml/2009/9/main" objectType="Drop" dropStyle="combo" dx="22" fmlaLink="I40" fmlaRange="Cups" noThreeD="1" sel="1" val="0"/>
</file>

<file path=xl/ctrlProps/ctrlProp290.xml><?xml version="1.0" encoding="utf-8"?>
<formControlPr xmlns="http://schemas.microsoft.com/office/spreadsheetml/2009/9/main" objectType="Drop" dropStyle="combo" dx="22" fmlaLink="$AA$7" fmlaRange="OTHER" noThreeD="1" sel="1" val="0"/>
</file>

<file path=xl/ctrlProps/ctrlProp291.xml><?xml version="1.0" encoding="utf-8"?>
<formControlPr xmlns="http://schemas.microsoft.com/office/spreadsheetml/2009/9/main" objectType="Drop" dropStyle="combo" dx="22" fmlaLink="$AA$8" fmlaRange="OTHER" noThreeD="1" sel="1" val="0"/>
</file>

<file path=xl/ctrlProps/ctrlProp292.xml><?xml version="1.0" encoding="utf-8"?>
<formControlPr xmlns="http://schemas.microsoft.com/office/spreadsheetml/2009/9/main" objectType="Drop" dropStyle="combo" dx="22" fmlaLink="$AA$9" fmlaRange="OTHER" noThreeD="1" sel="1" val="0"/>
</file>

<file path=xl/ctrlProps/ctrlProp293.xml><?xml version="1.0" encoding="utf-8"?>
<formControlPr xmlns="http://schemas.microsoft.com/office/spreadsheetml/2009/9/main" objectType="Drop" dropStyle="combo" dx="22" fmlaLink="$AA$10" fmlaRange="OTHER" noThreeD="1" sel="1" val="0"/>
</file>

<file path=xl/ctrlProps/ctrlProp294.xml><?xml version="1.0" encoding="utf-8"?>
<formControlPr xmlns="http://schemas.microsoft.com/office/spreadsheetml/2009/9/main" objectType="Drop" dropStyle="combo" dx="22" fmlaLink="$AA$11" fmlaRange="OTHER" noThreeD="1" sel="1" val="0"/>
</file>

<file path=xl/ctrlProps/ctrlProp295.xml><?xml version="1.0" encoding="utf-8"?>
<formControlPr xmlns="http://schemas.microsoft.com/office/spreadsheetml/2009/9/main" objectType="Drop" dropStyle="combo" dx="22" fmlaLink="$AA$12" fmlaRange="OTHER" noThreeD="1" sel="1" val="0"/>
</file>

<file path=xl/ctrlProps/ctrlProp296.xml><?xml version="1.0" encoding="utf-8"?>
<formControlPr xmlns="http://schemas.microsoft.com/office/spreadsheetml/2009/9/main" objectType="Drop" dropStyle="combo" dx="22" fmlaLink="$AA$13" fmlaRange="OTHER" noThreeD="1" sel="1" val="0"/>
</file>

<file path=xl/ctrlProps/ctrlProp297.xml><?xml version="1.0" encoding="utf-8"?>
<formControlPr xmlns="http://schemas.microsoft.com/office/spreadsheetml/2009/9/main" objectType="Drop" dropStyle="combo" dx="22" fmlaLink="$AA$14" fmlaRange="OTHER" noThreeD="1" sel="1" val="0"/>
</file>

<file path=xl/ctrlProps/ctrlProp298.xml><?xml version="1.0" encoding="utf-8"?>
<formControlPr xmlns="http://schemas.microsoft.com/office/spreadsheetml/2009/9/main" objectType="Drop" dropStyle="combo" dx="22" fmlaLink="$AA$15" fmlaRange="OTHER" noThreeD="1" sel="1" val="0"/>
</file>

<file path=xl/ctrlProps/ctrlProp299.xml><?xml version="1.0" encoding="utf-8"?>
<formControlPr xmlns="http://schemas.microsoft.com/office/spreadsheetml/2009/9/main" objectType="Drop" dropStyle="combo" dx="22" fmlaLink="$AD$6" fmlaRange="Cups" noThreeD="1" sel="1" val="0"/>
</file>

<file path=xl/ctrlProps/ctrlProp3.xml><?xml version="1.0" encoding="utf-8"?>
<formControlPr xmlns="http://schemas.microsoft.com/office/spreadsheetml/2009/9/main" objectType="Drop" dropStyle="combo" dx="22" fmlaLink="$I$14" fmlaRange="Cups" noThreeD="1" sel="1" val="0"/>
</file>

<file path=xl/ctrlProps/ctrlProp30.xml><?xml version="1.0" encoding="utf-8"?>
<formControlPr xmlns="http://schemas.microsoft.com/office/spreadsheetml/2009/9/main" objectType="Drop" dropStyle="combo" dx="22" fmlaLink="I41" fmlaRange="Cups" noThreeD="1" sel="1" val="0"/>
</file>

<file path=xl/ctrlProps/ctrlProp300.xml><?xml version="1.0" encoding="utf-8"?>
<formControlPr xmlns="http://schemas.microsoft.com/office/spreadsheetml/2009/9/main" objectType="Drop" dropStyle="combo" dx="22" fmlaLink="$AD$7" fmlaRange="Cups" noThreeD="1" sel="1" val="0"/>
</file>

<file path=xl/ctrlProps/ctrlProp301.xml><?xml version="1.0" encoding="utf-8"?>
<formControlPr xmlns="http://schemas.microsoft.com/office/spreadsheetml/2009/9/main" objectType="Drop" dropStyle="combo" dx="22" fmlaLink="$AD$8" fmlaRange="Cups" noThreeD="1" sel="1" val="0"/>
</file>

<file path=xl/ctrlProps/ctrlProp302.xml><?xml version="1.0" encoding="utf-8"?>
<formControlPr xmlns="http://schemas.microsoft.com/office/spreadsheetml/2009/9/main" objectType="Drop" dropStyle="combo" dx="22" fmlaLink="$AD$9" fmlaRange="Cups" noThreeD="1" sel="1" val="0"/>
</file>

<file path=xl/ctrlProps/ctrlProp303.xml><?xml version="1.0" encoding="utf-8"?>
<formControlPr xmlns="http://schemas.microsoft.com/office/spreadsheetml/2009/9/main" objectType="Drop" dropStyle="combo" dx="22" fmlaLink="$AD$10" fmlaRange="Cups" noThreeD="1" sel="1" val="0"/>
</file>

<file path=xl/ctrlProps/ctrlProp304.xml><?xml version="1.0" encoding="utf-8"?>
<formControlPr xmlns="http://schemas.microsoft.com/office/spreadsheetml/2009/9/main" objectType="Drop" dropStyle="combo" dx="22" fmlaLink="$AD$11" fmlaRange="Cups" noThreeD="1" sel="1" val="0"/>
</file>

<file path=xl/ctrlProps/ctrlProp305.xml><?xml version="1.0" encoding="utf-8"?>
<formControlPr xmlns="http://schemas.microsoft.com/office/spreadsheetml/2009/9/main" objectType="Drop" dropStyle="combo" dx="22" fmlaLink="$AD$12" fmlaRange="Cups" noThreeD="1" sel="1" val="0"/>
</file>

<file path=xl/ctrlProps/ctrlProp306.xml><?xml version="1.0" encoding="utf-8"?>
<formControlPr xmlns="http://schemas.microsoft.com/office/spreadsheetml/2009/9/main" objectType="Drop" dropStyle="combo" dx="22" fmlaLink="$AD$13" fmlaRange="Cups" noThreeD="1" sel="1" val="0"/>
</file>

<file path=xl/ctrlProps/ctrlProp307.xml><?xml version="1.0" encoding="utf-8"?>
<formControlPr xmlns="http://schemas.microsoft.com/office/spreadsheetml/2009/9/main" objectType="Drop" dropStyle="combo" dx="22" fmlaLink="$AD$14" fmlaRange="Cups" noThreeD="1" sel="1" val="0"/>
</file>

<file path=xl/ctrlProps/ctrlProp308.xml><?xml version="1.0" encoding="utf-8"?>
<formControlPr xmlns="http://schemas.microsoft.com/office/spreadsheetml/2009/9/main" objectType="Drop" dropStyle="combo" dx="22" fmlaLink="$AD$15" fmlaRange="Cups" noThreeD="1" sel="1" val="0"/>
</file>

<file path=xl/ctrlProps/ctrlProp309.xml><?xml version="1.0" encoding="utf-8"?>
<formControlPr xmlns="http://schemas.microsoft.com/office/spreadsheetml/2009/9/main" objectType="Drop" dropStyle="combo" dx="22" fmlaLink="$C$14" fmlaRange="GREEN" noThreeD="1" sel="1" val="0"/>
</file>

<file path=xl/ctrlProps/ctrlProp31.xml><?xml version="1.0" encoding="utf-8"?>
<formControlPr xmlns="http://schemas.microsoft.com/office/spreadsheetml/2009/9/main" objectType="Drop" dropStyle="combo" dx="22" fmlaLink="I42" fmlaRange="Cups" noThreeD="1" sel="1" val="0"/>
</file>

<file path=xl/ctrlProps/ctrlProp310.xml><?xml version="1.0" encoding="utf-8"?>
<formControlPr xmlns="http://schemas.microsoft.com/office/spreadsheetml/2009/9/main" objectType="Drop" dropStyle="combo" dx="22" fmlaLink="$AH$6" fmlaRange="Cups" noThreeD="1" sel="1" val="0"/>
</file>

<file path=xl/ctrlProps/ctrlProp311.xml><?xml version="1.0" encoding="utf-8"?>
<formControlPr xmlns="http://schemas.microsoft.com/office/spreadsheetml/2009/9/main" objectType="Drop" dropStyle="combo" dx="22" fmlaLink="$AH$7" fmlaRange="Cups" noThreeD="1" sel="1" val="0"/>
</file>

<file path=xl/ctrlProps/ctrlProp312.xml><?xml version="1.0" encoding="utf-8"?>
<formControlPr xmlns="http://schemas.microsoft.com/office/spreadsheetml/2009/9/main" objectType="Drop" dropStyle="combo" dx="22" fmlaLink="$AH$8" fmlaRange="Cups" noThreeD="1" sel="1" val="0"/>
</file>

<file path=xl/ctrlProps/ctrlProp313.xml><?xml version="1.0" encoding="utf-8"?>
<formControlPr xmlns="http://schemas.microsoft.com/office/spreadsheetml/2009/9/main" objectType="Drop" dropStyle="combo" dx="22" fmlaLink="$AH$10" fmlaRange="Cups" noThreeD="1" sel="1" val="0"/>
</file>

<file path=xl/ctrlProps/ctrlProp314.xml><?xml version="1.0" encoding="utf-8"?>
<formControlPr xmlns="http://schemas.microsoft.com/office/spreadsheetml/2009/9/main" objectType="Drop" dropStyle="combo" dx="22" fmlaLink="$AH$9" fmlaRange="Cups" noThreeD="1" sel="1" val="0"/>
</file>

<file path=xl/ctrlProps/ctrlProp315.xml><?xml version="1.0" encoding="utf-8"?>
<formControlPr xmlns="http://schemas.microsoft.com/office/spreadsheetml/2009/9/main" objectType="Drop" dropStyle="combo" dx="22" fmlaLink="$A$7" fmlaRange="meals" noThreeD="1" sel="1" val="0"/>
</file>

<file path=xl/ctrlProps/ctrlProp316.xml><?xml version="1.0" encoding="utf-8"?>
<formControlPr xmlns="http://schemas.microsoft.com/office/spreadsheetml/2009/9/main" objectType="Drop" dropStyle="combo" dx="22" fmlaLink="$A$8" fmlaRange="meals" noThreeD="1" sel="1" val="0"/>
</file>

<file path=xl/ctrlProps/ctrlProp317.xml><?xml version="1.0" encoding="utf-8"?>
<formControlPr xmlns="http://schemas.microsoft.com/office/spreadsheetml/2009/9/main" objectType="Drop" dropStyle="combo" dx="22" fmlaLink="$A$9" fmlaRange="meals" noThreeD="1" sel="1" val="0"/>
</file>

<file path=xl/ctrlProps/ctrlProp318.xml><?xml version="1.0" encoding="utf-8"?>
<formControlPr xmlns="http://schemas.microsoft.com/office/spreadsheetml/2009/9/main" objectType="Drop" dropStyle="combo" dx="22" fmlaLink="$A$10" fmlaRange="meals" noThreeD="1" sel="1" val="0"/>
</file>

<file path=xl/ctrlProps/ctrlProp319.xml><?xml version="1.0" encoding="utf-8"?>
<formControlPr xmlns="http://schemas.microsoft.com/office/spreadsheetml/2009/9/main" objectType="Drop" dropStyle="combo" dx="22" fmlaLink="$A$11" fmlaRange="meals" noThreeD="1" sel="1" val="0"/>
</file>

<file path=xl/ctrlProps/ctrlProp32.xml><?xml version="1.0" encoding="utf-8"?>
<formControlPr xmlns="http://schemas.microsoft.com/office/spreadsheetml/2009/9/main" objectType="Drop" dropStyle="combo" dx="22" fmlaLink="I43" fmlaRange="Cups" noThreeD="1" sel="1" val="0"/>
</file>

<file path=xl/ctrlProps/ctrlProp320.xml><?xml version="1.0" encoding="utf-8"?>
<formControlPr xmlns="http://schemas.microsoft.com/office/spreadsheetml/2009/9/main" objectType="Drop" dropStyle="combo" dx="22" fmlaLink="$A$12" fmlaRange="meals" noThreeD="1" sel="1" val="0"/>
</file>

<file path=xl/ctrlProps/ctrlProp321.xml><?xml version="1.0" encoding="utf-8"?>
<formControlPr xmlns="http://schemas.microsoft.com/office/spreadsheetml/2009/9/main" objectType="Drop" dropStyle="combo" dx="22" fmlaLink="$A$13" fmlaRange="meals" noThreeD="1" sel="1" val="0"/>
</file>

<file path=xl/ctrlProps/ctrlProp322.xml><?xml version="1.0" encoding="utf-8"?>
<formControlPr xmlns="http://schemas.microsoft.com/office/spreadsheetml/2009/9/main" objectType="Drop" dropStyle="combo" dx="22" fmlaLink="$A$14" fmlaRange="meals" noThreeD="1" sel="1" val="0"/>
</file>

<file path=xl/ctrlProps/ctrlProp323.xml><?xml version="1.0" encoding="utf-8"?>
<formControlPr xmlns="http://schemas.microsoft.com/office/spreadsheetml/2009/9/main" objectType="Drop" dropStyle="combo" dx="22" fmlaLink="$A$15" fmlaRange="meals" noThreeD="1" sel="1" val="0"/>
</file>

<file path=xl/ctrlProps/ctrlProp324.xml><?xml version="1.0" encoding="utf-8"?>
<formControlPr xmlns="http://schemas.microsoft.com/office/spreadsheetml/2009/9/main" objectType="Drop" dropStyle="combo" dx="22" fmlaLink="$A$16" fmlaRange="meals" noThreeD="1" sel="1" val="0"/>
</file>

<file path=xl/ctrlProps/ctrlProp325.xml><?xml version="1.0" encoding="utf-8"?>
<formControlPr xmlns="http://schemas.microsoft.com/office/spreadsheetml/2009/9/main" objectType="Drop" dropStyle="combo" dx="22" fmlaLink="$A$17" fmlaRange="meals" noThreeD="1" sel="1" val="0"/>
</file>

<file path=xl/ctrlProps/ctrlProp326.xml><?xml version="1.0" encoding="utf-8"?>
<formControlPr xmlns="http://schemas.microsoft.com/office/spreadsheetml/2009/9/main" objectType="Drop" dropStyle="combo" dx="22" fmlaLink="$A$18" fmlaRange="meals" noThreeD="1" sel="1" val="0"/>
</file>

<file path=xl/ctrlProps/ctrlProp327.xml><?xml version="1.0" encoding="utf-8"?>
<formControlPr xmlns="http://schemas.microsoft.com/office/spreadsheetml/2009/9/main" objectType="Drop" dropStyle="combo" dx="22" fmlaLink="$A$19" fmlaRange="meals" noThreeD="1" sel="1" val="0"/>
</file>

<file path=xl/ctrlProps/ctrlProp328.xml><?xml version="1.0" encoding="utf-8"?>
<formControlPr xmlns="http://schemas.microsoft.com/office/spreadsheetml/2009/9/main" objectType="Drop" dropStyle="combo" dx="22" fmlaLink="$A$20" fmlaRange="meals" noThreeD="1" sel="1" val="0"/>
</file>

<file path=xl/ctrlProps/ctrlProp329.xml><?xml version="1.0" encoding="utf-8"?>
<formControlPr xmlns="http://schemas.microsoft.com/office/spreadsheetml/2009/9/main" objectType="Drop" dropStyle="combo" dx="22" fmlaLink="$A$21" fmlaRange="meals" noThreeD="1" sel="1" val="0"/>
</file>

<file path=xl/ctrlProps/ctrlProp33.xml><?xml version="1.0" encoding="utf-8"?>
<formControlPr xmlns="http://schemas.microsoft.com/office/spreadsheetml/2009/9/main" objectType="Drop" dropStyle="combo" dx="22" fmlaLink="I44" fmlaRange="Cups" noThreeD="1" sel="1" val="0"/>
</file>

<file path=xl/ctrlProps/ctrlProp330.xml><?xml version="1.0" encoding="utf-8"?>
<formControlPr xmlns="http://schemas.microsoft.com/office/spreadsheetml/2009/9/main" objectType="Drop" dropStyle="combo" dx="22" fmlaLink="$A$22" fmlaRange="meals" noThreeD="1" sel="1" val="0"/>
</file>

<file path=xl/ctrlProps/ctrlProp331.xml><?xml version="1.0" encoding="utf-8"?>
<formControlPr xmlns="http://schemas.microsoft.com/office/spreadsheetml/2009/9/main" objectType="Drop" dropStyle="combo" dx="22" fmlaLink="$A$23" fmlaRange="meals" noThreeD="1" sel="1" val="0"/>
</file>

<file path=xl/ctrlProps/ctrlProp332.xml><?xml version="1.0" encoding="utf-8"?>
<formControlPr xmlns="http://schemas.microsoft.com/office/spreadsheetml/2009/9/main" objectType="Drop" dropStyle="combo" dx="22" fmlaLink="$A$24" fmlaRange="meals" noThreeD="1" sel="1" val="0"/>
</file>

<file path=xl/ctrlProps/ctrlProp333.xml><?xml version="1.0" encoding="utf-8"?>
<formControlPr xmlns="http://schemas.microsoft.com/office/spreadsheetml/2009/9/main" objectType="Drop" dropStyle="combo" dx="22" fmlaLink="$A$25" fmlaRange="meals" noThreeD="1" sel="1" val="0"/>
</file>

<file path=xl/ctrlProps/ctrlProp334.xml><?xml version="1.0" encoding="utf-8"?>
<formControlPr xmlns="http://schemas.microsoft.com/office/spreadsheetml/2009/9/main" objectType="Drop" dropStyle="combo" dx="22" fmlaLink="$A$26" fmlaRange="meals" noThreeD="1" sel="1" val="0"/>
</file>

<file path=xl/ctrlProps/ctrlProp335.xml><?xml version="1.0" encoding="utf-8"?>
<formControlPr xmlns="http://schemas.microsoft.com/office/spreadsheetml/2009/9/main" objectType="CheckBox" fmlaLink="$X$5" lockText="1"/>
</file>

<file path=xl/ctrlProps/ctrlProp336.xml><?xml version="1.0" encoding="utf-8"?>
<formControlPr xmlns="http://schemas.microsoft.com/office/spreadsheetml/2009/9/main" objectType="CheckBox" fmlaLink="$X$6" lockText="1"/>
</file>

<file path=xl/ctrlProps/ctrlProp337.xml><?xml version="1.0" encoding="utf-8"?>
<formControlPr xmlns="http://schemas.microsoft.com/office/spreadsheetml/2009/9/main" objectType="CheckBox" fmlaLink="$X$7" lockText="1"/>
</file>

<file path=xl/ctrlProps/ctrlProp338.xml><?xml version="1.0" encoding="utf-8"?>
<formControlPr xmlns="http://schemas.microsoft.com/office/spreadsheetml/2009/9/main" objectType="CheckBox" fmlaLink="$X$8" lockText="1"/>
</file>

<file path=xl/ctrlProps/ctrlProp339.xml><?xml version="1.0" encoding="utf-8"?>
<formControlPr xmlns="http://schemas.microsoft.com/office/spreadsheetml/2009/9/main" objectType="CheckBox" fmlaLink="$X$9" lockText="1"/>
</file>

<file path=xl/ctrlProps/ctrlProp34.xml><?xml version="1.0" encoding="utf-8"?>
<formControlPr xmlns="http://schemas.microsoft.com/office/spreadsheetml/2009/9/main" objectType="Drop" dropStyle="combo" dx="22" fmlaLink="$I$45" fmlaRange="Cups" noThreeD="1" sel="1" val="0"/>
</file>

<file path=xl/ctrlProps/ctrlProp340.xml><?xml version="1.0" encoding="utf-8"?>
<formControlPr xmlns="http://schemas.microsoft.com/office/spreadsheetml/2009/9/main" objectType="Drop" dropStyle="combo" dx="22" fmlaLink="$AC$10" fmlaRange="GREEN" noThreeD="1" sel="1" val="0"/>
</file>

<file path=xl/ctrlProps/ctrlProp341.xml><?xml version="1.0" encoding="utf-8"?>
<formControlPr xmlns="http://schemas.microsoft.com/office/spreadsheetml/2009/9/main" objectType="Drop" dropStyle="combo" dx="22" fmlaLink="$AC$11" fmlaRange="GREEN" noThreeD="1" sel="1" val="0"/>
</file>

<file path=xl/ctrlProps/ctrlProp342.xml><?xml version="1.0" encoding="utf-8"?>
<formControlPr xmlns="http://schemas.microsoft.com/office/spreadsheetml/2009/9/main" objectType="Drop" dropStyle="combo" dx="22" fmlaLink="$AC$12" fmlaRange="GREEN" noThreeD="1" sel="1" val="0"/>
</file>

<file path=xl/ctrlProps/ctrlProp343.xml><?xml version="1.0" encoding="utf-8"?>
<formControlPr xmlns="http://schemas.microsoft.com/office/spreadsheetml/2009/9/main" objectType="Drop" dropStyle="combo" dx="22" fmlaLink="$AC$13" fmlaRange="GREEN" noThreeD="1" sel="1" val="0"/>
</file>

<file path=xl/ctrlProps/ctrlProp344.xml><?xml version="1.0" encoding="utf-8"?>
<formControlPr xmlns="http://schemas.microsoft.com/office/spreadsheetml/2009/9/main" objectType="Drop" dropStyle="combo" dx="22" fmlaLink="$AC$14" fmlaRange="GREEN" noThreeD="1" sel="1" val="0"/>
</file>

<file path=xl/ctrlProps/ctrlProp345.xml><?xml version="1.0" encoding="utf-8"?>
<formControlPr xmlns="http://schemas.microsoft.com/office/spreadsheetml/2009/9/main" objectType="Drop" dropStyle="combo" dx="22" fmlaLink="$AC$15" fmlaRange="GREEN" noThreeD="1" sel="1" val="0"/>
</file>

<file path=xl/ctrlProps/ctrlProp346.xml><?xml version="1.0" encoding="utf-8"?>
<formControlPr xmlns="http://schemas.microsoft.com/office/spreadsheetml/2009/9/main" objectType="Drop" dropStyle="combo" dx="22" fmlaLink="$AC$16" fmlaRange="GREEN" noThreeD="1" sel="1" val="0"/>
</file>

<file path=xl/ctrlProps/ctrlProp347.xml><?xml version="1.0" encoding="utf-8"?>
<formControlPr xmlns="http://schemas.microsoft.com/office/spreadsheetml/2009/9/main" objectType="Drop" dropStyle="combo" dx="22" fmlaLink="$AC$17" fmlaRange="GREEN" noThreeD="1" sel="1" val="0"/>
</file>

<file path=xl/ctrlProps/ctrlProp348.xml><?xml version="1.0" encoding="utf-8"?>
<formControlPr xmlns="http://schemas.microsoft.com/office/spreadsheetml/2009/9/main" objectType="Drop" dropStyle="combo" dx="22" fmlaLink="$AC$19" fmlaRange="GREEN" noThreeD="1" sel="1" val="0"/>
</file>

<file path=xl/ctrlProps/ctrlProp349.xml><?xml version="1.0" encoding="utf-8"?>
<formControlPr xmlns="http://schemas.microsoft.com/office/spreadsheetml/2009/9/main" objectType="Drop" dropStyle="combo" dx="22" fmlaLink="$AF$10" fmlaRange="Cups" noThreeD="1" sel="1" val="0"/>
</file>

<file path=xl/ctrlProps/ctrlProp35.xml><?xml version="1.0" encoding="utf-8"?>
<formControlPr xmlns="http://schemas.microsoft.com/office/spreadsheetml/2009/9/main" objectType="Drop" dropStyle="combo" dx="22" fmlaLink="I46" fmlaRange="Cups" noThreeD="1" sel="1" val="0"/>
</file>

<file path=xl/ctrlProps/ctrlProp350.xml><?xml version="1.0" encoding="utf-8"?>
<formControlPr xmlns="http://schemas.microsoft.com/office/spreadsheetml/2009/9/main" objectType="Drop" dropStyle="combo" dx="22" fmlaLink="$AF$11" fmlaRange="Cups" noThreeD="1" sel="1" val="0"/>
</file>

<file path=xl/ctrlProps/ctrlProp351.xml><?xml version="1.0" encoding="utf-8"?>
<formControlPr xmlns="http://schemas.microsoft.com/office/spreadsheetml/2009/9/main" objectType="Drop" dropStyle="combo" dx="22" fmlaLink="$AF$12" fmlaRange="Cups" noThreeD="1" sel="1" val="0"/>
</file>

<file path=xl/ctrlProps/ctrlProp352.xml><?xml version="1.0" encoding="utf-8"?>
<formControlPr xmlns="http://schemas.microsoft.com/office/spreadsheetml/2009/9/main" objectType="Drop" dropStyle="combo" dx="22" fmlaLink="$AF$13" fmlaRange="Cups" noThreeD="1" sel="1" val="0"/>
</file>

<file path=xl/ctrlProps/ctrlProp353.xml><?xml version="1.0" encoding="utf-8"?>
<formControlPr xmlns="http://schemas.microsoft.com/office/spreadsheetml/2009/9/main" objectType="Drop" dropStyle="combo" dx="22" fmlaLink="$AF$14" fmlaRange="Cups" noThreeD="1" sel="1" val="0"/>
</file>

<file path=xl/ctrlProps/ctrlProp354.xml><?xml version="1.0" encoding="utf-8"?>
<formControlPr xmlns="http://schemas.microsoft.com/office/spreadsheetml/2009/9/main" objectType="Drop" dropStyle="combo" dx="22" fmlaLink="$AF$15" fmlaRange="Cups" noThreeD="1" sel="1" val="0"/>
</file>

<file path=xl/ctrlProps/ctrlProp355.xml><?xml version="1.0" encoding="utf-8"?>
<formControlPr xmlns="http://schemas.microsoft.com/office/spreadsheetml/2009/9/main" objectType="Drop" dropStyle="combo" dx="22" fmlaLink="$AF$16" fmlaRange="Cups" noThreeD="1" sel="1" val="0"/>
</file>

<file path=xl/ctrlProps/ctrlProp356.xml><?xml version="1.0" encoding="utf-8"?>
<formControlPr xmlns="http://schemas.microsoft.com/office/spreadsheetml/2009/9/main" objectType="Drop" dropStyle="combo" dx="22" fmlaLink="$AF$17" fmlaRange="Cups" noThreeD="1" sel="1" val="0"/>
</file>

<file path=xl/ctrlProps/ctrlProp357.xml><?xml version="1.0" encoding="utf-8"?>
<formControlPr xmlns="http://schemas.microsoft.com/office/spreadsheetml/2009/9/main" objectType="Drop" dropStyle="combo" dx="22" fmlaLink="$AF$18" fmlaRange="Cups" noThreeD="1" sel="1" val="0"/>
</file>

<file path=xl/ctrlProps/ctrlProp358.xml><?xml version="1.0" encoding="utf-8"?>
<formControlPr xmlns="http://schemas.microsoft.com/office/spreadsheetml/2009/9/main" objectType="Drop" dropStyle="combo" dx="22" fmlaLink="$AF$19" fmlaRange="Cups" noThreeD="1" sel="1" val="0"/>
</file>

<file path=xl/ctrlProps/ctrlProp359.xml><?xml version="1.0" encoding="utf-8"?>
<formControlPr xmlns="http://schemas.microsoft.com/office/spreadsheetml/2009/9/main" objectType="Drop" dropStyle="combo" dx="22" fmlaLink="$AI$10" fmlaRange="RED" noThreeD="1" sel="1" val="0"/>
</file>

<file path=xl/ctrlProps/ctrlProp36.xml><?xml version="1.0" encoding="utf-8"?>
<formControlPr xmlns="http://schemas.microsoft.com/office/spreadsheetml/2009/9/main" objectType="Drop" dropStyle="combo" dx="22" fmlaLink="I47" fmlaRange="Cups" noThreeD="1" sel="1" val="0"/>
</file>

<file path=xl/ctrlProps/ctrlProp360.xml><?xml version="1.0" encoding="utf-8"?>
<formControlPr xmlns="http://schemas.microsoft.com/office/spreadsheetml/2009/9/main" objectType="Drop" dropStyle="combo" dx="22" fmlaLink="$AI$11" fmlaRange="RED" noThreeD="1" sel="1" val="0"/>
</file>

<file path=xl/ctrlProps/ctrlProp361.xml><?xml version="1.0" encoding="utf-8"?>
<formControlPr xmlns="http://schemas.microsoft.com/office/spreadsheetml/2009/9/main" objectType="Drop" dropStyle="combo" dx="22" fmlaLink="$AI$12" fmlaRange="RED" noThreeD="1" sel="1" val="0"/>
</file>

<file path=xl/ctrlProps/ctrlProp362.xml><?xml version="1.0" encoding="utf-8"?>
<formControlPr xmlns="http://schemas.microsoft.com/office/spreadsheetml/2009/9/main" objectType="Drop" dropStyle="combo" dx="22" fmlaLink="$AI$13" fmlaRange="RED" noThreeD="1" sel="1" val="0"/>
</file>

<file path=xl/ctrlProps/ctrlProp363.xml><?xml version="1.0" encoding="utf-8"?>
<formControlPr xmlns="http://schemas.microsoft.com/office/spreadsheetml/2009/9/main" objectType="Drop" dropStyle="combo" dx="22" fmlaLink="$AI$14" fmlaRange="RED" noThreeD="1" sel="1" val="0"/>
</file>

<file path=xl/ctrlProps/ctrlProp364.xml><?xml version="1.0" encoding="utf-8"?>
<formControlPr xmlns="http://schemas.microsoft.com/office/spreadsheetml/2009/9/main" objectType="Drop" dropStyle="combo" dx="22" fmlaLink="$AI$15" fmlaRange="RED" noThreeD="1" sel="1" val="0"/>
</file>

<file path=xl/ctrlProps/ctrlProp365.xml><?xml version="1.0" encoding="utf-8"?>
<formControlPr xmlns="http://schemas.microsoft.com/office/spreadsheetml/2009/9/main" objectType="Drop" dropStyle="combo" dx="22" fmlaLink="$AI$16" fmlaRange="RED" noThreeD="1" sel="1" val="0"/>
</file>

<file path=xl/ctrlProps/ctrlProp366.xml><?xml version="1.0" encoding="utf-8"?>
<formControlPr xmlns="http://schemas.microsoft.com/office/spreadsheetml/2009/9/main" objectType="Drop" dropStyle="combo" dx="22" fmlaLink="$AI$17" fmlaRange="RED" noThreeD="1" sel="1" val="0"/>
</file>

<file path=xl/ctrlProps/ctrlProp367.xml><?xml version="1.0" encoding="utf-8"?>
<formControlPr xmlns="http://schemas.microsoft.com/office/spreadsheetml/2009/9/main" objectType="Drop" dropStyle="combo" dx="22" fmlaLink="$AI$18" fmlaRange="RED" noThreeD="1" sel="1" val="0"/>
</file>

<file path=xl/ctrlProps/ctrlProp368.xml><?xml version="1.0" encoding="utf-8"?>
<formControlPr xmlns="http://schemas.microsoft.com/office/spreadsheetml/2009/9/main" objectType="Drop" dropStyle="combo" dx="22" fmlaLink="$AI$19" fmlaRange="RED" noThreeD="1" sel="1" val="0"/>
</file>

<file path=xl/ctrlProps/ctrlProp369.xml><?xml version="1.0" encoding="utf-8"?>
<formControlPr xmlns="http://schemas.microsoft.com/office/spreadsheetml/2009/9/main" objectType="Drop" dropStyle="combo" dx="22" fmlaLink="$AL$10" fmlaRange="Cups" noThreeD="1" sel="1" val="0"/>
</file>

<file path=xl/ctrlProps/ctrlProp37.xml><?xml version="1.0" encoding="utf-8"?>
<formControlPr xmlns="http://schemas.microsoft.com/office/spreadsheetml/2009/9/main" objectType="Drop" dropStyle="combo" dx="22" fmlaLink="I48" fmlaRange="Cups" noThreeD="1" sel="1" val="0"/>
</file>

<file path=xl/ctrlProps/ctrlProp370.xml><?xml version="1.0" encoding="utf-8"?>
<formControlPr xmlns="http://schemas.microsoft.com/office/spreadsheetml/2009/9/main" objectType="Drop" dropStyle="combo" dx="22" fmlaLink="$AL$11" fmlaRange="Cups" noThreeD="1" sel="1" val="0"/>
</file>

<file path=xl/ctrlProps/ctrlProp371.xml><?xml version="1.0" encoding="utf-8"?>
<formControlPr xmlns="http://schemas.microsoft.com/office/spreadsheetml/2009/9/main" objectType="Drop" dropStyle="combo" dx="22" fmlaLink="$AL$12" fmlaRange="Cups" noThreeD="1" sel="1" val="0"/>
</file>

<file path=xl/ctrlProps/ctrlProp372.xml><?xml version="1.0" encoding="utf-8"?>
<formControlPr xmlns="http://schemas.microsoft.com/office/spreadsheetml/2009/9/main" objectType="Drop" dropStyle="combo" dx="22" fmlaLink="$AL$13" fmlaRange="Cups" noThreeD="1" sel="1" val="0"/>
</file>

<file path=xl/ctrlProps/ctrlProp373.xml><?xml version="1.0" encoding="utf-8"?>
<formControlPr xmlns="http://schemas.microsoft.com/office/spreadsheetml/2009/9/main" objectType="Drop" dropStyle="combo" dx="22" fmlaLink="$AL$14" fmlaRange="Cups" noThreeD="1" sel="1" val="0"/>
</file>

<file path=xl/ctrlProps/ctrlProp374.xml><?xml version="1.0" encoding="utf-8"?>
<formControlPr xmlns="http://schemas.microsoft.com/office/spreadsheetml/2009/9/main" objectType="Drop" dropStyle="combo" dx="22" fmlaLink="$AL$15" fmlaRange="Cups" noThreeD="1" sel="1" val="0"/>
</file>

<file path=xl/ctrlProps/ctrlProp375.xml><?xml version="1.0" encoding="utf-8"?>
<formControlPr xmlns="http://schemas.microsoft.com/office/spreadsheetml/2009/9/main" objectType="Drop" dropStyle="combo" dx="22" fmlaLink="$AL$16" fmlaRange="Cups" noThreeD="1" sel="1" val="0"/>
</file>

<file path=xl/ctrlProps/ctrlProp376.xml><?xml version="1.0" encoding="utf-8"?>
<formControlPr xmlns="http://schemas.microsoft.com/office/spreadsheetml/2009/9/main" objectType="Drop" dropStyle="combo" dx="22" fmlaLink="$AL$17" fmlaRange="Cups" noThreeD="1" sel="1" val="0"/>
</file>

<file path=xl/ctrlProps/ctrlProp377.xml><?xml version="1.0" encoding="utf-8"?>
<formControlPr xmlns="http://schemas.microsoft.com/office/spreadsheetml/2009/9/main" objectType="Drop" dropStyle="combo" dx="22" fmlaLink="$AL$18" fmlaRange="Cups" noThreeD="1" sel="1" val="0"/>
</file>

<file path=xl/ctrlProps/ctrlProp378.xml><?xml version="1.0" encoding="utf-8"?>
<formControlPr xmlns="http://schemas.microsoft.com/office/spreadsheetml/2009/9/main" objectType="Drop" dropStyle="combo" dx="22" fmlaLink="$AL$19" fmlaRange="Cups" noThreeD="1" sel="1" val="0"/>
</file>

<file path=xl/ctrlProps/ctrlProp379.xml><?xml version="1.0" encoding="utf-8"?>
<formControlPr xmlns="http://schemas.microsoft.com/office/spreadsheetml/2009/9/main" objectType="Drop" dropStyle="combo" dx="22" fmlaLink="$AO$10" fmlaRange="BEANS" noThreeD="1" sel="1" val="0"/>
</file>

<file path=xl/ctrlProps/ctrlProp38.xml><?xml version="1.0" encoding="utf-8"?>
<formControlPr xmlns="http://schemas.microsoft.com/office/spreadsheetml/2009/9/main" objectType="Drop" dropStyle="combo" dx="22" fmlaLink="I49" fmlaRange="Cups" noThreeD="1" sel="1" val="0"/>
</file>

<file path=xl/ctrlProps/ctrlProp380.xml><?xml version="1.0" encoding="utf-8"?>
<formControlPr xmlns="http://schemas.microsoft.com/office/spreadsheetml/2009/9/main" objectType="Drop" dropStyle="combo" dx="22" fmlaLink="$AO$11" fmlaRange="BEANS" noThreeD="1" sel="1" val="0"/>
</file>

<file path=xl/ctrlProps/ctrlProp381.xml><?xml version="1.0" encoding="utf-8"?>
<formControlPr xmlns="http://schemas.microsoft.com/office/spreadsheetml/2009/9/main" objectType="Drop" dropStyle="combo" dx="22" fmlaLink="$AO$12" fmlaRange="BEANS" noThreeD="1" sel="1" val="0"/>
</file>

<file path=xl/ctrlProps/ctrlProp382.xml><?xml version="1.0" encoding="utf-8"?>
<formControlPr xmlns="http://schemas.microsoft.com/office/spreadsheetml/2009/9/main" objectType="Drop" dropStyle="combo" dx="22" fmlaLink="$AO$13" fmlaRange="BEANS" noThreeD="1" sel="1" val="0"/>
</file>

<file path=xl/ctrlProps/ctrlProp383.xml><?xml version="1.0" encoding="utf-8"?>
<formControlPr xmlns="http://schemas.microsoft.com/office/spreadsheetml/2009/9/main" objectType="Drop" dropStyle="combo" dx="22" fmlaLink="$AO$14" fmlaRange="BEANS" noThreeD="1" sel="1" val="0"/>
</file>

<file path=xl/ctrlProps/ctrlProp384.xml><?xml version="1.0" encoding="utf-8"?>
<formControlPr xmlns="http://schemas.microsoft.com/office/spreadsheetml/2009/9/main" objectType="Drop" dropStyle="combo" dx="22" fmlaLink="$AO$15" fmlaRange="BEANS" noThreeD="1" sel="1" val="0"/>
</file>

<file path=xl/ctrlProps/ctrlProp385.xml><?xml version="1.0" encoding="utf-8"?>
<formControlPr xmlns="http://schemas.microsoft.com/office/spreadsheetml/2009/9/main" objectType="Drop" dropStyle="combo" dx="22" fmlaLink="$AO$16" fmlaRange="BEANS" noThreeD="1" sel="1" val="0"/>
</file>

<file path=xl/ctrlProps/ctrlProp386.xml><?xml version="1.0" encoding="utf-8"?>
<formControlPr xmlns="http://schemas.microsoft.com/office/spreadsheetml/2009/9/main" objectType="Drop" dropStyle="combo" dx="22" fmlaLink="$AO$17" fmlaRange="BEANS" noThreeD="1" sel="1" val="0"/>
</file>

<file path=xl/ctrlProps/ctrlProp387.xml><?xml version="1.0" encoding="utf-8"?>
<formControlPr xmlns="http://schemas.microsoft.com/office/spreadsheetml/2009/9/main" objectType="Drop" dropStyle="combo" dx="22" fmlaLink="$AO$18" fmlaRange="BEANS" noThreeD="1" sel="1" val="0"/>
</file>

<file path=xl/ctrlProps/ctrlProp388.xml><?xml version="1.0" encoding="utf-8"?>
<formControlPr xmlns="http://schemas.microsoft.com/office/spreadsheetml/2009/9/main" objectType="Drop" dropStyle="combo" dx="22" fmlaLink="$AO$19" fmlaRange="BEANS" noThreeD="1" sel="1" val="0"/>
</file>

<file path=xl/ctrlProps/ctrlProp389.xml><?xml version="1.0" encoding="utf-8"?>
<formControlPr xmlns="http://schemas.microsoft.com/office/spreadsheetml/2009/9/main" objectType="Drop" dropStyle="combo" dx="22" fmlaLink="$AR$10" fmlaRange="Cups" noThreeD="1" sel="1" val="0"/>
</file>

<file path=xl/ctrlProps/ctrlProp39.xml><?xml version="1.0" encoding="utf-8"?>
<formControlPr xmlns="http://schemas.microsoft.com/office/spreadsheetml/2009/9/main" objectType="Drop" dropStyle="combo" dx="22" fmlaLink="I50" fmlaRange="Cups" noThreeD="1" sel="1" val="0"/>
</file>

<file path=xl/ctrlProps/ctrlProp390.xml><?xml version="1.0" encoding="utf-8"?>
<formControlPr xmlns="http://schemas.microsoft.com/office/spreadsheetml/2009/9/main" objectType="Drop" dropStyle="combo" dx="22" fmlaLink="$AR$11" fmlaRange="Cups" noThreeD="1" sel="1" val="0"/>
</file>

<file path=xl/ctrlProps/ctrlProp391.xml><?xml version="1.0" encoding="utf-8"?>
<formControlPr xmlns="http://schemas.microsoft.com/office/spreadsheetml/2009/9/main" objectType="Drop" dropStyle="combo" dx="22" fmlaLink="$AR$12" fmlaRange="Cups" noThreeD="1" sel="1" val="0"/>
</file>

<file path=xl/ctrlProps/ctrlProp392.xml><?xml version="1.0" encoding="utf-8"?>
<formControlPr xmlns="http://schemas.microsoft.com/office/spreadsheetml/2009/9/main" objectType="Drop" dropStyle="combo" dx="22" fmlaLink="$AR$13" fmlaRange="Cups" noThreeD="1" sel="1" val="0"/>
</file>

<file path=xl/ctrlProps/ctrlProp393.xml><?xml version="1.0" encoding="utf-8"?>
<formControlPr xmlns="http://schemas.microsoft.com/office/spreadsheetml/2009/9/main" objectType="Drop" dropStyle="combo" dx="22" fmlaLink="$AR$14" fmlaRange="Cups" noThreeD="1" sel="1" val="0"/>
</file>

<file path=xl/ctrlProps/ctrlProp394.xml><?xml version="1.0" encoding="utf-8"?>
<formControlPr xmlns="http://schemas.microsoft.com/office/spreadsheetml/2009/9/main" objectType="Drop" dropStyle="combo" dx="22" fmlaLink="$AR$15" fmlaRange="Cups" noThreeD="1" sel="1" val="0"/>
</file>

<file path=xl/ctrlProps/ctrlProp395.xml><?xml version="1.0" encoding="utf-8"?>
<formControlPr xmlns="http://schemas.microsoft.com/office/spreadsheetml/2009/9/main" objectType="Drop" dropStyle="combo" dx="22" fmlaLink="$AR$16" fmlaRange="Cups" noThreeD="1" sel="1" val="0"/>
</file>

<file path=xl/ctrlProps/ctrlProp396.xml><?xml version="1.0" encoding="utf-8"?>
<formControlPr xmlns="http://schemas.microsoft.com/office/spreadsheetml/2009/9/main" objectType="Drop" dropStyle="combo" dx="22" fmlaLink="$AR$17" fmlaRange="Cups" noThreeD="1" sel="1" val="0"/>
</file>

<file path=xl/ctrlProps/ctrlProp397.xml><?xml version="1.0" encoding="utf-8"?>
<formControlPr xmlns="http://schemas.microsoft.com/office/spreadsheetml/2009/9/main" objectType="Drop" dropStyle="combo" dx="22" fmlaLink="$AR$18" fmlaRange="Cups" noThreeD="1" sel="1" val="0"/>
</file>

<file path=xl/ctrlProps/ctrlProp398.xml><?xml version="1.0" encoding="utf-8"?>
<formControlPr xmlns="http://schemas.microsoft.com/office/spreadsheetml/2009/9/main" objectType="Drop" dropStyle="combo" dx="22" fmlaLink="$AR$19" fmlaRange="Cups" noThreeD="1" sel="1" val="0"/>
</file>

<file path=xl/ctrlProps/ctrlProp399.xml><?xml version="1.0" encoding="utf-8"?>
<formControlPr xmlns="http://schemas.microsoft.com/office/spreadsheetml/2009/9/main" objectType="Drop" dropStyle="combo" dx="22" fmlaLink="$AU$10" fmlaRange="STARCHY" noThreeD="1" sel="1" val="0"/>
</file>

<file path=xl/ctrlProps/ctrlProp4.xml><?xml version="1.0" encoding="utf-8"?>
<formControlPr xmlns="http://schemas.microsoft.com/office/spreadsheetml/2009/9/main" objectType="Drop" dropStyle="combo" dx="22" fmlaLink="$I$15" fmlaRange="Cups" noThreeD="1" sel="1" val="0"/>
</file>

<file path=xl/ctrlProps/ctrlProp40.xml><?xml version="1.0" encoding="utf-8"?>
<formControlPr xmlns="http://schemas.microsoft.com/office/spreadsheetml/2009/9/main" objectType="Drop" dropStyle="combo" dx="22" fmlaLink="$I$51" fmlaRange="Cups" noThreeD="1" sel="1" val="0"/>
</file>

<file path=xl/ctrlProps/ctrlProp400.xml><?xml version="1.0" encoding="utf-8"?>
<formControlPr xmlns="http://schemas.microsoft.com/office/spreadsheetml/2009/9/main" objectType="Drop" dropStyle="combo" dx="22" fmlaLink="$AU$11" fmlaRange="STARCHY" noThreeD="1" sel="1" val="0"/>
</file>

<file path=xl/ctrlProps/ctrlProp401.xml><?xml version="1.0" encoding="utf-8"?>
<formControlPr xmlns="http://schemas.microsoft.com/office/spreadsheetml/2009/9/main" objectType="Drop" dropStyle="combo" dx="22" fmlaLink="$AU$12" fmlaRange="STARCHY" noThreeD="1" sel="1" val="0"/>
</file>

<file path=xl/ctrlProps/ctrlProp402.xml><?xml version="1.0" encoding="utf-8"?>
<formControlPr xmlns="http://schemas.microsoft.com/office/spreadsheetml/2009/9/main" objectType="Drop" dropStyle="combo" dx="22" fmlaLink="$AU$13" fmlaRange="STARCHY" noThreeD="1" sel="1" val="0"/>
</file>

<file path=xl/ctrlProps/ctrlProp403.xml><?xml version="1.0" encoding="utf-8"?>
<formControlPr xmlns="http://schemas.microsoft.com/office/spreadsheetml/2009/9/main" objectType="Drop" dropStyle="combo" dx="22" fmlaLink="$AU$14" fmlaRange="STARCHY" noThreeD="1" sel="1" val="0"/>
</file>

<file path=xl/ctrlProps/ctrlProp404.xml><?xml version="1.0" encoding="utf-8"?>
<formControlPr xmlns="http://schemas.microsoft.com/office/spreadsheetml/2009/9/main" objectType="Drop" dropStyle="combo" dx="22" fmlaLink="$AU$15" fmlaRange="STARCHY" noThreeD="1" sel="1" val="0"/>
</file>

<file path=xl/ctrlProps/ctrlProp405.xml><?xml version="1.0" encoding="utf-8"?>
<formControlPr xmlns="http://schemas.microsoft.com/office/spreadsheetml/2009/9/main" objectType="Drop" dropStyle="combo" dx="22" fmlaLink="$AU$16" fmlaRange="STARCHY" noThreeD="1" sel="1" val="0"/>
</file>

<file path=xl/ctrlProps/ctrlProp406.xml><?xml version="1.0" encoding="utf-8"?>
<formControlPr xmlns="http://schemas.microsoft.com/office/spreadsheetml/2009/9/main" objectType="Drop" dropStyle="combo" dx="22" fmlaLink="$AU$17" fmlaRange="STARCHY" noThreeD="1" sel="1" val="0"/>
</file>

<file path=xl/ctrlProps/ctrlProp407.xml><?xml version="1.0" encoding="utf-8"?>
<formControlPr xmlns="http://schemas.microsoft.com/office/spreadsheetml/2009/9/main" objectType="Drop" dropStyle="combo" dx="22" fmlaLink="$AU$18" fmlaRange="STARCHY" noThreeD="1" sel="1" val="0"/>
</file>

<file path=xl/ctrlProps/ctrlProp408.xml><?xml version="1.0" encoding="utf-8"?>
<formControlPr xmlns="http://schemas.microsoft.com/office/spreadsheetml/2009/9/main" objectType="Drop" dropStyle="combo" dx="22" fmlaLink="$AU$19" fmlaRange="STARCHY" noThreeD="1" sel="1" val="0"/>
</file>

<file path=xl/ctrlProps/ctrlProp409.xml><?xml version="1.0" encoding="utf-8"?>
<formControlPr xmlns="http://schemas.microsoft.com/office/spreadsheetml/2009/9/main" objectType="Drop" dropStyle="combo" dx="22" fmlaLink="$AX$10" fmlaRange="Cups" noThreeD="1" sel="1" val="0"/>
</file>

<file path=xl/ctrlProps/ctrlProp41.xml><?xml version="1.0" encoding="utf-8"?>
<formControlPr xmlns="http://schemas.microsoft.com/office/spreadsheetml/2009/9/main" objectType="Drop" dropStyle="combo" dx="22" fmlaLink="$I$52" fmlaRange="Cups" noThreeD="1" sel="1" val="0"/>
</file>

<file path=xl/ctrlProps/ctrlProp410.xml><?xml version="1.0" encoding="utf-8"?>
<formControlPr xmlns="http://schemas.microsoft.com/office/spreadsheetml/2009/9/main" objectType="Drop" dropStyle="combo" dx="22" fmlaLink="$AX$11" fmlaRange="Cups" noThreeD="1" sel="1" val="0"/>
</file>

<file path=xl/ctrlProps/ctrlProp411.xml><?xml version="1.0" encoding="utf-8"?>
<formControlPr xmlns="http://schemas.microsoft.com/office/spreadsheetml/2009/9/main" objectType="Drop" dropStyle="combo" dx="22" fmlaLink="$AX$12" fmlaRange="Cups" noThreeD="1" sel="1" val="0"/>
</file>

<file path=xl/ctrlProps/ctrlProp412.xml><?xml version="1.0" encoding="utf-8"?>
<formControlPr xmlns="http://schemas.microsoft.com/office/spreadsheetml/2009/9/main" objectType="Drop" dropStyle="combo" dx="22" fmlaLink="$AX$13" fmlaRange="Cups" noThreeD="1" sel="1" val="0"/>
</file>

<file path=xl/ctrlProps/ctrlProp413.xml><?xml version="1.0" encoding="utf-8"?>
<formControlPr xmlns="http://schemas.microsoft.com/office/spreadsheetml/2009/9/main" objectType="Drop" dropStyle="combo" dx="22" fmlaLink="$AX$14" fmlaRange="Cups" noThreeD="1" sel="1" val="0"/>
</file>

<file path=xl/ctrlProps/ctrlProp414.xml><?xml version="1.0" encoding="utf-8"?>
<formControlPr xmlns="http://schemas.microsoft.com/office/spreadsheetml/2009/9/main" objectType="Drop" dropStyle="combo" dx="22" fmlaLink="$AX$15" fmlaRange="Cups" noThreeD="1" sel="1" val="0"/>
</file>

<file path=xl/ctrlProps/ctrlProp415.xml><?xml version="1.0" encoding="utf-8"?>
<formControlPr xmlns="http://schemas.microsoft.com/office/spreadsheetml/2009/9/main" objectType="Drop" dropStyle="combo" dx="22" fmlaLink="$AX$16" fmlaRange="Cups" noThreeD="1" sel="1" val="0"/>
</file>

<file path=xl/ctrlProps/ctrlProp416.xml><?xml version="1.0" encoding="utf-8"?>
<formControlPr xmlns="http://schemas.microsoft.com/office/spreadsheetml/2009/9/main" objectType="Drop" dropStyle="combo" dx="22" fmlaLink="$AX$17" fmlaRange="Cups" noThreeD="1" sel="1" val="0"/>
</file>

<file path=xl/ctrlProps/ctrlProp417.xml><?xml version="1.0" encoding="utf-8"?>
<formControlPr xmlns="http://schemas.microsoft.com/office/spreadsheetml/2009/9/main" objectType="Drop" dropStyle="combo" dx="22" fmlaLink="$AX$18" fmlaRange="Cups" noThreeD="1" sel="1" val="0"/>
</file>

<file path=xl/ctrlProps/ctrlProp418.xml><?xml version="1.0" encoding="utf-8"?>
<formControlPr xmlns="http://schemas.microsoft.com/office/spreadsheetml/2009/9/main" objectType="Drop" dropStyle="combo" dx="22" fmlaLink="$AX$19" fmlaRange="Cups" noThreeD="1" sel="1" val="0"/>
</file>

<file path=xl/ctrlProps/ctrlProp419.xml><?xml version="1.0" encoding="utf-8"?>
<formControlPr xmlns="http://schemas.microsoft.com/office/spreadsheetml/2009/9/main" objectType="Drop" dropStyle="combo" dx="22" fmlaLink="$BA$10" fmlaRange="OTHER" noThreeD="1" sel="1" val="0"/>
</file>

<file path=xl/ctrlProps/ctrlProp42.xml><?xml version="1.0" encoding="utf-8"?>
<formControlPr xmlns="http://schemas.microsoft.com/office/spreadsheetml/2009/9/main" objectType="Drop" dropStyle="combo" dx="22" fmlaLink="$I$53" fmlaRange="Cups" noThreeD="1" sel="1" val="0"/>
</file>

<file path=xl/ctrlProps/ctrlProp420.xml><?xml version="1.0" encoding="utf-8"?>
<formControlPr xmlns="http://schemas.microsoft.com/office/spreadsheetml/2009/9/main" objectType="Drop" dropStyle="combo" dx="22" fmlaLink="$BA$11" fmlaRange="OTHER" noThreeD="1" sel="1" val="0"/>
</file>

<file path=xl/ctrlProps/ctrlProp421.xml><?xml version="1.0" encoding="utf-8"?>
<formControlPr xmlns="http://schemas.microsoft.com/office/spreadsheetml/2009/9/main" objectType="Drop" dropStyle="combo" dx="22" fmlaLink="$BA$12" fmlaRange="OTHER" noThreeD="1" sel="1" val="0"/>
</file>

<file path=xl/ctrlProps/ctrlProp422.xml><?xml version="1.0" encoding="utf-8"?>
<formControlPr xmlns="http://schemas.microsoft.com/office/spreadsheetml/2009/9/main" objectType="Drop" dropStyle="combo" dx="22" fmlaLink="$BA$13" fmlaRange="OTHER" noThreeD="1" sel="1" val="0"/>
</file>

<file path=xl/ctrlProps/ctrlProp423.xml><?xml version="1.0" encoding="utf-8"?>
<formControlPr xmlns="http://schemas.microsoft.com/office/spreadsheetml/2009/9/main" objectType="Drop" dropStyle="combo" dx="22" fmlaLink="$BA$14" fmlaRange="OTHER" noThreeD="1" sel="1" val="0"/>
</file>

<file path=xl/ctrlProps/ctrlProp424.xml><?xml version="1.0" encoding="utf-8"?>
<formControlPr xmlns="http://schemas.microsoft.com/office/spreadsheetml/2009/9/main" objectType="Drop" dropStyle="combo" dx="22" fmlaLink="$BA$15" fmlaRange="OTHER" noThreeD="1" sel="1" val="0"/>
</file>

<file path=xl/ctrlProps/ctrlProp425.xml><?xml version="1.0" encoding="utf-8"?>
<formControlPr xmlns="http://schemas.microsoft.com/office/spreadsheetml/2009/9/main" objectType="Drop" dropStyle="combo" dx="22" fmlaLink="$BA$16" fmlaRange="OTHER" noThreeD="1" sel="1" val="0"/>
</file>

<file path=xl/ctrlProps/ctrlProp426.xml><?xml version="1.0" encoding="utf-8"?>
<formControlPr xmlns="http://schemas.microsoft.com/office/spreadsheetml/2009/9/main" objectType="Drop" dropStyle="combo" dx="22" fmlaLink="$BA$17" fmlaRange="OTHER" noThreeD="1" sel="1" val="0"/>
</file>

<file path=xl/ctrlProps/ctrlProp427.xml><?xml version="1.0" encoding="utf-8"?>
<formControlPr xmlns="http://schemas.microsoft.com/office/spreadsheetml/2009/9/main" objectType="Drop" dropStyle="combo" dx="22" fmlaLink="$BA$18" fmlaRange="OTHER" noThreeD="1" sel="1" val="0"/>
</file>

<file path=xl/ctrlProps/ctrlProp428.xml><?xml version="1.0" encoding="utf-8"?>
<formControlPr xmlns="http://schemas.microsoft.com/office/spreadsheetml/2009/9/main" objectType="Drop" dropStyle="combo" dx="22" fmlaLink="$BA$19" fmlaRange="OTHER" noThreeD="1" sel="1" val="0"/>
</file>

<file path=xl/ctrlProps/ctrlProp429.xml><?xml version="1.0" encoding="utf-8"?>
<formControlPr xmlns="http://schemas.microsoft.com/office/spreadsheetml/2009/9/main" objectType="Drop" dropStyle="combo" dx="22" fmlaLink="$BD$10" fmlaRange="Cups" noThreeD="1" sel="1" val="0"/>
</file>

<file path=xl/ctrlProps/ctrlProp43.xml><?xml version="1.0" encoding="utf-8"?>
<formControlPr xmlns="http://schemas.microsoft.com/office/spreadsheetml/2009/9/main" objectType="Drop" dropStyle="combo" dx="22" fmlaLink="$I$54" fmlaRange="Cups" noThreeD="1" sel="1" val="0"/>
</file>

<file path=xl/ctrlProps/ctrlProp430.xml><?xml version="1.0" encoding="utf-8"?>
<formControlPr xmlns="http://schemas.microsoft.com/office/spreadsheetml/2009/9/main" objectType="Drop" dropStyle="combo" dx="22" fmlaLink="$BD$11" fmlaRange="Cups" noThreeD="1" sel="1" val="0"/>
</file>

<file path=xl/ctrlProps/ctrlProp431.xml><?xml version="1.0" encoding="utf-8"?>
<formControlPr xmlns="http://schemas.microsoft.com/office/spreadsheetml/2009/9/main" objectType="Drop" dropStyle="combo" dx="22" fmlaLink="$BD$12" fmlaRange="Cups" noThreeD="1" sel="1" val="0"/>
</file>

<file path=xl/ctrlProps/ctrlProp432.xml><?xml version="1.0" encoding="utf-8"?>
<formControlPr xmlns="http://schemas.microsoft.com/office/spreadsheetml/2009/9/main" objectType="Drop" dropStyle="combo" dx="22" fmlaLink="$BD$13" fmlaRange="Cups" noThreeD="1" sel="1" val="0"/>
</file>

<file path=xl/ctrlProps/ctrlProp433.xml><?xml version="1.0" encoding="utf-8"?>
<formControlPr xmlns="http://schemas.microsoft.com/office/spreadsheetml/2009/9/main" objectType="Drop" dropStyle="combo" dx="22" fmlaLink="$BD$14" fmlaRange="Cups" noThreeD="1" sel="1" val="0"/>
</file>

<file path=xl/ctrlProps/ctrlProp434.xml><?xml version="1.0" encoding="utf-8"?>
<formControlPr xmlns="http://schemas.microsoft.com/office/spreadsheetml/2009/9/main" objectType="Drop" dropStyle="combo" dx="22" fmlaLink="$BD$15" fmlaRange="Cups" noThreeD="1" sel="1" val="0"/>
</file>

<file path=xl/ctrlProps/ctrlProp435.xml><?xml version="1.0" encoding="utf-8"?>
<formControlPr xmlns="http://schemas.microsoft.com/office/spreadsheetml/2009/9/main" objectType="Drop" dropStyle="combo" dx="22" fmlaLink="$BD$16" fmlaRange="Cups" noThreeD="1" sel="1" val="0"/>
</file>

<file path=xl/ctrlProps/ctrlProp436.xml><?xml version="1.0" encoding="utf-8"?>
<formControlPr xmlns="http://schemas.microsoft.com/office/spreadsheetml/2009/9/main" objectType="Drop" dropStyle="combo" dx="22" fmlaLink="$BD$17" fmlaRange="Cups" noThreeD="1" sel="1" val="0"/>
</file>

<file path=xl/ctrlProps/ctrlProp437.xml><?xml version="1.0" encoding="utf-8"?>
<formControlPr xmlns="http://schemas.microsoft.com/office/spreadsheetml/2009/9/main" objectType="Drop" dropStyle="combo" dx="22" fmlaLink="$BD$18" fmlaRange="Cups" noThreeD="1" sel="1" val="0"/>
</file>

<file path=xl/ctrlProps/ctrlProp438.xml><?xml version="1.0" encoding="utf-8"?>
<formControlPr xmlns="http://schemas.microsoft.com/office/spreadsheetml/2009/9/main" objectType="Drop" dropStyle="combo" dx="22" fmlaLink="$BD$19" fmlaRange="Cups" noThreeD="1" sel="1" val="0"/>
</file>

<file path=xl/ctrlProps/ctrlProp439.xml><?xml version="1.0" encoding="utf-8"?>
<formControlPr xmlns="http://schemas.microsoft.com/office/spreadsheetml/2009/9/main" objectType="Drop" dropStyle="combo" dx="22" fmlaLink="$AC$18" fmlaRange="GREEN" noThreeD="1" sel="1" val="0"/>
</file>

<file path=xl/ctrlProps/ctrlProp44.xml><?xml version="1.0" encoding="utf-8"?>
<formControlPr xmlns="http://schemas.microsoft.com/office/spreadsheetml/2009/9/main" objectType="Drop" dropStyle="combo" dx="22" fmlaLink="$I$55" fmlaRange="Cups" noThreeD="1" sel="1" val="0"/>
</file>

<file path=xl/ctrlProps/ctrlProp440.xml><?xml version="1.0" encoding="utf-8"?>
<formControlPr xmlns="http://schemas.microsoft.com/office/spreadsheetml/2009/9/main" objectType="Drop" dropStyle="combo" dx="22" fmlaLink="$W$16" fmlaRange="Cups" noThreeD="1" sel="1" val="0"/>
</file>

<file path=xl/ctrlProps/ctrlProp441.xml><?xml version="1.0" encoding="utf-8"?>
<formControlPr xmlns="http://schemas.microsoft.com/office/spreadsheetml/2009/9/main" objectType="Drop" dropStyle="combo" dx="22" fmlaLink="$W$15" fmlaRange="Cups" noThreeD="1" sel="1" val="0"/>
</file>

<file path=xl/ctrlProps/ctrlProp442.xml><?xml version="1.0" encoding="utf-8"?>
<formControlPr xmlns="http://schemas.microsoft.com/office/spreadsheetml/2009/9/main" objectType="Drop" dropStyle="combo" dx="22" fmlaLink="$W$13" fmlaRange="Cups" noThreeD="1" sel="1" val="0"/>
</file>

<file path=xl/ctrlProps/ctrlProp443.xml><?xml version="1.0" encoding="utf-8"?>
<formControlPr xmlns="http://schemas.microsoft.com/office/spreadsheetml/2009/9/main" objectType="Drop" dropStyle="combo" dx="22" fmlaLink="$W$14" fmlaRange="Cups" noThreeD="1" sel="1" val="0"/>
</file>

<file path=xl/ctrlProps/ctrlProp444.xml><?xml version="1.0" encoding="utf-8"?>
<formControlPr xmlns="http://schemas.microsoft.com/office/spreadsheetml/2009/9/main" objectType="Drop" dropStyle="combo" dx="22" fmlaLink="$W$17" fmlaRange="Cups" noThreeD="1" sel="1" val="0"/>
</file>

<file path=xl/ctrlProps/ctrlProp445.xml><?xml version="1.0" encoding="utf-8"?>
<formControlPr xmlns="http://schemas.microsoft.com/office/spreadsheetml/2009/9/main" objectType="Drop" dropStyle="combo" dx="22" fmlaLink="$AF$7" fmlaRange="Cups" noThreeD="1" sel="1" val="0"/>
</file>

<file path=xl/ctrlProps/ctrlProp446.xml><?xml version="1.0" encoding="utf-8"?>
<formControlPr xmlns="http://schemas.microsoft.com/office/spreadsheetml/2009/9/main" objectType="Drop" dropStyle="combo" dx="22" fmlaLink="$AL$7" fmlaRange="Cups" noThreeD="1" sel="1" val="0"/>
</file>

<file path=xl/ctrlProps/ctrlProp447.xml><?xml version="1.0" encoding="utf-8"?>
<formControlPr xmlns="http://schemas.microsoft.com/office/spreadsheetml/2009/9/main" objectType="Drop" dropStyle="combo" dx="22" fmlaLink="$AR$7" fmlaRange="Cups" noThreeD="1" sel="1" val="0"/>
</file>

<file path=xl/ctrlProps/ctrlProp448.xml><?xml version="1.0" encoding="utf-8"?>
<formControlPr xmlns="http://schemas.microsoft.com/office/spreadsheetml/2009/9/main" objectType="Drop" dropStyle="combo" dx="22" fmlaLink="$AX$7" fmlaRange="Cups" noThreeD="1" sel="1" val="0"/>
</file>

<file path=xl/ctrlProps/ctrlProp449.xml><?xml version="1.0" encoding="utf-8"?>
<formControlPr xmlns="http://schemas.microsoft.com/office/spreadsheetml/2009/9/main" objectType="Drop" dropStyle="combo" dx="22" fmlaLink="$BD$5" fmlaRange="Cups" noThreeD="1" sel="1" val="0"/>
</file>

<file path=xl/ctrlProps/ctrlProp45.xml><?xml version="1.0" encoding="utf-8"?>
<formControlPr xmlns="http://schemas.microsoft.com/office/spreadsheetml/2009/9/main" objectType="Drop" dropStyle="combo" dx="22" fmlaLink="$I$56" fmlaRange="Cups" noThreeD="1" sel="1" val="0"/>
</file>

<file path=xl/ctrlProps/ctrlProp450.xml><?xml version="1.0" encoding="utf-8"?>
<formControlPr xmlns="http://schemas.microsoft.com/office/spreadsheetml/2009/9/main" objectType="CheckBox" fmlaLink="$AR$3" lockText="1"/>
</file>

<file path=xl/ctrlProps/ctrlProp451.xml><?xml version="1.0" encoding="utf-8"?>
<formControlPr xmlns="http://schemas.microsoft.com/office/spreadsheetml/2009/9/main" objectType="Drop" dropStyle="combo" dx="22" fmlaLink="$A$7" fmlaRange="meals" noThreeD="1" sel="1" val="0"/>
</file>

<file path=xl/ctrlProps/ctrlProp452.xml><?xml version="1.0" encoding="utf-8"?>
<formControlPr xmlns="http://schemas.microsoft.com/office/spreadsheetml/2009/9/main" objectType="Drop" dropStyle="combo" dx="22" fmlaLink="$A$8" fmlaRange="meals" noThreeD="1" sel="1" val="0"/>
</file>

<file path=xl/ctrlProps/ctrlProp453.xml><?xml version="1.0" encoding="utf-8"?>
<formControlPr xmlns="http://schemas.microsoft.com/office/spreadsheetml/2009/9/main" objectType="Drop" dropStyle="combo" dx="22" fmlaLink="$A$9" fmlaRange="meals" noThreeD="1" sel="1" val="0"/>
</file>

<file path=xl/ctrlProps/ctrlProp454.xml><?xml version="1.0" encoding="utf-8"?>
<formControlPr xmlns="http://schemas.microsoft.com/office/spreadsheetml/2009/9/main" objectType="Drop" dropStyle="combo" dx="22" fmlaLink="$A$10" fmlaRange="meals" noThreeD="1" sel="1" val="0"/>
</file>

<file path=xl/ctrlProps/ctrlProp455.xml><?xml version="1.0" encoding="utf-8"?>
<formControlPr xmlns="http://schemas.microsoft.com/office/spreadsheetml/2009/9/main" objectType="Drop" dropStyle="combo" dx="22" fmlaLink="$A$11" fmlaRange="meals" noThreeD="1" sel="1" val="0"/>
</file>

<file path=xl/ctrlProps/ctrlProp456.xml><?xml version="1.0" encoding="utf-8"?>
<formControlPr xmlns="http://schemas.microsoft.com/office/spreadsheetml/2009/9/main" objectType="Drop" dropStyle="combo" dx="22" fmlaLink="$A$12" fmlaRange="meals" noThreeD="1" sel="1" val="0"/>
</file>

<file path=xl/ctrlProps/ctrlProp457.xml><?xml version="1.0" encoding="utf-8"?>
<formControlPr xmlns="http://schemas.microsoft.com/office/spreadsheetml/2009/9/main" objectType="Drop" dropStyle="combo" dx="22" fmlaLink="$A$13" fmlaRange="meals" noThreeD="1" sel="1" val="0"/>
</file>

<file path=xl/ctrlProps/ctrlProp458.xml><?xml version="1.0" encoding="utf-8"?>
<formControlPr xmlns="http://schemas.microsoft.com/office/spreadsheetml/2009/9/main" objectType="Drop" dropStyle="combo" dx="22" fmlaLink="$A$14" fmlaRange="meals" noThreeD="1" sel="1" val="0"/>
</file>

<file path=xl/ctrlProps/ctrlProp459.xml><?xml version="1.0" encoding="utf-8"?>
<formControlPr xmlns="http://schemas.microsoft.com/office/spreadsheetml/2009/9/main" objectType="Drop" dropStyle="combo" dx="22" fmlaLink="$A$15" fmlaRange="meals" noThreeD="1" sel="1" val="0"/>
</file>

<file path=xl/ctrlProps/ctrlProp46.xml><?xml version="1.0" encoding="utf-8"?>
<formControlPr xmlns="http://schemas.microsoft.com/office/spreadsheetml/2009/9/main" objectType="Drop" dropStyle="combo" dx="22" fmlaLink="$I$57" fmlaRange="Cups" noThreeD="1" sel="1" val="0"/>
</file>

<file path=xl/ctrlProps/ctrlProp460.xml><?xml version="1.0" encoding="utf-8"?>
<formControlPr xmlns="http://schemas.microsoft.com/office/spreadsheetml/2009/9/main" objectType="Drop" dropStyle="combo" dx="22" fmlaLink="$A$16" fmlaRange="meals" noThreeD="1" sel="1" val="0"/>
</file>

<file path=xl/ctrlProps/ctrlProp461.xml><?xml version="1.0" encoding="utf-8"?>
<formControlPr xmlns="http://schemas.microsoft.com/office/spreadsheetml/2009/9/main" objectType="Drop" dropStyle="combo" dx="22" fmlaLink="$A$17" fmlaRange="meals" noThreeD="1" sel="1" val="0"/>
</file>

<file path=xl/ctrlProps/ctrlProp462.xml><?xml version="1.0" encoding="utf-8"?>
<formControlPr xmlns="http://schemas.microsoft.com/office/spreadsheetml/2009/9/main" objectType="Drop" dropStyle="combo" dx="22" fmlaLink="$A$18" fmlaRange="meals" noThreeD="1" sel="1" val="0"/>
</file>

<file path=xl/ctrlProps/ctrlProp463.xml><?xml version="1.0" encoding="utf-8"?>
<formControlPr xmlns="http://schemas.microsoft.com/office/spreadsheetml/2009/9/main" objectType="Drop" dropStyle="combo" dx="22" fmlaLink="$A$19" fmlaRange="meals" noThreeD="1" sel="1" val="0"/>
</file>

<file path=xl/ctrlProps/ctrlProp464.xml><?xml version="1.0" encoding="utf-8"?>
<formControlPr xmlns="http://schemas.microsoft.com/office/spreadsheetml/2009/9/main" objectType="Drop" dropStyle="combo" dx="22" fmlaLink="$A$20" fmlaRange="meals" noThreeD="1" sel="1" val="0"/>
</file>

<file path=xl/ctrlProps/ctrlProp465.xml><?xml version="1.0" encoding="utf-8"?>
<formControlPr xmlns="http://schemas.microsoft.com/office/spreadsheetml/2009/9/main" objectType="Drop" dropStyle="combo" dx="22" fmlaLink="$A$21" fmlaRange="meals" noThreeD="1" sel="1" val="0"/>
</file>

<file path=xl/ctrlProps/ctrlProp466.xml><?xml version="1.0" encoding="utf-8"?>
<formControlPr xmlns="http://schemas.microsoft.com/office/spreadsheetml/2009/9/main" objectType="Drop" dropStyle="combo" dx="22" fmlaLink="$A$22" fmlaRange="meals" noThreeD="1" sel="1" val="0"/>
</file>

<file path=xl/ctrlProps/ctrlProp467.xml><?xml version="1.0" encoding="utf-8"?>
<formControlPr xmlns="http://schemas.microsoft.com/office/spreadsheetml/2009/9/main" objectType="Drop" dropStyle="combo" dx="22" fmlaLink="$A$23" fmlaRange="meals" noThreeD="1" sel="1" val="0"/>
</file>

<file path=xl/ctrlProps/ctrlProp468.xml><?xml version="1.0" encoding="utf-8"?>
<formControlPr xmlns="http://schemas.microsoft.com/office/spreadsheetml/2009/9/main" objectType="Drop" dropStyle="combo" dx="22" fmlaLink="$A$24" fmlaRange="meals" noThreeD="1" sel="1" val="0"/>
</file>

<file path=xl/ctrlProps/ctrlProp469.xml><?xml version="1.0" encoding="utf-8"?>
<formControlPr xmlns="http://schemas.microsoft.com/office/spreadsheetml/2009/9/main" objectType="Drop" dropStyle="combo" dx="22" fmlaLink="$A$25" fmlaRange="meals" noThreeD="1" sel="1" val="0"/>
</file>

<file path=xl/ctrlProps/ctrlProp47.xml><?xml version="1.0" encoding="utf-8"?>
<formControlPr xmlns="http://schemas.microsoft.com/office/spreadsheetml/2009/9/main" objectType="Drop" dropStyle="combo" dx="22" fmlaLink="$I$58" fmlaRange="Cups" noThreeD="1" sel="1" val="0"/>
</file>

<file path=xl/ctrlProps/ctrlProp470.xml><?xml version="1.0" encoding="utf-8"?>
<formControlPr xmlns="http://schemas.microsoft.com/office/spreadsheetml/2009/9/main" objectType="Drop" dropStyle="combo" dx="22" fmlaLink="$A$26" fmlaRange="meals" noThreeD="1" sel="1" val="0"/>
</file>

<file path=xl/ctrlProps/ctrlProp471.xml><?xml version="1.0" encoding="utf-8"?>
<formControlPr xmlns="http://schemas.microsoft.com/office/spreadsheetml/2009/9/main" objectType="CheckBox" fmlaLink="$X$5" lockText="1"/>
</file>

<file path=xl/ctrlProps/ctrlProp472.xml><?xml version="1.0" encoding="utf-8"?>
<formControlPr xmlns="http://schemas.microsoft.com/office/spreadsheetml/2009/9/main" objectType="CheckBox" fmlaLink="$X$6" lockText="1"/>
</file>

<file path=xl/ctrlProps/ctrlProp473.xml><?xml version="1.0" encoding="utf-8"?>
<formControlPr xmlns="http://schemas.microsoft.com/office/spreadsheetml/2009/9/main" objectType="CheckBox" fmlaLink="$X$7" lockText="1"/>
</file>

<file path=xl/ctrlProps/ctrlProp474.xml><?xml version="1.0" encoding="utf-8"?>
<formControlPr xmlns="http://schemas.microsoft.com/office/spreadsheetml/2009/9/main" objectType="CheckBox" fmlaLink="$X$8" lockText="1"/>
</file>

<file path=xl/ctrlProps/ctrlProp475.xml><?xml version="1.0" encoding="utf-8"?>
<formControlPr xmlns="http://schemas.microsoft.com/office/spreadsheetml/2009/9/main" objectType="CheckBox" fmlaLink="$X$9" lockText="1"/>
</file>

<file path=xl/ctrlProps/ctrlProp476.xml><?xml version="1.0" encoding="utf-8"?>
<formControlPr xmlns="http://schemas.microsoft.com/office/spreadsheetml/2009/9/main" objectType="Drop" dropStyle="combo" dx="22" fmlaLink="$AC$10" fmlaRange="GREEN" noThreeD="1" sel="1" val="0"/>
</file>

<file path=xl/ctrlProps/ctrlProp477.xml><?xml version="1.0" encoding="utf-8"?>
<formControlPr xmlns="http://schemas.microsoft.com/office/spreadsheetml/2009/9/main" objectType="Drop" dropStyle="combo" dx="22" fmlaLink="$AC$11" fmlaRange="GREEN" noThreeD="1" sel="1" val="0"/>
</file>

<file path=xl/ctrlProps/ctrlProp478.xml><?xml version="1.0" encoding="utf-8"?>
<formControlPr xmlns="http://schemas.microsoft.com/office/spreadsheetml/2009/9/main" objectType="Drop" dropStyle="combo" dx="22" fmlaLink="$AC$12" fmlaRange="GREEN" noThreeD="1" sel="1" val="0"/>
</file>

<file path=xl/ctrlProps/ctrlProp479.xml><?xml version="1.0" encoding="utf-8"?>
<formControlPr xmlns="http://schemas.microsoft.com/office/spreadsheetml/2009/9/main" objectType="Drop" dropStyle="combo" dx="22" fmlaLink="$AC$13" fmlaRange="GREEN" noThreeD="1" sel="1" val="0"/>
</file>

<file path=xl/ctrlProps/ctrlProp48.xml><?xml version="1.0" encoding="utf-8"?>
<formControlPr xmlns="http://schemas.microsoft.com/office/spreadsheetml/2009/9/main" objectType="Drop" dropStyle="combo" dx="22" fmlaLink="$I$59" fmlaRange="Cups" noThreeD="1" sel="1" val="0"/>
</file>

<file path=xl/ctrlProps/ctrlProp480.xml><?xml version="1.0" encoding="utf-8"?>
<formControlPr xmlns="http://schemas.microsoft.com/office/spreadsheetml/2009/9/main" objectType="Drop" dropStyle="combo" dx="22" fmlaLink="$AC$14" fmlaRange="GREEN" noThreeD="1" sel="1" val="0"/>
</file>

<file path=xl/ctrlProps/ctrlProp481.xml><?xml version="1.0" encoding="utf-8"?>
<formControlPr xmlns="http://schemas.microsoft.com/office/spreadsheetml/2009/9/main" objectType="Drop" dropStyle="combo" dx="22" fmlaLink="$AC$15" fmlaRange="GREEN" noThreeD="1" sel="1" val="0"/>
</file>

<file path=xl/ctrlProps/ctrlProp482.xml><?xml version="1.0" encoding="utf-8"?>
<formControlPr xmlns="http://schemas.microsoft.com/office/spreadsheetml/2009/9/main" objectType="Drop" dropStyle="combo" dx="22" fmlaLink="$AC$16" fmlaRange="GREEN" noThreeD="1" sel="1" val="0"/>
</file>

<file path=xl/ctrlProps/ctrlProp483.xml><?xml version="1.0" encoding="utf-8"?>
<formControlPr xmlns="http://schemas.microsoft.com/office/spreadsheetml/2009/9/main" objectType="Drop" dropStyle="combo" dx="22" fmlaLink="$AC$17" fmlaRange="GREEN" noThreeD="1" sel="1" val="0"/>
</file>

<file path=xl/ctrlProps/ctrlProp484.xml><?xml version="1.0" encoding="utf-8"?>
<formControlPr xmlns="http://schemas.microsoft.com/office/spreadsheetml/2009/9/main" objectType="Drop" dropStyle="combo" dx="22" fmlaLink="$AC$19" fmlaRange="GREEN" noThreeD="1" sel="1" val="0"/>
</file>

<file path=xl/ctrlProps/ctrlProp485.xml><?xml version="1.0" encoding="utf-8"?>
<formControlPr xmlns="http://schemas.microsoft.com/office/spreadsheetml/2009/9/main" objectType="Drop" dropStyle="combo" dx="22" fmlaLink="$AF$10" fmlaRange="Cups" noThreeD="1" sel="1" val="0"/>
</file>

<file path=xl/ctrlProps/ctrlProp486.xml><?xml version="1.0" encoding="utf-8"?>
<formControlPr xmlns="http://schemas.microsoft.com/office/spreadsheetml/2009/9/main" objectType="Drop" dropStyle="combo" dx="22" fmlaLink="$AF$11" fmlaRange="Cups" noThreeD="1" sel="1" val="0"/>
</file>

<file path=xl/ctrlProps/ctrlProp487.xml><?xml version="1.0" encoding="utf-8"?>
<formControlPr xmlns="http://schemas.microsoft.com/office/spreadsheetml/2009/9/main" objectType="Drop" dropStyle="combo" dx="22" fmlaLink="$AF$12" fmlaRange="Cups" noThreeD="1" sel="1" val="0"/>
</file>

<file path=xl/ctrlProps/ctrlProp488.xml><?xml version="1.0" encoding="utf-8"?>
<formControlPr xmlns="http://schemas.microsoft.com/office/spreadsheetml/2009/9/main" objectType="Drop" dropStyle="combo" dx="22" fmlaLink="$AF$13" fmlaRange="Cups" noThreeD="1" sel="1" val="0"/>
</file>

<file path=xl/ctrlProps/ctrlProp489.xml><?xml version="1.0" encoding="utf-8"?>
<formControlPr xmlns="http://schemas.microsoft.com/office/spreadsheetml/2009/9/main" objectType="Drop" dropStyle="combo" dx="22" fmlaLink="$AF$14" fmlaRange="Cups" noThreeD="1" sel="1" val="0"/>
</file>

<file path=xl/ctrlProps/ctrlProp49.xml><?xml version="1.0" encoding="utf-8"?>
<formControlPr xmlns="http://schemas.microsoft.com/office/spreadsheetml/2009/9/main" objectType="Drop" dropStyle="combo" dx="22" fmlaLink="$I$60" fmlaRange="Cups" noThreeD="1" sel="1" val="0"/>
</file>

<file path=xl/ctrlProps/ctrlProp490.xml><?xml version="1.0" encoding="utf-8"?>
<formControlPr xmlns="http://schemas.microsoft.com/office/spreadsheetml/2009/9/main" objectType="Drop" dropStyle="combo" dx="22" fmlaLink="$AF$15" fmlaRange="Cups" noThreeD="1" sel="1" val="0"/>
</file>

<file path=xl/ctrlProps/ctrlProp491.xml><?xml version="1.0" encoding="utf-8"?>
<formControlPr xmlns="http://schemas.microsoft.com/office/spreadsheetml/2009/9/main" objectType="Drop" dropStyle="combo" dx="22" fmlaLink="$AF$16" fmlaRange="Cups" noThreeD="1" sel="1" val="0"/>
</file>

<file path=xl/ctrlProps/ctrlProp492.xml><?xml version="1.0" encoding="utf-8"?>
<formControlPr xmlns="http://schemas.microsoft.com/office/spreadsheetml/2009/9/main" objectType="Drop" dropStyle="combo" dx="22" fmlaLink="$AF$17" fmlaRange="Cups" noThreeD="1" sel="1" val="0"/>
</file>

<file path=xl/ctrlProps/ctrlProp493.xml><?xml version="1.0" encoding="utf-8"?>
<formControlPr xmlns="http://schemas.microsoft.com/office/spreadsheetml/2009/9/main" objectType="Drop" dropStyle="combo" dx="22" fmlaLink="$AF$18" fmlaRange="Cups" noThreeD="1" sel="1" val="0"/>
</file>

<file path=xl/ctrlProps/ctrlProp494.xml><?xml version="1.0" encoding="utf-8"?>
<formControlPr xmlns="http://schemas.microsoft.com/office/spreadsheetml/2009/9/main" objectType="Drop" dropStyle="combo" dx="22" fmlaLink="$AF$19" fmlaRange="Cups" noThreeD="1" sel="1" val="0"/>
</file>

<file path=xl/ctrlProps/ctrlProp495.xml><?xml version="1.0" encoding="utf-8"?>
<formControlPr xmlns="http://schemas.microsoft.com/office/spreadsheetml/2009/9/main" objectType="Drop" dropStyle="combo" dx="22" fmlaLink="$AI$10" fmlaRange="RED" noThreeD="1" sel="1" val="0"/>
</file>

<file path=xl/ctrlProps/ctrlProp496.xml><?xml version="1.0" encoding="utf-8"?>
<formControlPr xmlns="http://schemas.microsoft.com/office/spreadsheetml/2009/9/main" objectType="Drop" dropStyle="combo" dx="22" fmlaLink="$AI$11" fmlaRange="RED" noThreeD="1" sel="1" val="0"/>
</file>

<file path=xl/ctrlProps/ctrlProp497.xml><?xml version="1.0" encoding="utf-8"?>
<formControlPr xmlns="http://schemas.microsoft.com/office/spreadsheetml/2009/9/main" objectType="Drop" dropStyle="combo" dx="22" fmlaLink="$AI$12" fmlaRange="RED" noThreeD="1" sel="1" val="0"/>
</file>

<file path=xl/ctrlProps/ctrlProp498.xml><?xml version="1.0" encoding="utf-8"?>
<formControlPr xmlns="http://schemas.microsoft.com/office/spreadsheetml/2009/9/main" objectType="Drop" dropStyle="combo" dx="22" fmlaLink="$AI$13" fmlaRange="RED" noThreeD="1" sel="1" val="0"/>
</file>

<file path=xl/ctrlProps/ctrlProp499.xml><?xml version="1.0" encoding="utf-8"?>
<formControlPr xmlns="http://schemas.microsoft.com/office/spreadsheetml/2009/9/main" objectType="Drop" dropStyle="combo" dx="22" fmlaLink="$AI$14" fmlaRange="RED" noThreeD="1" sel="1" val="0"/>
</file>

<file path=xl/ctrlProps/ctrlProp5.xml><?xml version="1.0" encoding="utf-8"?>
<formControlPr xmlns="http://schemas.microsoft.com/office/spreadsheetml/2009/9/main" objectType="Drop" dropStyle="combo" dx="22" fmlaLink="$I$16" fmlaRange="Cups" noThreeD="1" sel="1" val="0"/>
</file>

<file path=xl/ctrlProps/ctrlProp50.xml><?xml version="1.0" encoding="utf-8"?>
<formControlPr xmlns="http://schemas.microsoft.com/office/spreadsheetml/2009/9/main" objectType="Drop" dropStyle="combo" dx="22" fmlaLink="$I$61" fmlaRange="Cups" noThreeD="1" sel="1" val="0"/>
</file>

<file path=xl/ctrlProps/ctrlProp500.xml><?xml version="1.0" encoding="utf-8"?>
<formControlPr xmlns="http://schemas.microsoft.com/office/spreadsheetml/2009/9/main" objectType="Drop" dropStyle="combo" dx="22" fmlaLink="$AI$15" fmlaRange="RED" noThreeD="1" sel="1" val="0"/>
</file>

<file path=xl/ctrlProps/ctrlProp501.xml><?xml version="1.0" encoding="utf-8"?>
<formControlPr xmlns="http://schemas.microsoft.com/office/spreadsheetml/2009/9/main" objectType="Drop" dropStyle="combo" dx="22" fmlaLink="$AI$16" fmlaRange="RED" noThreeD="1" sel="1" val="0"/>
</file>

<file path=xl/ctrlProps/ctrlProp502.xml><?xml version="1.0" encoding="utf-8"?>
<formControlPr xmlns="http://schemas.microsoft.com/office/spreadsheetml/2009/9/main" objectType="Drop" dropStyle="combo" dx="22" fmlaLink="$AI$17" fmlaRange="RED" noThreeD="1" sel="1" val="0"/>
</file>

<file path=xl/ctrlProps/ctrlProp503.xml><?xml version="1.0" encoding="utf-8"?>
<formControlPr xmlns="http://schemas.microsoft.com/office/spreadsheetml/2009/9/main" objectType="Drop" dropStyle="combo" dx="22" fmlaLink="$AI$18" fmlaRange="RED" noThreeD="1" sel="1" val="0"/>
</file>

<file path=xl/ctrlProps/ctrlProp504.xml><?xml version="1.0" encoding="utf-8"?>
<formControlPr xmlns="http://schemas.microsoft.com/office/spreadsheetml/2009/9/main" objectType="Drop" dropStyle="combo" dx="22" fmlaLink="$AI$19" fmlaRange="RED" noThreeD="1" sel="1" val="0"/>
</file>

<file path=xl/ctrlProps/ctrlProp505.xml><?xml version="1.0" encoding="utf-8"?>
<formControlPr xmlns="http://schemas.microsoft.com/office/spreadsheetml/2009/9/main" objectType="Drop" dropStyle="combo" dx="22" fmlaLink="$AL$10" fmlaRange="Cups" noThreeD="1" sel="1" val="0"/>
</file>

<file path=xl/ctrlProps/ctrlProp506.xml><?xml version="1.0" encoding="utf-8"?>
<formControlPr xmlns="http://schemas.microsoft.com/office/spreadsheetml/2009/9/main" objectType="Drop" dropStyle="combo" dx="22" fmlaLink="$AL$11" fmlaRange="Cups" noThreeD="1" sel="1" val="0"/>
</file>

<file path=xl/ctrlProps/ctrlProp507.xml><?xml version="1.0" encoding="utf-8"?>
<formControlPr xmlns="http://schemas.microsoft.com/office/spreadsheetml/2009/9/main" objectType="Drop" dropStyle="combo" dx="22" fmlaLink="$AL$12" fmlaRange="Cups" noThreeD="1" sel="1" val="0"/>
</file>

<file path=xl/ctrlProps/ctrlProp508.xml><?xml version="1.0" encoding="utf-8"?>
<formControlPr xmlns="http://schemas.microsoft.com/office/spreadsheetml/2009/9/main" objectType="Drop" dropStyle="combo" dx="22" fmlaLink="$AL$13" fmlaRange="Cups" noThreeD="1" sel="1" val="0"/>
</file>

<file path=xl/ctrlProps/ctrlProp509.xml><?xml version="1.0" encoding="utf-8"?>
<formControlPr xmlns="http://schemas.microsoft.com/office/spreadsheetml/2009/9/main" objectType="Drop" dropStyle="combo" dx="22" fmlaLink="$AL$14" fmlaRange="Cups" noThreeD="1" sel="1" val="0"/>
</file>

<file path=xl/ctrlProps/ctrlProp51.xml><?xml version="1.0" encoding="utf-8"?>
<formControlPr xmlns="http://schemas.microsoft.com/office/spreadsheetml/2009/9/main" objectType="Drop" dropStyle="combo" dx="22" fmlaLink="$O$11" fmlaRange="Cups" noThreeD="1" sel="9" val="2"/>
</file>

<file path=xl/ctrlProps/ctrlProp510.xml><?xml version="1.0" encoding="utf-8"?>
<formControlPr xmlns="http://schemas.microsoft.com/office/spreadsheetml/2009/9/main" objectType="Drop" dropStyle="combo" dx="22" fmlaLink="$AL$15" fmlaRange="Cups" noThreeD="1" sel="1" val="0"/>
</file>

<file path=xl/ctrlProps/ctrlProp511.xml><?xml version="1.0" encoding="utf-8"?>
<formControlPr xmlns="http://schemas.microsoft.com/office/spreadsheetml/2009/9/main" objectType="Drop" dropStyle="combo" dx="22" fmlaLink="$AL$16" fmlaRange="Cups" noThreeD="1" sel="1" val="0"/>
</file>

<file path=xl/ctrlProps/ctrlProp512.xml><?xml version="1.0" encoding="utf-8"?>
<formControlPr xmlns="http://schemas.microsoft.com/office/spreadsheetml/2009/9/main" objectType="Drop" dropStyle="combo" dx="22" fmlaLink="$AL$17" fmlaRange="Cups" noThreeD="1" sel="1" val="0"/>
</file>

<file path=xl/ctrlProps/ctrlProp513.xml><?xml version="1.0" encoding="utf-8"?>
<formControlPr xmlns="http://schemas.microsoft.com/office/spreadsheetml/2009/9/main" objectType="Drop" dropStyle="combo" dx="22" fmlaLink="$AL$18" fmlaRange="Cups" noThreeD="1" sel="1" val="0"/>
</file>

<file path=xl/ctrlProps/ctrlProp514.xml><?xml version="1.0" encoding="utf-8"?>
<formControlPr xmlns="http://schemas.microsoft.com/office/spreadsheetml/2009/9/main" objectType="Drop" dropStyle="combo" dx="22" fmlaLink="$AL$19" fmlaRange="Cups" noThreeD="1" sel="1" val="0"/>
</file>

<file path=xl/ctrlProps/ctrlProp515.xml><?xml version="1.0" encoding="utf-8"?>
<formControlPr xmlns="http://schemas.microsoft.com/office/spreadsheetml/2009/9/main" objectType="Drop" dropStyle="combo" dx="22" fmlaLink="$AO$10" fmlaRange="BEANS" noThreeD="1" sel="1" val="0"/>
</file>

<file path=xl/ctrlProps/ctrlProp516.xml><?xml version="1.0" encoding="utf-8"?>
<formControlPr xmlns="http://schemas.microsoft.com/office/spreadsheetml/2009/9/main" objectType="Drop" dropStyle="combo" dx="22" fmlaLink="$AO$11" fmlaRange="BEANS" noThreeD="1" sel="1" val="0"/>
</file>

<file path=xl/ctrlProps/ctrlProp517.xml><?xml version="1.0" encoding="utf-8"?>
<formControlPr xmlns="http://schemas.microsoft.com/office/spreadsheetml/2009/9/main" objectType="Drop" dropStyle="combo" dx="22" fmlaLink="$AO$12" fmlaRange="BEANS" noThreeD="1" sel="1" val="0"/>
</file>

<file path=xl/ctrlProps/ctrlProp518.xml><?xml version="1.0" encoding="utf-8"?>
<formControlPr xmlns="http://schemas.microsoft.com/office/spreadsheetml/2009/9/main" objectType="Drop" dropStyle="combo" dx="22" fmlaLink="$AO$13" fmlaRange="BEANS" noThreeD="1" sel="1" val="0"/>
</file>

<file path=xl/ctrlProps/ctrlProp519.xml><?xml version="1.0" encoding="utf-8"?>
<formControlPr xmlns="http://schemas.microsoft.com/office/spreadsheetml/2009/9/main" objectType="Drop" dropStyle="combo" dx="22" fmlaLink="$AO$14" fmlaRange="BEANS" noThreeD="1" sel="1" val="0"/>
</file>

<file path=xl/ctrlProps/ctrlProp52.xml><?xml version="1.0" encoding="utf-8"?>
<formControlPr xmlns="http://schemas.microsoft.com/office/spreadsheetml/2009/9/main" objectType="Drop" dropStyle="combo" dx="22" fmlaLink="$O$13" fmlaRange="Cups" noThreeD="1" sel="1" val="0"/>
</file>

<file path=xl/ctrlProps/ctrlProp520.xml><?xml version="1.0" encoding="utf-8"?>
<formControlPr xmlns="http://schemas.microsoft.com/office/spreadsheetml/2009/9/main" objectType="Drop" dropStyle="combo" dx="22" fmlaLink="$AO$15" fmlaRange="BEANS" noThreeD="1" sel="1" val="0"/>
</file>

<file path=xl/ctrlProps/ctrlProp521.xml><?xml version="1.0" encoding="utf-8"?>
<formControlPr xmlns="http://schemas.microsoft.com/office/spreadsheetml/2009/9/main" objectType="Drop" dropStyle="combo" dx="22" fmlaLink="$AO$16" fmlaRange="BEANS" noThreeD="1" sel="1" val="0"/>
</file>

<file path=xl/ctrlProps/ctrlProp522.xml><?xml version="1.0" encoding="utf-8"?>
<formControlPr xmlns="http://schemas.microsoft.com/office/spreadsheetml/2009/9/main" objectType="Drop" dropStyle="combo" dx="22" fmlaLink="$AO$17" fmlaRange="BEANS" noThreeD="1" sel="1" val="0"/>
</file>

<file path=xl/ctrlProps/ctrlProp523.xml><?xml version="1.0" encoding="utf-8"?>
<formControlPr xmlns="http://schemas.microsoft.com/office/spreadsheetml/2009/9/main" objectType="Drop" dropStyle="combo" dx="22" fmlaLink="$AO$18" fmlaRange="BEANS" noThreeD="1" sel="1" val="0"/>
</file>

<file path=xl/ctrlProps/ctrlProp524.xml><?xml version="1.0" encoding="utf-8"?>
<formControlPr xmlns="http://schemas.microsoft.com/office/spreadsheetml/2009/9/main" objectType="Drop" dropStyle="combo" dx="22" fmlaLink="$AO$19" fmlaRange="BEANS" noThreeD="1" sel="1" val="0"/>
</file>

<file path=xl/ctrlProps/ctrlProp525.xml><?xml version="1.0" encoding="utf-8"?>
<formControlPr xmlns="http://schemas.microsoft.com/office/spreadsheetml/2009/9/main" objectType="Drop" dropStyle="combo" dx="22" fmlaLink="$AR$10" fmlaRange="Cups" noThreeD="1" sel="1" val="0"/>
</file>

<file path=xl/ctrlProps/ctrlProp526.xml><?xml version="1.0" encoding="utf-8"?>
<formControlPr xmlns="http://schemas.microsoft.com/office/spreadsheetml/2009/9/main" objectType="Drop" dropStyle="combo" dx="22" fmlaLink="$AR$11" fmlaRange="Cups" noThreeD="1" sel="1" val="0"/>
</file>

<file path=xl/ctrlProps/ctrlProp527.xml><?xml version="1.0" encoding="utf-8"?>
<formControlPr xmlns="http://schemas.microsoft.com/office/spreadsheetml/2009/9/main" objectType="Drop" dropStyle="combo" dx="22" fmlaLink="$AR$12" fmlaRange="Cups" noThreeD="1" sel="1" val="0"/>
</file>

<file path=xl/ctrlProps/ctrlProp528.xml><?xml version="1.0" encoding="utf-8"?>
<formControlPr xmlns="http://schemas.microsoft.com/office/spreadsheetml/2009/9/main" objectType="Drop" dropStyle="combo" dx="22" fmlaLink="$AR$13" fmlaRange="Cups" noThreeD="1" sel="1" val="0"/>
</file>

<file path=xl/ctrlProps/ctrlProp529.xml><?xml version="1.0" encoding="utf-8"?>
<formControlPr xmlns="http://schemas.microsoft.com/office/spreadsheetml/2009/9/main" objectType="Drop" dropStyle="combo" dx="22" fmlaLink="$AR$14" fmlaRange="Cups" noThreeD="1" sel="1" val="0"/>
</file>

<file path=xl/ctrlProps/ctrlProp53.xml><?xml version="1.0" encoding="utf-8"?>
<formControlPr xmlns="http://schemas.microsoft.com/office/spreadsheetml/2009/9/main" objectType="Drop" dropStyle="combo" dx="22" fmlaLink="$O$14" fmlaRange="Cups" noThreeD="1" sel="1" val="0"/>
</file>

<file path=xl/ctrlProps/ctrlProp530.xml><?xml version="1.0" encoding="utf-8"?>
<formControlPr xmlns="http://schemas.microsoft.com/office/spreadsheetml/2009/9/main" objectType="Drop" dropStyle="combo" dx="22" fmlaLink="$AR$15" fmlaRange="Cups" noThreeD="1" sel="1" val="0"/>
</file>

<file path=xl/ctrlProps/ctrlProp531.xml><?xml version="1.0" encoding="utf-8"?>
<formControlPr xmlns="http://schemas.microsoft.com/office/spreadsheetml/2009/9/main" objectType="Drop" dropStyle="combo" dx="22" fmlaLink="$AR$16" fmlaRange="Cups" noThreeD="1" sel="1" val="0"/>
</file>

<file path=xl/ctrlProps/ctrlProp532.xml><?xml version="1.0" encoding="utf-8"?>
<formControlPr xmlns="http://schemas.microsoft.com/office/spreadsheetml/2009/9/main" objectType="Drop" dropStyle="combo" dx="22" fmlaLink="$AR$17" fmlaRange="Cups" noThreeD="1" sel="1" val="0"/>
</file>

<file path=xl/ctrlProps/ctrlProp533.xml><?xml version="1.0" encoding="utf-8"?>
<formControlPr xmlns="http://schemas.microsoft.com/office/spreadsheetml/2009/9/main" objectType="Drop" dropStyle="combo" dx="22" fmlaLink="$AR$18" fmlaRange="Cups" noThreeD="1" sel="1" val="0"/>
</file>

<file path=xl/ctrlProps/ctrlProp534.xml><?xml version="1.0" encoding="utf-8"?>
<formControlPr xmlns="http://schemas.microsoft.com/office/spreadsheetml/2009/9/main" objectType="Drop" dropStyle="combo" dx="22" fmlaLink="$AR$19" fmlaRange="Cups" noThreeD="1" sel="1" val="0"/>
</file>

<file path=xl/ctrlProps/ctrlProp535.xml><?xml version="1.0" encoding="utf-8"?>
<formControlPr xmlns="http://schemas.microsoft.com/office/spreadsheetml/2009/9/main" objectType="Drop" dropStyle="combo" dx="22" fmlaLink="$AU$10" fmlaRange="STARCHY" noThreeD="1" sel="1" val="0"/>
</file>

<file path=xl/ctrlProps/ctrlProp536.xml><?xml version="1.0" encoding="utf-8"?>
<formControlPr xmlns="http://schemas.microsoft.com/office/spreadsheetml/2009/9/main" objectType="Drop" dropStyle="combo" dx="22" fmlaLink="$AU$11" fmlaRange="STARCHY" noThreeD="1" sel="1" val="0"/>
</file>

<file path=xl/ctrlProps/ctrlProp537.xml><?xml version="1.0" encoding="utf-8"?>
<formControlPr xmlns="http://schemas.microsoft.com/office/spreadsheetml/2009/9/main" objectType="Drop" dropStyle="combo" dx="22" fmlaLink="$AU$12" fmlaRange="STARCHY" noThreeD="1" sel="1" val="0"/>
</file>

<file path=xl/ctrlProps/ctrlProp538.xml><?xml version="1.0" encoding="utf-8"?>
<formControlPr xmlns="http://schemas.microsoft.com/office/spreadsheetml/2009/9/main" objectType="Drop" dropStyle="combo" dx="22" fmlaLink="$AU$13" fmlaRange="STARCHY" noThreeD="1" sel="1" val="0"/>
</file>

<file path=xl/ctrlProps/ctrlProp539.xml><?xml version="1.0" encoding="utf-8"?>
<formControlPr xmlns="http://schemas.microsoft.com/office/spreadsheetml/2009/9/main" objectType="Drop" dropStyle="combo" dx="22" fmlaLink="$AU$14" fmlaRange="STARCHY" noThreeD="1" sel="1" val="0"/>
</file>

<file path=xl/ctrlProps/ctrlProp54.xml><?xml version="1.0" encoding="utf-8"?>
<formControlPr xmlns="http://schemas.microsoft.com/office/spreadsheetml/2009/9/main" objectType="Drop" dropStyle="combo" dx="22" fmlaLink="$O$15" fmlaRange="Cups" noThreeD="1" sel="1" val="0"/>
</file>

<file path=xl/ctrlProps/ctrlProp540.xml><?xml version="1.0" encoding="utf-8"?>
<formControlPr xmlns="http://schemas.microsoft.com/office/spreadsheetml/2009/9/main" objectType="Drop" dropStyle="combo" dx="22" fmlaLink="$AU$15" fmlaRange="STARCHY" noThreeD="1" sel="1" val="0"/>
</file>

<file path=xl/ctrlProps/ctrlProp541.xml><?xml version="1.0" encoding="utf-8"?>
<formControlPr xmlns="http://schemas.microsoft.com/office/spreadsheetml/2009/9/main" objectType="Drop" dropStyle="combo" dx="22" fmlaLink="$AU$16" fmlaRange="STARCHY" noThreeD="1" sel="1" val="0"/>
</file>

<file path=xl/ctrlProps/ctrlProp542.xml><?xml version="1.0" encoding="utf-8"?>
<formControlPr xmlns="http://schemas.microsoft.com/office/spreadsheetml/2009/9/main" objectType="Drop" dropStyle="combo" dx="22" fmlaLink="$AU$17" fmlaRange="STARCHY" noThreeD="1" sel="1" val="0"/>
</file>

<file path=xl/ctrlProps/ctrlProp543.xml><?xml version="1.0" encoding="utf-8"?>
<formControlPr xmlns="http://schemas.microsoft.com/office/spreadsheetml/2009/9/main" objectType="Drop" dropStyle="combo" dx="22" fmlaLink="$AU$18" fmlaRange="STARCHY" noThreeD="1" sel="1" val="0"/>
</file>

<file path=xl/ctrlProps/ctrlProp544.xml><?xml version="1.0" encoding="utf-8"?>
<formControlPr xmlns="http://schemas.microsoft.com/office/spreadsheetml/2009/9/main" objectType="Drop" dropStyle="combo" dx="22" fmlaLink="$AU$19" fmlaRange="STARCHY" noThreeD="1" sel="1" val="0"/>
</file>

<file path=xl/ctrlProps/ctrlProp545.xml><?xml version="1.0" encoding="utf-8"?>
<formControlPr xmlns="http://schemas.microsoft.com/office/spreadsheetml/2009/9/main" objectType="Drop" dropStyle="combo" dx="22" fmlaLink="$AX$10" fmlaRange="Cups" noThreeD="1" sel="1" val="0"/>
</file>

<file path=xl/ctrlProps/ctrlProp546.xml><?xml version="1.0" encoding="utf-8"?>
<formControlPr xmlns="http://schemas.microsoft.com/office/spreadsheetml/2009/9/main" objectType="Drop" dropStyle="combo" dx="22" fmlaLink="$AX$11" fmlaRange="Cups" noThreeD="1" sel="1" val="0"/>
</file>

<file path=xl/ctrlProps/ctrlProp547.xml><?xml version="1.0" encoding="utf-8"?>
<formControlPr xmlns="http://schemas.microsoft.com/office/spreadsheetml/2009/9/main" objectType="Drop" dropStyle="combo" dx="22" fmlaLink="$AX$12" fmlaRange="Cups" noThreeD="1" sel="1" val="0"/>
</file>

<file path=xl/ctrlProps/ctrlProp548.xml><?xml version="1.0" encoding="utf-8"?>
<formControlPr xmlns="http://schemas.microsoft.com/office/spreadsheetml/2009/9/main" objectType="Drop" dropStyle="combo" dx="22" fmlaLink="$AX$13" fmlaRange="Cups" noThreeD="1" sel="1" val="0"/>
</file>

<file path=xl/ctrlProps/ctrlProp549.xml><?xml version="1.0" encoding="utf-8"?>
<formControlPr xmlns="http://schemas.microsoft.com/office/spreadsheetml/2009/9/main" objectType="Drop" dropStyle="combo" dx="22" fmlaLink="$AX$14" fmlaRange="Cups" noThreeD="1" sel="1" val="0"/>
</file>

<file path=xl/ctrlProps/ctrlProp55.xml><?xml version="1.0" encoding="utf-8"?>
<formControlPr xmlns="http://schemas.microsoft.com/office/spreadsheetml/2009/9/main" objectType="Drop" dropStyle="combo" dx="22" fmlaLink="$O$16" fmlaRange="Cups" noThreeD="1" sel="1" val="0"/>
</file>

<file path=xl/ctrlProps/ctrlProp550.xml><?xml version="1.0" encoding="utf-8"?>
<formControlPr xmlns="http://schemas.microsoft.com/office/spreadsheetml/2009/9/main" objectType="Drop" dropStyle="combo" dx="22" fmlaLink="$AX$15" fmlaRange="Cups" noThreeD="1" sel="1" val="0"/>
</file>

<file path=xl/ctrlProps/ctrlProp551.xml><?xml version="1.0" encoding="utf-8"?>
<formControlPr xmlns="http://schemas.microsoft.com/office/spreadsheetml/2009/9/main" objectType="Drop" dropStyle="combo" dx="22" fmlaLink="$AX$16" fmlaRange="Cups" noThreeD="1" sel="1" val="0"/>
</file>

<file path=xl/ctrlProps/ctrlProp552.xml><?xml version="1.0" encoding="utf-8"?>
<formControlPr xmlns="http://schemas.microsoft.com/office/spreadsheetml/2009/9/main" objectType="Drop" dropStyle="combo" dx="22" fmlaLink="$AX$17" fmlaRange="Cups" noThreeD="1" sel="1" val="0"/>
</file>

<file path=xl/ctrlProps/ctrlProp553.xml><?xml version="1.0" encoding="utf-8"?>
<formControlPr xmlns="http://schemas.microsoft.com/office/spreadsheetml/2009/9/main" objectType="Drop" dropStyle="combo" dx="22" fmlaLink="$AX$18" fmlaRange="Cups" noThreeD="1" sel="1" val="0"/>
</file>

<file path=xl/ctrlProps/ctrlProp554.xml><?xml version="1.0" encoding="utf-8"?>
<formControlPr xmlns="http://schemas.microsoft.com/office/spreadsheetml/2009/9/main" objectType="Drop" dropStyle="combo" dx="22" fmlaLink="$AX$19" fmlaRange="Cups" noThreeD="1" sel="1" val="0"/>
</file>

<file path=xl/ctrlProps/ctrlProp555.xml><?xml version="1.0" encoding="utf-8"?>
<formControlPr xmlns="http://schemas.microsoft.com/office/spreadsheetml/2009/9/main" objectType="Drop" dropStyle="combo" dx="22" fmlaLink="$BA$10" fmlaRange="OTHER" noThreeD="1" sel="1" val="0"/>
</file>

<file path=xl/ctrlProps/ctrlProp556.xml><?xml version="1.0" encoding="utf-8"?>
<formControlPr xmlns="http://schemas.microsoft.com/office/spreadsheetml/2009/9/main" objectType="Drop" dropStyle="combo" dx="22" fmlaLink="$BA$11" fmlaRange="OTHER" noThreeD="1" sel="1" val="0"/>
</file>

<file path=xl/ctrlProps/ctrlProp557.xml><?xml version="1.0" encoding="utf-8"?>
<formControlPr xmlns="http://schemas.microsoft.com/office/spreadsheetml/2009/9/main" objectType="Drop" dropStyle="combo" dx="22" fmlaLink="$BA$12" fmlaRange="OTHER" noThreeD="1" sel="1" val="0"/>
</file>

<file path=xl/ctrlProps/ctrlProp558.xml><?xml version="1.0" encoding="utf-8"?>
<formControlPr xmlns="http://schemas.microsoft.com/office/spreadsheetml/2009/9/main" objectType="Drop" dropStyle="combo" dx="22" fmlaLink="$BA$13" fmlaRange="OTHER" noThreeD="1" sel="1" val="0"/>
</file>

<file path=xl/ctrlProps/ctrlProp559.xml><?xml version="1.0" encoding="utf-8"?>
<formControlPr xmlns="http://schemas.microsoft.com/office/spreadsheetml/2009/9/main" objectType="Drop" dropStyle="combo" dx="22" fmlaLink="$BA$14" fmlaRange="OTHER" noThreeD="1" sel="1" val="0"/>
</file>

<file path=xl/ctrlProps/ctrlProp56.xml><?xml version="1.0" encoding="utf-8"?>
<formControlPr xmlns="http://schemas.microsoft.com/office/spreadsheetml/2009/9/main" objectType="Drop" dropStyle="combo" dx="22" fmlaLink="$O$17" fmlaRange="Cups" noThreeD="1" sel="1" val="0"/>
</file>

<file path=xl/ctrlProps/ctrlProp560.xml><?xml version="1.0" encoding="utf-8"?>
<formControlPr xmlns="http://schemas.microsoft.com/office/spreadsheetml/2009/9/main" objectType="Drop" dropStyle="combo" dx="22" fmlaLink="$BA$15" fmlaRange="OTHER" noThreeD="1" sel="1" val="0"/>
</file>

<file path=xl/ctrlProps/ctrlProp561.xml><?xml version="1.0" encoding="utf-8"?>
<formControlPr xmlns="http://schemas.microsoft.com/office/spreadsheetml/2009/9/main" objectType="Drop" dropStyle="combo" dx="22" fmlaLink="$BA$16" fmlaRange="OTHER" noThreeD="1" sel="1" val="0"/>
</file>

<file path=xl/ctrlProps/ctrlProp562.xml><?xml version="1.0" encoding="utf-8"?>
<formControlPr xmlns="http://schemas.microsoft.com/office/spreadsheetml/2009/9/main" objectType="Drop" dropStyle="combo" dx="22" fmlaLink="$BA$17" fmlaRange="OTHER" noThreeD="1" sel="1" val="0"/>
</file>

<file path=xl/ctrlProps/ctrlProp563.xml><?xml version="1.0" encoding="utf-8"?>
<formControlPr xmlns="http://schemas.microsoft.com/office/spreadsheetml/2009/9/main" objectType="Drop" dropStyle="combo" dx="22" fmlaLink="$BA$18" fmlaRange="OTHER" noThreeD="1" sel="1" val="0"/>
</file>

<file path=xl/ctrlProps/ctrlProp564.xml><?xml version="1.0" encoding="utf-8"?>
<formControlPr xmlns="http://schemas.microsoft.com/office/spreadsheetml/2009/9/main" objectType="Drop" dropStyle="combo" dx="22" fmlaLink="$BA$19" fmlaRange="OTHER" noThreeD="1" sel="1" val="0"/>
</file>

<file path=xl/ctrlProps/ctrlProp565.xml><?xml version="1.0" encoding="utf-8"?>
<formControlPr xmlns="http://schemas.microsoft.com/office/spreadsheetml/2009/9/main" objectType="Drop" dropStyle="combo" dx="22" fmlaLink="$BD$10" fmlaRange="Cups" noThreeD="1" sel="1" val="0"/>
</file>

<file path=xl/ctrlProps/ctrlProp566.xml><?xml version="1.0" encoding="utf-8"?>
<formControlPr xmlns="http://schemas.microsoft.com/office/spreadsheetml/2009/9/main" objectType="Drop" dropStyle="combo" dx="22" fmlaLink="$BD$11" fmlaRange="Cups" noThreeD="1" sel="1" val="0"/>
</file>

<file path=xl/ctrlProps/ctrlProp567.xml><?xml version="1.0" encoding="utf-8"?>
<formControlPr xmlns="http://schemas.microsoft.com/office/spreadsheetml/2009/9/main" objectType="Drop" dropStyle="combo" dx="22" fmlaLink="$BD$12" fmlaRange="Cups" noThreeD="1" sel="1" val="0"/>
</file>

<file path=xl/ctrlProps/ctrlProp568.xml><?xml version="1.0" encoding="utf-8"?>
<formControlPr xmlns="http://schemas.microsoft.com/office/spreadsheetml/2009/9/main" objectType="Drop" dropStyle="combo" dx="22" fmlaLink="$BD$13" fmlaRange="Cups" noThreeD="1" sel="1" val="0"/>
</file>

<file path=xl/ctrlProps/ctrlProp569.xml><?xml version="1.0" encoding="utf-8"?>
<formControlPr xmlns="http://schemas.microsoft.com/office/spreadsheetml/2009/9/main" objectType="Drop" dropStyle="combo" dx="22" fmlaLink="$BD$14" fmlaRange="Cups" noThreeD="1" sel="1" val="0"/>
</file>

<file path=xl/ctrlProps/ctrlProp57.xml><?xml version="1.0" encoding="utf-8"?>
<formControlPr xmlns="http://schemas.microsoft.com/office/spreadsheetml/2009/9/main" objectType="Drop" dropStyle="combo" dx="22" fmlaLink="$O$18" fmlaRange="Cups" noThreeD="1" sel="1" val="0"/>
</file>

<file path=xl/ctrlProps/ctrlProp570.xml><?xml version="1.0" encoding="utf-8"?>
<formControlPr xmlns="http://schemas.microsoft.com/office/spreadsheetml/2009/9/main" objectType="Drop" dropStyle="combo" dx="22" fmlaLink="$BD$15" fmlaRange="Cups" noThreeD="1" sel="1" val="0"/>
</file>

<file path=xl/ctrlProps/ctrlProp571.xml><?xml version="1.0" encoding="utf-8"?>
<formControlPr xmlns="http://schemas.microsoft.com/office/spreadsheetml/2009/9/main" objectType="Drop" dropStyle="combo" dx="22" fmlaLink="$BD$16" fmlaRange="Cups" noThreeD="1" sel="1" val="0"/>
</file>

<file path=xl/ctrlProps/ctrlProp572.xml><?xml version="1.0" encoding="utf-8"?>
<formControlPr xmlns="http://schemas.microsoft.com/office/spreadsheetml/2009/9/main" objectType="Drop" dropStyle="combo" dx="22" fmlaLink="$BD$17" fmlaRange="Cups" noThreeD="1" sel="1" val="0"/>
</file>

<file path=xl/ctrlProps/ctrlProp573.xml><?xml version="1.0" encoding="utf-8"?>
<formControlPr xmlns="http://schemas.microsoft.com/office/spreadsheetml/2009/9/main" objectType="Drop" dropStyle="combo" dx="22" fmlaLink="$BD$18" fmlaRange="Cups" noThreeD="1" sel="1" val="0"/>
</file>

<file path=xl/ctrlProps/ctrlProp574.xml><?xml version="1.0" encoding="utf-8"?>
<formControlPr xmlns="http://schemas.microsoft.com/office/spreadsheetml/2009/9/main" objectType="Drop" dropStyle="combo" dx="22" fmlaLink="$BD$19" fmlaRange="Cups" noThreeD="1" sel="1" val="0"/>
</file>

<file path=xl/ctrlProps/ctrlProp575.xml><?xml version="1.0" encoding="utf-8"?>
<formControlPr xmlns="http://schemas.microsoft.com/office/spreadsheetml/2009/9/main" objectType="Drop" dropStyle="combo" dx="22" fmlaLink="$AC$18" fmlaRange="GREEN" noThreeD="1" sel="1" val="0"/>
</file>

<file path=xl/ctrlProps/ctrlProp576.xml><?xml version="1.0" encoding="utf-8"?>
<formControlPr xmlns="http://schemas.microsoft.com/office/spreadsheetml/2009/9/main" objectType="Drop" dropStyle="combo" dx="22" fmlaLink="$W$16" fmlaRange="Cups" noThreeD="1" sel="1" val="0"/>
</file>

<file path=xl/ctrlProps/ctrlProp577.xml><?xml version="1.0" encoding="utf-8"?>
<formControlPr xmlns="http://schemas.microsoft.com/office/spreadsheetml/2009/9/main" objectType="Drop" dropStyle="combo" dx="22" fmlaLink="$W$15" fmlaRange="Cups" noThreeD="1" sel="1" val="0"/>
</file>

<file path=xl/ctrlProps/ctrlProp578.xml><?xml version="1.0" encoding="utf-8"?>
<formControlPr xmlns="http://schemas.microsoft.com/office/spreadsheetml/2009/9/main" objectType="Drop" dropStyle="combo" dx="22" fmlaLink="$W$13" fmlaRange="Cups" noThreeD="1" sel="1" val="0"/>
</file>

<file path=xl/ctrlProps/ctrlProp579.xml><?xml version="1.0" encoding="utf-8"?>
<formControlPr xmlns="http://schemas.microsoft.com/office/spreadsheetml/2009/9/main" objectType="Drop" dropStyle="combo" dx="22" fmlaLink="$W$14" fmlaRange="Cups" noThreeD="1" sel="1" val="0"/>
</file>

<file path=xl/ctrlProps/ctrlProp58.xml><?xml version="1.0" encoding="utf-8"?>
<formControlPr xmlns="http://schemas.microsoft.com/office/spreadsheetml/2009/9/main" objectType="Drop" dropStyle="combo" dx="22" fmlaLink="$O$19" fmlaRange="Cups" noThreeD="1" sel="1" val="0"/>
</file>

<file path=xl/ctrlProps/ctrlProp580.xml><?xml version="1.0" encoding="utf-8"?>
<formControlPr xmlns="http://schemas.microsoft.com/office/spreadsheetml/2009/9/main" objectType="Drop" dropStyle="combo" dx="22" fmlaLink="$W$17" fmlaRange="Cups" noThreeD="1" sel="1" val="0"/>
</file>

<file path=xl/ctrlProps/ctrlProp581.xml><?xml version="1.0" encoding="utf-8"?>
<formControlPr xmlns="http://schemas.microsoft.com/office/spreadsheetml/2009/9/main" objectType="Drop" dropStyle="combo" dx="22" fmlaLink="$AF$7" fmlaRange="Cups" noThreeD="1" sel="1" val="0"/>
</file>

<file path=xl/ctrlProps/ctrlProp582.xml><?xml version="1.0" encoding="utf-8"?>
<formControlPr xmlns="http://schemas.microsoft.com/office/spreadsheetml/2009/9/main" objectType="Drop" dropStyle="combo" dx="22" fmlaLink="$AL$7" fmlaRange="Cups" noThreeD="1" sel="1" val="0"/>
</file>

<file path=xl/ctrlProps/ctrlProp583.xml><?xml version="1.0" encoding="utf-8"?>
<formControlPr xmlns="http://schemas.microsoft.com/office/spreadsheetml/2009/9/main" objectType="Drop" dropStyle="combo" dx="22" fmlaLink="$AR$7" fmlaRange="Cups" noThreeD="1" sel="1" val="0"/>
</file>

<file path=xl/ctrlProps/ctrlProp584.xml><?xml version="1.0" encoding="utf-8"?>
<formControlPr xmlns="http://schemas.microsoft.com/office/spreadsheetml/2009/9/main" objectType="Drop" dropStyle="combo" dx="22" fmlaLink="$AX$7" fmlaRange="Cups" noThreeD="1" sel="1" val="0"/>
</file>

<file path=xl/ctrlProps/ctrlProp585.xml><?xml version="1.0" encoding="utf-8"?>
<formControlPr xmlns="http://schemas.microsoft.com/office/spreadsheetml/2009/9/main" objectType="Drop" dropStyle="combo" dx="22" fmlaLink="$BD$5" fmlaRange="Cups" noThreeD="1" sel="1" val="0"/>
</file>

<file path=xl/ctrlProps/ctrlProp586.xml><?xml version="1.0" encoding="utf-8"?>
<formControlPr xmlns="http://schemas.microsoft.com/office/spreadsheetml/2009/9/main" objectType="CheckBox" fmlaLink="$AR$3" lockText="1"/>
</file>

<file path=xl/ctrlProps/ctrlProp587.xml><?xml version="1.0" encoding="utf-8"?>
<formControlPr xmlns="http://schemas.microsoft.com/office/spreadsheetml/2009/9/main" objectType="Drop" dropStyle="combo" dx="22" fmlaLink="$A$7" fmlaRange="meals" noThreeD="1" sel="1" val="0"/>
</file>

<file path=xl/ctrlProps/ctrlProp588.xml><?xml version="1.0" encoding="utf-8"?>
<formControlPr xmlns="http://schemas.microsoft.com/office/spreadsheetml/2009/9/main" objectType="Drop" dropStyle="combo" dx="22" fmlaLink="$A$8" fmlaRange="meals" noThreeD="1" sel="1" val="0"/>
</file>

<file path=xl/ctrlProps/ctrlProp589.xml><?xml version="1.0" encoding="utf-8"?>
<formControlPr xmlns="http://schemas.microsoft.com/office/spreadsheetml/2009/9/main" objectType="Drop" dropStyle="combo" dx="22" fmlaLink="$A$9" fmlaRange="meals" noThreeD="1" sel="1" val="0"/>
</file>

<file path=xl/ctrlProps/ctrlProp59.xml><?xml version="1.0" encoding="utf-8"?>
<formControlPr xmlns="http://schemas.microsoft.com/office/spreadsheetml/2009/9/main" objectType="Drop" dropStyle="combo" dx="22" fmlaLink="$O$20" fmlaRange="Cups" noThreeD="1" sel="1" val="0"/>
</file>

<file path=xl/ctrlProps/ctrlProp590.xml><?xml version="1.0" encoding="utf-8"?>
<formControlPr xmlns="http://schemas.microsoft.com/office/spreadsheetml/2009/9/main" objectType="Drop" dropStyle="combo" dx="22" fmlaLink="$A$10" fmlaRange="meals" noThreeD="1" sel="1" val="0"/>
</file>

<file path=xl/ctrlProps/ctrlProp591.xml><?xml version="1.0" encoding="utf-8"?>
<formControlPr xmlns="http://schemas.microsoft.com/office/spreadsheetml/2009/9/main" objectType="Drop" dropStyle="combo" dx="22" fmlaLink="$A$11" fmlaRange="meals" noThreeD="1" sel="1" val="0"/>
</file>

<file path=xl/ctrlProps/ctrlProp592.xml><?xml version="1.0" encoding="utf-8"?>
<formControlPr xmlns="http://schemas.microsoft.com/office/spreadsheetml/2009/9/main" objectType="Drop" dropStyle="combo" dx="22" fmlaLink="$A$12" fmlaRange="meals" noThreeD="1" sel="1" val="0"/>
</file>

<file path=xl/ctrlProps/ctrlProp593.xml><?xml version="1.0" encoding="utf-8"?>
<formControlPr xmlns="http://schemas.microsoft.com/office/spreadsheetml/2009/9/main" objectType="Drop" dropStyle="combo" dx="22" fmlaLink="$A$13" fmlaRange="meals" noThreeD="1" sel="1" val="0"/>
</file>

<file path=xl/ctrlProps/ctrlProp594.xml><?xml version="1.0" encoding="utf-8"?>
<formControlPr xmlns="http://schemas.microsoft.com/office/spreadsheetml/2009/9/main" objectType="Drop" dropStyle="combo" dx="22" fmlaLink="$A$14" fmlaRange="meals" noThreeD="1" sel="1" val="0"/>
</file>

<file path=xl/ctrlProps/ctrlProp595.xml><?xml version="1.0" encoding="utf-8"?>
<formControlPr xmlns="http://schemas.microsoft.com/office/spreadsheetml/2009/9/main" objectType="Drop" dropStyle="combo" dx="22" fmlaLink="$A$15" fmlaRange="meals" noThreeD="1" sel="1" val="0"/>
</file>

<file path=xl/ctrlProps/ctrlProp596.xml><?xml version="1.0" encoding="utf-8"?>
<formControlPr xmlns="http://schemas.microsoft.com/office/spreadsheetml/2009/9/main" objectType="Drop" dropStyle="combo" dx="22" fmlaLink="$A$16" fmlaRange="meals" noThreeD="1" sel="1" val="0"/>
</file>

<file path=xl/ctrlProps/ctrlProp597.xml><?xml version="1.0" encoding="utf-8"?>
<formControlPr xmlns="http://schemas.microsoft.com/office/spreadsheetml/2009/9/main" objectType="Drop" dropStyle="combo" dx="22" fmlaLink="$A$17" fmlaRange="meals" noThreeD="1" sel="1" val="0"/>
</file>

<file path=xl/ctrlProps/ctrlProp598.xml><?xml version="1.0" encoding="utf-8"?>
<formControlPr xmlns="http://schemas.microsoft.com/office/spreadsheetml/2009/9/main" objectType="Drop" dropStyle="combo" dx="22" fmlaLink="$A$18" fmlaRange="meals" noThreeD="1" sel="1" val="0"/>
</file>

<file path=xl/ctrlProps/ctrlProp599.xml><?xml version="1.0" encoding="utf-8"?>
<formControlPr xmlns="http://schemas.microsoft.com/office/spreadsheetml/2009/9/main" objectType="Drop" dropStyle="combo" dx="22" fmlaLink="$A$19" fmlaRange="meals" noThreeD="1" sel="1" val="0"/>
</file>

<file path=xl/ctrlProps/ctrlProp6.xml><?xml version="1.0" encoding="utf-8"?>
<formControlPr xmlns="http://schemas.microsoft.com/office/spreadsheetml/2009/9/main" objectType="Drop" dropStyle="combo" dx="22" fmlaLink="$I$17" fmlaRange="Cups" noThreeD="1" sel="1" val="0"/>
</file>

<file path=xl/ctrlProps/ctrlProp60.xml><?xml version="1.0" encoding="utf-8"?>
<formControlPr xmlns="http://schemas.microsoft.com/office/spreadsheetml/2009/9/main" objectType="Drop" dropStyle="combo" dx="22" fmlaLink="$O$21" fmlaRange="Cups" noThreeD="1" sel="1" val="0"/>
</file>

<file path=xl/ctrlProps/ctrlProp600.xml><?xml version="1.0" encoding="utf-8"?>
<formControlPr xmlns="http://schemas.microsoft.com/office/spreadsheetml/2009/9/main" objectType="Drop" dropStyle="combo" dx="22" fmlaLink="$A$20" fmlaRange="meals" noThreeD="1" sel="1" val="0"/>
</file>

<file path=xl/ctrlProps/ctrlProp601.xml><?xml version="1.0" encoding="utf-8"?>
<formControlPr xmlns="http://schemas.microsoft.com/office/spreadsheetml/2009/9/main" objectType="Drop" dropStyle="combo" dx="22" fmlaLink="$A$21" fmlaRange="meals" noThreeD="1" sel="1" val="0"/>
</file>

<file path=xl/ctrlProps/ctrlProp602.xml><?xml version="1.0" encoding="utf-8"?>
<formControlPr xmlns="http://schemas.microsoft.com/office/spreadsheetml/2009/9/main" objectType="Drop" dropStyle="combo" dx="22" fmlaLink="$A$22" fmlaRange="meals" noThreeD="1" sel="1" val="0"/>
</file>

<file path=xl/ctrlProps/ctrlProp603.xml><?xml version="1.0" encoding="utf-8"?>
<formControlPr xmlns="http://schemas.microsoft.com/office/spreadsheetml/2009/9/main" objectType="Drop" dropStyle="combo" dx="22" fmlaLink="$A$23" fmlaRange="meals" noThreeD="1" sel="1" val="0"/>
</file>

<file path=xl/ctrlProps/ctrlProp604.xml><?xml version="1.0" encoding="utf-8"?>
<formControlPr xmlns="http://schemas.microsoft.com/office/spreadsheetml/2009/9/main" objectType="Drop" dropStyle="combo" dx="22" fmlaLink="$A$24" fmlaRange="meals" noThreeD="1" sel="1" val="0"/>
</file>

<file path=xl/ctrlProps/ctrlProp605.xml><?xml version="1.0" encoding="utf-8"?>
<formControlPr xmlns="http://schemas.microsoft.com/office/spreadsheetml/2009/9/main" objectType="Drop" dropStyle="combo" dx="22" fmlaLink="$A$25" fmlaRange="meals" noThreeD="1" sel="1" val="0"/>
</file>

<file path=xl/ctrlProps/ctrlProp606.xml><?xml version="1.0" encoding="utf-8"?>
<formControlPr xmlns="http://schemas.microsoft.com/office/spreadsheetml/2009/9/main" objectType="Drop" dropStyle="combo" dx="22" fmlaLink="$A$26" fmlaRange="meals" noThreeD="1" sel="1" val="0"/>
</file>

<file path=xl/ctrlProps/ctrlProp607.xml><?xml version="1.0" encoding="utf-8"?>
<formControlPr xmlns="http://schemas.microsoft.com/office/spreadsheetml/2009/9/main" objectType="CheckBox" fmlaLink="$X$5" lockText="1"/>
</file>

<file path=xl/ctrlProps/ctrlProp608.xml><?xml version="1.0" encoding="utf-8"?>
<formControlPr xmlns="http://schemas.microsoft.com/office/spreadsheetml/2009/9/main" objectType="CheckBox" fmlaLink="$X$6" lockText="1"/>
</file>

<file path=xl/ctrlProps/ctrlProp609.xml><?xml version="1.0" encoding="utf-8"?>
<formControlPr xmlns="http://schemas.microsoft.com/office/spreadsheetml/2009/9/main" objectType="CheckBox" fmlaLink="$X$7" lockText="1"/>
</file>

<file path=xl/ctrlProps/ctrlProp61.xml><?xml version="1.0" encoding="utf-8"?>
<formControlPr xmlns="http://schemas.microsoft.com/office/spreadsheetml/2009/9/main" objectType="Drop" dropStyle="combo" dx="22" fmlaLink="$O$22" fmlaRange="Cups" noThreeD="1" sel="1" val="0"/>
</file>

<file path=xl/ctrlProps/ctrlProp610.xml><?xml version="1.0" encoding="utf-8"?>
<formControlPr xmlns="http://schemas.microsoft.com/office/spreadsheetml/2009/9/main" objectType="CheckBox" fmlaLink="$X$8" lockText="1"/>
</file>

<file path=xl/ctrlProps/ctrlProp611.xml><?xml version="1.0" encoding="utf-8"?>
<formControlPr xmlns="http://schemas.microsoft.com/office/spreadsheetml/2009/9/main" objectType="CheckBox" fmlaLink="$X$9" lockText="1"/>
</file>

<file path=xl/ctrlProps/ctrlProp612.xml><?xml version="1.0" encoding="utf-8"?>
<formControlPr xmlns="http://schemas.microsoft.com/office/spreadsheetml/2009/9/main" objectType="Drop" dropStyle="combo" dx="22" fmlaLink="$AC$10" fmlaRange="GREEN" noThreeD="1" sel="1" val="0"/>
</file>

<file path=xl/ctrlProps/ctrlProp613.xml><?xml version="1.0" encoding="utf-8"?>
<formControlPr xmlns="http://schemas.microsoft.com/office/spreadsheetml/2009/9/main" objectType="Drop" dropStyle="combo" dx="22" fmlaLink="$AC$11" fmlaRange="GREEN" noThreeD="1" sel="1" val="0"/>
</file>

<file path=xl/ctrlProps/ctrlProp614.xml><?xml version="1.0" encoding="utf-8"?>
<formControlPr xmlns="http://schemas.microsoft.com/office/spreadsheetml/2009/9/main" objectType="Drop" dropStyle="combo" dx="22" fmlaLink="$AC$12" fmlaRange="GREEN" noThreeD="1" sel="1" val="0"/>
</file>

<file path=xl/ctrlProps/ctrlProp615.xml><?xml version="1.0" encoding="utf-8"?>
<formControlPr xmlns="http://schemas.microsoft.com/office/spreadsheetml/2009/9/main" objectType="Drop" dropStyle="combo" dx="22" fmlaLink="$AC$13" fmlaRange="GREEN" noThreeD="1" sel="1" val="0"/>
</file>

<file path=xl/ctrlProps/ctrlProp616.xml><?xml version="1.0" encoding="utf-8"?>
<formControlPr xmlns="http://schemas.microsoft.com/office/spreadsheetml/2009/9/main" objectType="Drop" dropStyle="combo" dx="22" fmlaLink="$AC$14" fmlaRange="GREEN" noThreeD="1" sel="1" val="0"/>
</file>

<file path=xl/ctrlProps/ctrlProp617.xml><?xml version="1.0" encoding="utf-8"?>
<formControlPr xmlns="http://schemas.microsoft.com/office/spreadsheetml/2009/9/main" objectType="Drop" dropStyle="combo" dx="22" fmlaLink="$AC$15" fmlaRange="GREEN" noThreeD="1" sel="1" val="0"/>
</file>

<file path=xl/ctrlProps/ctrlProp618.xml><?xml version="1.0" encoding="utf-8"?>
<formControlPr xmlns="http://schemas.microsoft.com/office/spreadsheetml/2009/9/main" objectType="Drop" dropStyle="combo" dx="22" fmlaLink="$AC$16" fmlaRange="GREEN" noThreeD="1" sel="1" val="0"/>
</file>

<file path=xl/ctrlProps/ctrlProp619.xml><?xml version="1.0" encoding="utf-8"?>
<formControlPr xmlns="http://schemas.microsoft.com/office/spreadsheetml/2009/9/main" objectType="Drop" dropStyle="combo" dx="22" fmlaLink="$AC$17" fmlaRange="GREEN" noThreeD="1" sel="1" val="0"/>
</file>

<file path=xl/ctrlProps/ctrlProp62.xml><?xml version="1.0" encoding="utf-8"?>
<formControlPr xmlns="http://schemas.microsoft.com/office/spreadsheetml/2009/9/main" objectType="Drop" dropStyle="combo" dx="22" fmlaLink="$O$23" fmlaRange="Cups" noThreeD="1" sel="1" val="0"/>
</file>

<file path=xl/ctrlProps/ctrlProp620.xml><?xml version="1.0" encoding="utf-8"?>
<formControlPr xmlns="http://schemas.microsoft.com/office/spreadsheetml/2009/9/main" objectType="Drop" dropStyle="combo" dx="22" fmlaLink="$AC$19" fmlaRange="GREEN" noThreeD="1" sel="1" val="0"/>
</file>

<file path=xl/ctrlProps/ctrlProp621.xml><?xml version="1.0" encoding="utf-8"?>
<formControlPr xmlns="http://schemas.microsoft.com/office/spreadsheetml/2009/9/main" objectType="Drop" dropStyle="combo" dx="22" fmlaLink="$AF$10" fmlaRange="Cups" noThreeD="1" sel="1" val="0"/>
</file>

<file path=xl/ctrlProps/ctrlProp622.xml><?xml version="1.0" encoding="utf-8"?>
<formControlPr xmlns="http://schemas.microsoft.com/office/spreadsheetml/2009/9/main" objectType="Drop" dropStyle="combo" dx="22" fmlaLink="$AF$11" fmlaRange="Cups" noThreeD="1" sel="1" val="0"/>
</file>

<file path=xl/ctrlProps/ctrlProp623.xml><?xml version="1.0" encoding="utf-8"?>
<formControlPr xmlns="http://schemas.microsoft.com/office/spreadsheetml/2009/9/main" objectType="Drop" dropStyle="combo" dx="22" fmlaLink="$AF$12" fmlaRange="Cups" noThreeD="1" sel="1" val="0"/>
</file>

<file path=xl/ctrlProps/ctrlProp624.xml><?xml version="1.0" encoding="utf-8"?>
<formControlPr xmlns="http://schemas.microsoft.com/office/spreadsheetml/2009/9/main" objectType="Drop" dropStyle="combo" dx="22" fmlaLink="$AF$13" fmlaRange="Cups" noThreeD="1" sel="1" val="0"/>
</file>

<file path=xl/ctrlProps/ctrlProp625.xml><?xml version="1.0" encoding="utf-8"?>
<formControlPr xmlns="http://schemas.microsoft.com/office/spreadsheetml/2009/9/main" objectType="Drop" dropStyle="combo" dx="22" fmlaLink="$AF$14" fmlaRange="Cups" noThreeD="1" sel="1" val="0"/>
</file>

<file path=xl/ctrlProps/ctrlProp626.xml><?xml version="1.0" encoding="utf-8"?>
<formControlPr xmlns="http://schemas.microsoft.com/office/spreadsheetml/2009/9/main" objectType="Drop" dropStyle="combo" dx="22" fmlaLink="$AF$15" fmlaRange="Cups" noThreeD="1" sel="1" val="0"/>
</file>

<file path=xl/ctrlProps/ctrlProp627.xml><?xml version="1.0" encoding="utf-8"?>
<formControlPr xmlns="http://schemas.microsoft.com/office/spreadsheetml/2009/9/main" objectType="Drop" dropStyle="combo" dx="22" fmlaLink="$AF$16" fmlaRange="Cups" noThreeD="1" sel="1" val="0"/>
</file>

<file path=xl/ctrlProps/ctrlProp628.xml><?xml version="1.0" encoding="utf-8"?>
<formControlPr xmlns="http://schemas.microsoft.com/office/spreadsheetml/2009/9/main" objectType="Drop" dropStyle="combo" dx="22" fmlaLink="$AF$17" fmlaRange="Cups" noThreeD="1" sel="1" val="0"/>
</file>

<file path=xl/ctrlProps/ctrlProp629.xml><?xml version="1.0" encoding="utf-8"?>
<formControlPr xmlns="http://schemas.microsoft.com/office/spreadsheetml/2009/9/main" objectType="Drop" dropStyle="combo" dx="22" fmlaLink="$AF$18" fmlaRange="Cups" noThreeD="1" sel="1" val="0"/>
</file>

<file path=xl/ctrlProps/ctrlProp63.xml><?xml version="1.0" encoding="utf-8"?>
<formControlPr xmlns="http://schemas.microsoft.com/office/spreadsheetml/2009/9/main" objectType="Drop" dropStyle="combo" dx="22" fmlaLink="$O$24" fmlaRange="Cups" noThreeD="1" sel="1" val="0"/>
</file>

<file path=xl/ctrlProps/ctrlProp630.xml><?xml version="1.0" encoding="utf-8"?>
<formControlPr xmlns="http://schemas.microsoft.com/office/spreadsheetml/2009/9/main" objectType="Drop" dropStyle="combo" dx="22" fmlaLink="$AF$19" fmlaRange="Cups" noThreeD="1" sel="1" val="0"/>
</file>

<file path=xl/ctrlProps/ctrlProp631.xml><?xml version="1.0" encoding="utf-8"?>
<formControlPr xmlns="http://schemas.microsoft.com/office/spreadsheetml/2009/9/main" objectType="Drop" dropStyle="combo" dx="22" fmlaLink="$AI$10" fmlaRange="RED" noThreeD="1" sel="1" val="0"/>
</file>

<file path=xl/ctrlProps/ctrlProp632.xml><?xml version="1.0" encoding="utf-8"?>
<formControlPr xmlns="http://schemas.microsoft.com/office/spreadsheetml/2009/9/main" objectType="Drop" dropStyle="combo" dx="22" fmlaLink="$AI$11" fmlaRange="RED" noThreeD="1" sel="1" val="0"/>
</file>

<file path=xl/ctrlProps/ctrlProp633.xml><?xml version="1.0" encoding="utf-8"?>
<formControlPr xmlns="http://schemas.microsoft.com/office/spreadsheetml/2009/9/main" objectType="Drop" dropStyle="combo" dx="22" fmlaLink="$AI$12" fmlaRange="RED" noThreeD="1" sel="1" val="0"/>
</file>

<file path=xl/ctrlProps/ctrlProp634.xml><?xml version="1.0" encoding="utf-8"?>
<formControlPr xmlns="http://schemas.microsoft.com/office/spreadsheetml/2009/9/main" objectType="Drop" dropStyle="combo" dx="22" fmlaLink="$AI$13" fmlaRange="RED" noThreeD="1" sel="1" val="0"/>
</file>

<file path=xl/ctrlProps/ctrlProp635.xml><?xml version="1.0" encoding="utf-8"?>
<formControlPr xmlns="http://schemas.microsoft.com/office/spreadsheetml/2009/9/main" objectType="Drop" dropStyle="combo" dx="22" fmlaLink="$AI$14" fmlaRange="RED" noThreeD="1" sel="1" val="0"/>
</file>

<file path=xl/ctrlProps/ctrlProp636.xml><?xml version="1.0" encoding="utf-8"?>
<formControlPr xmlns="http://schemas.microsoft.com/office/spreadsheetml/2009/9/main" objectType="Drop" dropStyle="combo" dx="22" fmlaLink="$AI$15" fmlaRange="RED" noThreeD="1" sel="1" val="0"/>
</file>

<file path=xl/ctrlProps/ctrlProp637.xml><?xml version="1.0" encoding="utf-8"?>
<formControlPr xmlns="http://schemas.microsoft.com/office/spreadsheetml/2009/9/main" objectType="Drop" dropStyle="combo" dx="22" fmlaLink="$AI$16" fmlaRange="RED" noThreeD="1" sel="1" val="0"/>
</file>

<file path=xl/ctrlProps/ctrlProp638.xml><?xml version="1.0" encoding="utf-8"?>
<formControlPr xmlns="http://schemas.microsoft.com/office/spreadsheetml/2009/9/main" objectType="Drop" dropStyle="combo" dx="22" fmlaLink="$AI$17" fmlaRange="RED" noThreeD="1" sel="1" val="0"/>
</file>

<file path=xl/ctrlProps/ctrlProp639.xml><?xml version="1.0" encoding="utf-8"?>
<formControlPr xmlns="http://schemas.microsoft.com/office/spreadsheetml/2009/9/main" objectType="Drop" dropStyle="combo" dx="22" fmlaLink="$AI$18" fmlaRange="RED" noThreeD="1" sel="1" val="0"/>
</file>

<file path=xl/ctrlProps/ctrlProp64.xml><?xml version="1.0" encoding="utf-8"?>
<formControlPr xmlns="http://schemas.microsoft.com/office/spreadsheetml/2009/9/main" objectType="Drop" dropStyle="combo" dx="22" fmlaLink="$O$25" fmlaRange="Cups" noThreeD="1" sel="1" val="0"/>
</file>

<file path=xl/ctrlProps/ctrlProp640.xml><?xml version="1.0" encoding="utf-8"?>
<formControlPr xmlns="http://schemas.microsoft.com/office/spreadsheetml/2009/9/main" objectType="Drop" dropStyle="combo" dx="22" fmlaLink="$AI$19" fmlaRange="RED" noThreeD="1" sel="1" val="0"/>
</file>

<file path=xl/ctrlProps/ctrlProp641.xml><?xml version="1.0" encoding="utf-8"?>
<formControlPr xmlns="http://schemas.microsoft.com/office/spreadsheetml/2009/9/main" objectType="Drop" dropStyle="combo" dx="22" fmlaLink="$AL$10" fmlaRange="Cups" noThreeD="1" sel="1" val="0"/>
</file>

<file path=xl/ctrlProps/ctrlProp642.xml><?xml version="1.0" encoding="utf-8"?>
<formControlPr xmlns="http://schemas.microsoft.com/office/spreadsheetml/2009/9/main" objectType="Drop" dropStyle="combo" dx="22" fmlaLink="$AL$11" fmlaRange="Cups" noThreeD="1" sel="1" val="0"/>
</file>

<file path=xl/ctrlProps/ctrlProp643.xml><?xml version="1.0" encoding="utf-8"?>
<formControlPr xmlns="http://schemas.microsoft.com/office/spreadsheetml/2009/9/main" objectType="Drop" dropStyle="combo" dx="22" fmlaLink="$AL$12" fmlaRange="Cups" noThreeD="1" sel="1" val="0"/>
</file>

<file path=xl/ctrlProps/ctrlProp644.xml><?xml version="1.0" encoding="utf-8"?>
<formControlPr xmlns="http://schemas.microsoft.com/office/spreadsheetml/2009/9/main" objectType="Drop" dropStyle="combo" dx="22" fmlaLink="$AL$13" fmlaRange="Cups" noThreeD="1" sel="1" val="0"/>
</file>

<file path=xl/ctrlProps/ctrlProp645.xml><?xml version="1.0" encoding="utf-8"?>
<formControlPr xmlns="http://schemas.microsoft.com/office/spreadsheetml/2009/9/main" objectType="Drop" dropStyle="combo" dx="22" fmlaLink="$AL$14" fmlaRange="Cups" noThreeD="1" sel="1" val="0"/>
</file>

<file path=xl/ctrlProps/ctrlProp646.xml><?xml version="1.0" encoding="utf-8"?>
<formControlPr xmlns="http://schemas.microsoft.com/office/spreadsheetml/2009/9/main" objectType="Drop" dropStyle="combo" dx="22" fmlaLink="$AL$15" fmlaRange="Cups" noThreeD="1" sel="1" val="0"/>
</file>

<file path=xl/ctrlProps/ctrlProp647.xml><?xml version="1.0" encoding="utf-8"?>
<formControlPr xmlns="http://schemas.microsoft.com/office/spreadsheetml/2009/9/main" objectType="Drop" dropStyle="combo" dx="22" fmlaLink="$AL$16" fmlaRange="Cups" noThreeD="1" sel="1" val="0"/>
</file>

<file path=xl/ctrlProps/ctrlProp648.xml><?xml version="1.0" encoding="utf-8"?>
<formControlPr xmlns="http://schemas.microsoft.com/office/spreadsheetml/2009/9/main" objectType="Drop" dropStyle="combo" dx="22" fmlaLink="$AL$17" fmlaRange="Cups" noThreeD="1" sel="1" val="0"/>
</file>

<file path=xl/ctrlProps/ctrlProp649.xml><?xml version="1.0" encoding="utf-8"?>
<formControlPr xmlns="http://schemas.microsoft.com/office/spreadsheetml/2009/9/main" objectType="Drop" dropStyle="combo" dx="22" fmlaLink="$AL$18" fmlaRange="Cups" noThreeD="1" sel="1" val="0"/>
</file>

<file path=xl/ctrlProps/ctrlProp65.xml><?xml version="1.0" encoding="utf-8"?>
<formControlPr xmlns="http://schemas.microsoft.com/office/spreadsheetml/2009/9/main" objectType="Drop" dropStyle="combo" dx="22" fmlaLink="$O$26" fmlaRange="Cups" noThreeD="1" sel="1" val="0"/>
</file>

<file path=xl/ctrlProps/ctrlProp650.xml><?xml version="1.0" encoding="utf-8"?>
<formControlPr xmlns="http://schemas.microsoft.com/office/spreadsheetml/2009/9/main" objectType="Drop" dropStyle="combo" dx="22" fmlaLink="$AL$19" fmlaRange="Cups" noThreeD="1" sel="1" val="0"/>
</file>

<file path=xl/ctrlProps/ctrlProp651.xml><?xml version="1.0" encoding="utf-8"?>
<formControlPr xmlns="http://schemas.microsoft.com/office/spreadsheetml/2009/9/main" objectType="Drop" dropStyle="combo" dx="22" fmlaLink="$AO$10" fmlaRange="BEANS" noThreeD="1" sel="1" val="0"/>
</file>

<file path=xl/ctrlProps/ctrlProp652.xml><?xml version="1.0" encoding="utf-8"?>
<formControlPr xmlns="http://schemas.microsoft.com/office/spreadsheetml/2009/9/main" objectType="Drop" dropStyle="combo" dx="22" fmlaLink="$AO$11" fmlaRange="BEANS" noThreeD="1" sel="1" val="0"/>
</file>

<file path=xl/ctrlProps/ctrlProp653.xml><?xml version="1.0" encoding="utf-8"?>
<formControlPr xmlns="http://schemas.microsoft.com/office/spreadsheetml/2009/9/main" objectType="Drop" dropStyle="combo" dx="22" fmlaLink="$AO$12" fmlaRange="BEANS" noThreeD="1" sel="1" val="0"/>
</file>

<file path=xl/ctrlProps/ctrlProp654.xml><?xml version="1.0" encoding="utf-8"?>
<formControlPr xmlns="http://schemas.microsoft.com/office/spreadsheetml/2009/9/main" objectType="Drop" dropStyle="combo" dx="22" fmlaLink="$AO$13" fmlaRange="BEANS" noThreeD="1" sel="1" val="0"/>
</file>

<file path=xl/ctrlProps/ctrlProp655.xml><?xml version="1.0" encoding="utf-8"?>
<formControlPr xmlns="http://schemas.microsoft.com/office/spreadsheetml/2009/9/main" objectType="Drop" dropStyle="combo" dx="22" fmlaLink="$AO$14" fmlaRange="BEANS" noThreeD="1" sel="1" val="0"/>
</file>

<file path=xl/ctrlProps/ctrlProp656.xml><?xml version="1.0" encoding="utf-8"?>
<formControlPr xmlns="http://schemas.microsoft.com/office/spreadsheetml/2009/9/main" objectType="Drop" dropStyle="combo" dx="22" fmlaLink="$AO$15" fmlaRange="BEANS" noThreeD="1" sel="1" val="0"/>
</file>

<file path=xl/ctrlProps/ctrlProp657.xml><?xml version="1.0" encoding="utf-8"?>
<formControlPr xmlns="http://schemas.microsoft.com/office/spreadsheetml/2009/9/main" objectType="Drop" dropStyle="combo" dx="22" fmlaLink="$AO$16" fmlaRange="BEANS" noThreeD="1" sel="1" val="0"/>
</file>

<file path=xl/ctrlProps/ctrlProp658.xml><?xml version="1.0" encoding="utf-8"?>
<formControlPr xmlns="http://schemas.microsoft.com/office/spreadsheetml/2009/9/main" objectType="Drop" dropStyle="combo" dx="22" fmlaLink="$AO$17" fmlaRange="BEANS" noThreeD="1" sel="1" val="0"/>
</file>

<file path=xl/ctrlProps/ctrlProp659.xml><?xml version="1.0" encoding="utf-8"?>
<formControlPr xmlns="http://schemas.microsoft.com/office/spreadsheetml/2009/9/main" objectType="Drop" dropStyle="combo" dx="22" fmlaLink="$AO$18" fmlaRange="BEANS" noThreeD="1" sel="1" val="0"/>
</file>

<file path=xl/ctrlProps/ctrlProp66.xml><?xml version="1.0" encoding="utf-8"?>
<formControlPr xmlns="http://schemas.microsoft.com/office/spreadsheetml/2009/9/main" objectType="Drop" dropStyle="combo" dx="22" fmlaLink="$O$27" fmlaRange="Cups" noThreeD="1" sel="1" val="0"/>
</file>

<file path=xl/ctrlProps/ctrlProp660.xml><?xml version="1.0" encoding="utf-8"?>
<formControlPr xmlns="http://schemas.microsoft.com/office/spreadsheetml/2009/9/main" objectType="Drop" dropStyle="combo" dx="22" fmlaLink="$AO$19" fmlaRange="BEANS" noThreeD="1" sel="1" val="0"/>
</file>

<file path=xl/ctrlProps/ctrlProp661.xml><?xml version="1.0" encoding="utf-8"?>
<formControlPr xmlns="http://schemas.microsoft.com/office/spreadsheetml/2009/9/main" objectType="Drop" dropStyle="combo" dx="22" fmlaLink="$AR$10" fmlaRange="Cups" noThreeD="1" sel="1" val="0"/>
</file>

<file path=xl/ctrlProps/ctrlProp662.xml><?xml version="1.0" encoding="utf-8"?>
<formControlPr xmlns="http://schemas.microsoft.com/office/spreadsheetml/2009/9/main" objectType="Drop" dropStyle="combo" dx="22" fmlaLink="$AR$11" fmlaRange="Cups" noThreeD="1" sel="1" val="0"/>
</file>

<file path=xl/ctrlProps/ctrlProp663.xml><?xml version="1.0" encoding="utf-8"?>
<formControlPr xmlns="http://schemas.microsoft.com/office/spreadsheetml/2009/9/main" objectType="Drop" dropStyle="combo" dx="22" fmlaLink="$AR$12" fmlaRange="Cups" noThreeD="1" sel="1" val="0"/>
</file>

<file path=xl/ctrlProps/ctrlProp664.xml><?xml version="1.0" encoding="utf-8"?>
<formControlPr xmlns="http://schemas.microsoft.com/office/spreadsheetml/2009/9/main" objectType="Drop" dropStyle="combo" dx="22" fmlaLink="$AR$13" fmlaRange="Cups" noThreeD="1" sel="1" val="0"/>
</file>

<file path=xl/ctrlProps/ctrlProp665.xml><?xml version="1.0" encoding="utf-8"?>
<formControlPr xmlns="http://schemas.microsoft.com/office/spreadsheetml/2009/9/main" objectType="Drop" dropStyle="combo" dx="22" fmlaLink="$AR$14" fmlaRange="Cups" noThreeD="1" sel="1" val="0"/>
</file>

<file path=xl/ctrlProps/ctrlProp666.xml><?xml version="1.0" encoding="utf-8"?>
<formControlPr xmlns="http://schemas.microsoft.com/office/spreadsheetml/2009/9/main" objectType="Drop" dropStyle="combo" dx="22" fmlaLink="$AR$15" fmlaRange="Cups" noThreeD="1" sel="1" val="0"/>
</file>

<file path=xl/ctrlProps/ctrlProp667.xml><?xml version="1.0" encoding="utf-8"?>
<formControlPr xmlns="http://schemas.microsoft.com/office/spreadsheetml/2009/9/main" objectType="Drop" dropStyle="combo" dx="22" fmlaLink="$AR$16" fmlaRange="Cups" noThreeD="1" sel="1" val="0"/>
</file>

<file path=xl/ctrlProps/ctrlProp668.xml><?xml version="1.0" encoding="utf-8"?>
<formControlPr xmlns="http://schemas.microsoft.com/office/spreadsheetml/2009/9/main" objectType="Drop" dropStyle="combo" dx="22" fmlaLink="$AR$17" fmlaRange="Cups" noThreeD="1" sel="1" val="0"/>
</file>

<file path=xl/ctrlProps/ctrlProp669.xml><?xml version="1.0" encoding="utf-8"?>
<formControlPr xmlns="http://schemas.microsoft.com/office/spreadsheetml/2009/9/main" objectType="Drop" dropStyle="combo" dx="22" fmlaLink="$AR$18" fmlaRange="Cups" noThreeD="1" sel="1" val="0"/>
</file>

<file path=xl/ctrlProps/ctrlProp67.xml><?xml version="1.0" encoding="utf-8"?>
<formControlPr xmlns="http://schemas.microsoft.com/office/spreadsheetml/2009/9/main" objectType="Drop" dropStyle="combo" dx="22" fmlaLink="$O$28" fmlaRange="Cups" noThreeD="1" sel="1" val="0"/>
</file>

<file path=xl/ctrlProps/ctrlProp670.xml><?xml version="1.0" encoding="utf-8"?>
<formControlPr xmlns="http://schemas.microsoft.com/office/spreadsheetml/2009/9/main" objectType="Drop" dropStyle="combo" dx="22" fmlaLink="$AR$19" fmlaRange="Cups" noThreeD="1" sel="1" val="0"/>
</file>

<file path=xl/ctrlProps/ctrlProp671.xml><?xml version="1.0" encoding="utf-8"?>
<formControlPr xmlns="http://schemas.microsoft.com/office/spreadsheetml/2009/9/main" objectType="Drop" dropStyle="combo" dx="22" fmlaLink="$AU$10" fmlaRange="STARCHY" noThreeD="1" sel="1" val="0"/>
</file>

<file path=xl/ctrlProps/ctrlProp672.xml><?xml version="1.0" encoding="utf-8"?>
<formControlPr xmlns="http://schemas.microsoft.com/office/spreadsheetml/2009/9/main" objectType="Drop" dropStyle="combo" dx="22" fmlaLink="$AU$11" fmlaRange="STARCHY" noThreeD="1" sel="1" val="0"/>
</file>

<file path=xl/ctrlProps/ctrlProp673.xml><?xml version="1.0" encoding="utf-8"?>
<formControlPr xmlns="http://schemas.microsoft.com/office/spreadsheetml/2009/9/main" objectType="Drop" dropStyle="combo" dx="22" fmlaLink="$AU$12" fmlaRange="STARCHY" noThreeD="1" sel="1" val="0"/>
</file>

<file path=xl/ctrlProps/ctrlProp674.xml><?xml version="1.0" encoding="utf-8"?>
<formControlPr xmlns="http://schemas.microsoft.com/office/spreadsheetml/2009/9/main" objectType="Drop" dropStyle="combo" dx="22" fmlaLink="$AU$13" fmlaRange="STARCHY" noThreeD="1" sel="1" val="0"/>
</file>

<file path=xl/ctrlProps/ctrlProp675.xml><?xml version="1.0" encoding="utf-8"?>
<formControlPr xmlns="http://schemas.microsoft.com/office/spreadsheetml/2009/9/main" objectType="Drop" dropStyle="combo" dx="22" fmlaLink="$AU$14" fmlaRange="STARCHY" noThreeD="1" sel="1" val="0"/>
</file>

<file path=xl/ctrlProps/ctrlProp676.xml><?xml version="1.0" encoding="utf-8"?>
<formControlPr xmlns="http://schemas.microsoft.com/office/spreadsheetml/2009/9/main" objectType="Drop" dropStyle="combo" dx="22" fmlaLink="$AU$15" fmlaRange="STARCHY" noThreeD="1" sel="1" val="0"/>
</file>

<file path=xl/ctrlProps/ctrlProp677.xml><?xml version="1.0" encoding="utf-8"?>
<formControlPr xmlns="http://schemas.microsoft.com/office/spreadsheetml/2009/9/main" objectType="Drop" dropStyle="combo" dx="22" fmlaLink="$AU$16" fmlaRange="STARCHY" noThreeD="1" sel="1" val="0"/>
</file>

<file path=xl/ctrlProps/ctrlProp678.xml><?xml version="1.0" encoding="utf-8"?>
<formControlPr xmlns="http://schemas.microsoft.com/office/spreadsheetml/2009/9/main" objectType="Drop" dropStyle="combo" dx="22" fmlaLink="$AU$17" fmlaRange="STARCHY" noThreeD="1" sel="1" val="0"/>
</file>

<file path=xl/ctrlProps/ctrlProp679.xml><?xml version="1.0" encoding="utf-8"?>
<formControlPr xmlns="http://schemas.microsoft.com/office/spreadsheetml/2009/9/main" objectType="Drop" dropStyle="combo" dx="22" fmlaLink="$AU$18" fmlaRange="STARCHY" noThreeD="1" sel="1" val="0"/>
</file>

<file path=xl/ctrlProps/ctrlProp68.xml><?xml version="1.0" encoding="utf-8"?>
<formControlPr xmlns="http://schemas.microsoft.com/office/spreadsheetml/2009/9/main" objectType="Drop" dropStyle="combo" dx="22" fmlaLink="$O$29" fmlaRange="Cups" noThreeD="1" sel="1" val="0"/>
</file>

<file path=xl/ctrlProps/ctrlProp680.xml><?xml version="1.0" encoding="utf-8"?>
<formControlPr xmlns="http://schemas.microsoft.com/office/spreadsheetml/2009/9/main" objectType="Drop" dropStyle="combo" dx="22" fmlaLink="$AU$19" fmlaRange="STARCHY" noThreeD="1" sel="1" val="0"/>
</file>

<file path=xl/ctrlProps/ctrlProp681.xml><?xml version="1.0" encoding="utf-8"?>
<formControlPr xmlns="http://schemas.microsoft.com/office/spreadsheetml/2009/9/main" objectType="Drop" dropStyle="combo" dx="22" fmlaLink="$AX$10" fmlaRange="Cups" noThreeD="1" sel="1" val="0"/>
</file>

<file path=xl/ctrlProps/ctrlProp682.xml><?xml version="1.0" encoding="utf-8"?>
<formControlPr xmlns="http://schemas.microsoft.com/office/spreadsheetml/2009/9/main" objectType="Drop" dropStyle="combo" dx="22" fmlaLink="$AX$11" fmlaRange="Cups" noThreeD="1" sel="1" val="0"/>
</file>

<file path=xl/ctrlProps/ctrlProp683.xml><?xml version="1.0" encoding="utf-8"?>
<formControlPr xmlns="http://schemas.microsoft.com/office/spreadsheetml/2009/9/main" objectType="Drop" dropStyle="combo" dx="22" fmlaLink="$AX$12" fmlaRange="Cups" noThreeD="1" sel="1" val="0"/>
</file>

<file path=xl/ctrlProps/ctrlProp684.xml><?xml version="1.0" encoding="utf-8"?>
<formControlPr xmlns="http://schemas.microsoft.com/office/spreadsheetml/2009/9/main" objectType="Drop" dropStyle="combo" dx="22" fmlaLink="$AX$13" fmlaRange="Cups" noThreeD="1" sel="1" val="0"/>
</file>

<file path=xl/ctrlProps/ctrlProp685.xml><?xml version="1.0" encoding="utf-8"?>
<formControlPr xmlns="http://schemas.microsoft.com/office/spreadsheetml/2009/9/main" objectType="Drop" dropStyle="combo" dx="22" fmlaLink="$AX$14" fmlaRange="Cups" noThreeD="1" sel="1" val="0"/>
</file>

<file path=xl/ctrlProps/ctrlProp686.xml><?xml version="1.0" encoding="utf-8"?>
<formControlPr xmlns="http://schemas.microsoft.com/office/spreadsheetml/2009/9/main" objectType="Drop" dropStyle="combo" dx="22" fmlaLink="$AX$15" fmlaRange="Cups" noThreeD="1" sel="1" val="0"/>
</file>

<file path=xl/ctrlProps/ctrlProp687.xml><?xml version="1.0" encoding="utf-8"?>
<formControlPr xmlns="http://schemas.microsoft.com/office/spreadsheetml/2009/9/main" objectType="Drop" dropStyle="combo" dx="22" fmlaLink="$AX$16" fmlaRange="Cups" noThreeD="1" sel="1" val="0"/>
</file>

<file path=xl/ctrlProps/ctrlProp688.xml><?xml version="1.0" encoding="utf-8"?>
<formControlPr xmlns="http://schemas.microsoft.com/office/spreadsheetml/2009/9/main" objectType="Drop" dropStyle="combo" dx="22" fmlaLink="$AX$17" fmlaRange="Cups" noThreeD="1" sel="1" val="0"/>
</file>

<file path=xl/ctrlProps/ctrlProp689.xml><?xml version="1.0" encoding="utf-8"?>
<formControlPr xmlns="http://schemas.microsoft.com/office/spreadsheetml/2009/9/main" objectType="Drop" dropStyle="combo" dx="22" fmlaLink="$AX$18" fmlaRange="Cups" noThreeD="1" sel="1" val="0"/>
</file>

<file path=xl/ctrlProps/ctrlProp69.xml><?xml version="1.0" encoding="utf-8"?>
<formControlPr xmlns="http://schemas.microsoft.com/office/spreadsheetml/2009/9/main" objectType="Drop" dropStyle="combo" dx="22" fmlaLink="$O$30" fmlaRange="Cups" noThreeD="1" sel="1" val="0"/>
</file>

<file path=xl/ctrlProps/ctrlProp690.xml><?xml version="1.0" encoding="utf-8"?>
<formControlPr xmlns="http://schemas.microsoft.com/office/spreadsheetml/2009/9/main" objectType="Drop" dropStyle="combo" dx="22" fmlaLink="$AX$19" fmlaRange="Cups" noThreeD="1" sel="1" val="0"/>
</file>

<file path=xl/ctrlProps/ctrlProp691.xml><?xml version="1.0" encoding="utf-8"?>
<formControlPr xmlns="http://schemas.microsoft.com/office/spreadsheetml/2009/9/main" objectType="Drop" dropStyle="combo" dx="22" fmlaLink="$BA$10" fmlaRange="OTHER" noThreeD="1" sel="1" val="0"/>
</file>

<file path=xl/ctrlProps/ctrlProp692.xml><?xml version="1.0" encoding="utf-8"?>
<formControlPr xmlns="http://schemas.microsoft.com/office/spreadsheetml/2009/9/main" objectType="Drop" dropStyle="combo" dx="22" fmlaLink="$BA$11" fmlaRange="OTHER" noThreeD="1" sel="1" val="0"/>
</file>

<file path=xl/ctrlProps/ctrlProp693.xml><?xml version="1.0" encoding="utf-8"?>
<formControlPr xmlns="http://schemas.microsoft.com/office/spreadsheetml/2009/9/main" objectType="Drop" dropStyle="combo" dx="22" fmlaLink="$BA$12" fmlaRange="OTHER" noThreeD="1" sel="1" val="0"/>
</file>

<file path=xl/ctrlProps/ctrlProp694.xml><?xml version="1.0" encoding="utf-8"?>
<formControlPr xmlns="http://schemas.microsoft.com/office/spreadsheetml/2009/9/main" objectType="Drop" dropStyle="combo" dx="22" fmlaLink="$BA$13" fmlaRange="OTHER" noThreeD="1" sel="1" val="0"/>
</file>

<file path=xl/ctrlProps/ctrlProp695.xml><?xml version="1.0" encoding="utf-8"?>
<formControlPr xmlns="http://schemas.microsoft.com/office/spreadsheetml/2009/9/main" objectType="Drop" dropStyle="combo" dx="22" fmlaLink="$BA$14" fmlaRange="OTHER" noThreeD="1" sel="1" val="0"/>
</file>

<file path=xl/ctrlProps/ctrlProp696.xml><?xml version="1.0" encoding="utf-8"?>
<formControlPr xmlns="http://schemas.microsoft.com/office/spreadsheetml/2009/9/main" objectType="Drop" dropStyle="combo" dx="22" fmlaLink="$BA$15" fmlaRange="OTHER" noThreeD="1" sel="1" val="0"/>
</file>

<file path=xl/ctrlProps/ctrlProp697.xml><?xml version="1.0" encoding="utf-8"?>
<formControlPr xmlns="http://schemas.microsoft.com/office/spreadsheetml/2009/9/main" objectType="Drop" dropStyle="combo" dx="22" fmlaLink="$BA$16" fmlaRange="OTHER" noThreeD="1" sel="1" val="0"/>
</file>

<file path=xl/ctrlProps/ctrlProp698.xml><?xml version="1.0" encoding="utf-8"?>
<formControlPr xmlns="http://schemas.microsoft.com/office/spreadsheetml/2009/9/main" objectType="Drop" dropStyle="combo" dx="22" fmlaLink="$BA$17" fmlaRange="OTHER" noThreeD="1" sel="1" val="0"/>
</file>

<file path=xl/ctrlProps/ctrlProp699.xml><?xml version="1.0" encoding="utf-8"?>
<formControlPr xmlns="http://schemas.microsoft.com/office/spreadsheetml/2009/9/main" objectType="Drop" dropStyle="combo" dx="22" fmlaLink="$BA$18" fmlaRange="OTHER" noThreeD="1" sel="1" val="0"/>
</file>

<file path=xl/ctrlProps/ctrlProp7.xml><?xml version="1.0" encoding="utf-8"?>
<formControlPr xmlns="http://schemas.microsoft.com/office/spreadsheetml/2009/9/main" objectType="Drop" dropStyle="combo" dx="22" fmlaLink="$I$18" fmlaRange="Cups" noThreeD="1" sel="1" val="0"/>
</file>

<file path=xl/ctrlProps/ctrlProp70.xml><?xml version="1.0" encoding="utf-8"?>
<formControlPr xmlns="http://schemas.microsoft.com/office/spreadsheetml/2009/9/main" objectType="Drop" dropStyle="combo" dx="22" fmlaLink="$O$31" fmlaRange="Cups" noThreeD="1" sel="1" val="0"/>
</file>

<file path=xl/ctrlProps/ctrlProp700.xml><?xml version="1.0" encoding="utf-8"?>
<formControlPr xmlns="http://schemas.microsoft.com/office/spreadsheetml/2009/9/main" objectType="Drop" dropStyle="combo" dx="22" fmlaLink="$BA$19" fmlaRange="OTHER" noThreeD="1" sel="1" val="0"/>
</file>

<file path=xl/ctrlProps/ctrlProp701.xml><?xml version="1.0" encoding="utf-8"?>
<formControlPr xmlns="http://schemas.microsoft.com/office/spreadsheetml/2009/9/main" objectType="Drop" dropStyle="combo" dx="22" fmlaLink="$BD$10" fmlaRange="Cups" noThreeD="1" sel="1" val="0"/>
</file>

<file path=xl/ctrlProps/ctrlProp702.xml><?xml version="1.0" encoding="utf-8"?>
<formControlPr xmlns="http://schemas.microsoft.com/office/spreadsheetml/2009/9/main" objectType="Drop" dropStyle="combo" dx="22" fmlaLink="$BD$11" fmlaRange="Cups" noThreeD="1" sel="1" val="0"/>
</file>

<file path=xl/ctrlProps/ctrlProp703.xml><?xml version="1.0" encoding="utf-8"?>
<formControlPr xmlns="http://schemas.microsoft.com/office/spreadsheetml/2009/9/main" objectType="Drop" dropStyle="combo" dx="22" fmlaLink="$BD$12" fmlaRange="Cups" noThreeD="1" sel="1" val="0"/>
</file>

<file path=xl/ctrlProps/ctrlProp704.xml><?xml version="1.0" encoding="utf-8"?>
<formControlPr xmlns="http://schemas.microsoft.com/office/spreadsheetml/2009/9/main" objectType="Drop" dropStyle="combo" dx="22" fmlaLink="$BD$13" fmlaRange="Cups" noThreeD="1" sel="1" val="0"/>
</file>

<file path=xl/ctrlProps/ctrlProp705.xml><?xml version="1.0" encoding="utf-8"?>
<formControlPr xmlns="http://schemas.microsoft.com/office/spreadsheetml/2009/9/main" objectType="Drop" dropStyle="combo" dx="22" fmlaLink="$BD$14" fmlaRange="Cups" noThreeD="1" sel="1" val="0"/>
</file>

<file path=xl/ctrlProps/ctrlProp706.xml><?xml version="1.0" encoding="utf-8"?>
<formControlPr xmlns="http://schemas.microsoft.com/office/spreadsheetml/2009/9/main" objectType="Drop" dropStyle="combo" dx="22" fmlaLink="$BD$15" fmlaRange="Cups" noThreeD="1" sel="1" val="0"/>
</file>

<file path=xl/ctrlProps/ctrlProp707.xml><?xml version="1.0" encoding="utf-8"?>
<formControlPr xmlns="http://schemas.microsoft.com/office/spreadsheetml/2009/9/main" objectType="Drop" dropStyle="combo" dx="22" fmlaLink="$BD$16" fmlaRange="Cups" noThreeD="1" sel="1" val="0"/>
</file>

<file path=xl/ctrlProps/ctrlProp708.xml><?xml version="1.0" encoding="utf-8"?>
<formControlPr xmlns="http://schemas.microsoft.com/office/spreadsheetml/2009/9/main" objectType="Drop" dropStyle="combo" dx="22" fmlaLink="$BD$17" fmlaRange="Cups" noThreeD="1" sel="1" val="0"/>
</file>

<file path=xl/ctrlProps/ctrlProp709.xml><?xml version="1.0" encoding="utf-8"?>
<formControlPr xmlns="http://schemas.microsoft.com/office/spreadsheetml/2009/9/main" objectType="Drop" dropStyle="combo" dx="22" fmlaLink="$BD$18" fmlaRange="Cups" noThreeD="1" sel="1" val="0"/>
</file>

<file path=xl/ctrlProps/ctrlProp71.xml><?xml version="1.0" encoding="utf-8"?>
<formControlPr xmlns="http://schemas.microsoft.com/office/spreadsheetml/2009/9/main" objectType="Drop" dropStyle="combo" dx="22" fmlaLink="$O$32" fmlaRange="Cups" noThreeD="1" sel="1" val="0"/>
</file>

<file path=xl/ctrlProps/ctrlProp710.xml><?xml version="1.0" encoding="utf-8"?>
<formControlPr xmlns="http://schemas.microsoft.com/office/spreadsheetml/2009/9/main" objectType="Drop" dropStyle="combo" dx="22" fmlaLink="$BD$19" fmlaRange="Cups" noThreeD="1" sel="1" val="0"/>
</file>

<file path=xl/ctrlProps/ctrlProp711.xml><?xml version="1.0" encoding="utf-8"?>
<formControlPr xmlns="http://schemas.microsoft.com/office/spreadsheetml/2009/9/main" objectType="Drop" dropStyle="combo" dx="22" fmlaLink="$AC$18" fmlaRange="GREEN" noThreeD="1" sel="1" val="0"/>
</file>

<file path=xl/ctrlProps/ctrlProp712.xml><?xml version="1.0" encoding="utf-8"?>
<formControlPr xmlns="http://schemas.microsoft.com/office/spreadsheetml/2009/9/main" objectType="Drop" dropStyle="combo" dx="22" fmlaLink="$W$16" fmlaRange="Cups" noThreeD="1" sel="1" val="0"/>
</file>

<file path=xl/ctrlProps/ctrlProp713.xml><?xml version="1.0" encoding="utf-8"?>
<formControlPr xmlns="http://schemas.microsoft.com/office/spreadsheetml/2009/9/main" objectType="Drop" dropStyle="combo" dx="22" fmlaLink="$W$15" fmlaRange="Cups" noThreeD="1" sel="1" val="0"/>
</file>

<file path=xl/ctrlProps/ctrlProp714.xml><?xml version="1.0" encoding="utf-8"?>
<formControlPr xmlns="http://schemas.microsoft.com/office/spreadsheetml/2009/9/main" objectType="Drop" dropStyle="combo" dx="22" fmlaLink="$W$13" fmlaRange="Cups" noThreeD="1" sel="1" val="0"/>
</file>

<file path=xl/ctrlProps/ctrlProp715.xml><?xml version="1.0" encoding="utf-8"?>
<formControlPr xmlns="http://schemas.microsoft.com/office/spreadsheetml/2009/9/main" objectType="Drop" dropStyle="combo" dx="22" fmlaLink="$W$14" fmlaRange="Cups" noThreeD="1" sel="1" val="0"/>
</file>

<file path=xl/ctrlProps/ctrlProp716.xml><?xml version="1.0" encoding="utf-8"?>
<formControlPr xmlns="http://schemas.microsoft.com/office/spreadsheetml/2009/9/main" objectType="Drop" dropStyle="combo" dx="22" fmlaLink="$W$17" fmlaRange="Cups" noThreeD="1" sel="1" val="0"/>
</file>

<file path=xl/ctrlProps/ctrlProp717.xml><?xml version="1.0" encoding="utf-8"?>
<formControlPr xmlns="http://schemas.microsoft.com/office/spreadsheetml/2009/9/main" objectType="Drop" dropStyle="combo" dx="22" fmlaLink="$AF$7" fmlaRange="Cups" noThreeD="1" sel="1" val="0"/>
</file>

<file path=xl/ctrlProps/ctrlProp718.xml><?xml version="1.0" encoding="utf-8"?>
<formControlPr xmlns="http://schemas.microsoft.com/office/spreadsheetml/2009/9/main" objectType="Drop" dropStyle="combo" dx="22" fmlaLink="$AL$7" fmlaRange="Cups" noThreeD="1" sel="1" val="0"/>
</file>

<file path=xl/ctrlProps/ctrlProp719.xml><?xml version="1.0" encoding="utf-8"?>
<formControlPr xmlns="http://schemas.microsoft.com/office/spreadsheetml/2009/9/main" objectType="Drop" dropStyle="combo" dx="22" fmlaLink="$AR$7" fmlaRange="Cups" noThreeD="1" sel="1" val="0"/>
</file>

<file path=xl/ctrlProps/ctrlProp72.xml><?xml version="1.0" encoding="utf-8"?>
<formControlPr xmlns="http://schemas.microsoft.com/office/spreadsheetml/2009/9/main" objectType="Drop" dropStyle="combo" dx="22" fmlaLink="$O$33" fmlaRange="Cups" noThreeD="1" sel="1" val="0"/>
</file>

<file path=xl/ctrlProps/ctrlProp720.xml><?xml version="1.0" encoding="utf-8"?>
<formControlPr xmlns="http://schemas.microsoft.com/office/spreadsheetml/2009/9/main" objectType="Drop" dropStyle="combo" dx="22" fmlaLink="$AX$7" fmlaRange="Cups" noThreeD="1" sel="1" val="0"/>
</file>

<file path=xl/ctrlProps/ctrlProp721.xml><?xml version="1.0" encoding="utf-8"?>
<formControlPr xmlns="http://schemas.microsoft.com/office/spreadsheetml/2009/9/main" objectType="Drop" dropStyle="combo" dx="22" fmlaLink="$BD$5" fmlaRange="Cups" noThreeD="1" sel="1" val="0"/>
</file>

<file path=xl/ctrlProps/ctrlProp722.xml><?xml version="1.0" encoding="utf-8"?>
<formControlPr xmlns="http://schemas.microsoft.com/office/spreadsheetml/2009/9/main" objectType="CheckBox" fmlaLink="$AR$3" lockText="1"/>
</file>

<file path=xl/ctrlProps/ctrlProp723.xml><?xml version="1.0" encoding="utf-8"?>
<formControlPr xmlns="http://schemas.microsoft.com/office/spreadsheetml/2009/9/main" objectType="Drop" dropStyle="combo" dx="22" fmlaLink="$A$7" fmlaRange="meals" noThreeD="1" sel="1" val="0"/>
</file>

<file path=xl/ctrlProps/ctrlProp724.xml><?xml version="1.0" encoding="utf-8"?>
<formControlPr xmlns="http://schemas.microsoft.com/office/spreadsheetml/2009/9/main" objectType="Drop" dropStyle="combo" dx="22" fmlaLink="$A$8" fmlaRange="meals" noThreeD="1" sel="1" val="0"/>
</file>

<file path=xl/ctrlProps/ctrlProp725.xml><?xml version="1.0" encoding="utf-8"?>
<formControlPr xmlns="http://schemas.microsoft.com/office/spreadsheetml/2009/9/main" objectType="Drop" dropStyle="combo" dx="22" fmlaLink="$A$9" fmlaRange="meals" noThreeD="1" sel="1" val="0"/>
</file>

<file path=xl/ctrlProps/ctrlProp726.xml><?xml version="1.0" encoding="utf-8"?>
<formControlPr xmlns="http://schemas.microsoft.com/office/spreadsheetml/2009/9/main" objectType="Drop" dropStyle="combo" dx="22" fmlaLink="$A$10" fmlaRange="meals" noThreeD="1" sel="1" val="0"/>
</file>

<file path=xl/ctrlProps/ctrlProp727.xml><?xml version="1.0" encoding="utf-8"?>
<formControlPr xmlns="http://schemas.microsoft.com/office/spreadsheetml/2009/9/main" objectType="Drop" dropStyle="combo" dx="22" fmlaLink="$A$11" fmlaRange="meals" noThreeD="1" sel="1" val="0"/>
</file>

<file path=xl/ctrlProps/ctrlProp728.xml><?xml version="1.0" encoding="utf-8"?>
<formControlPr xmlns="http://schemas.microsoft.com/office/spreadsheetml/2009/9/main" objectType="Drop" dropStyle="combo" dx="22" fmlaLink="$A$12" fmlaRange="meals" noThreeD="1" sel="1" val="0"/>
</file>

<file path=xl/ctrlProps/ctrlProp729.xml><?xml version="1.0" encoding="utf-8"?>
<formControlPr xmlns="http://schemas.microsoft.com/office/spreadsheetml/2009/9/main" objectType="Drop" dropStyle="combo" dx="22" fmlaLink="$A$13" fmlaRange="meals" noThreeD="1" sel="1" val="0"/>
</file>

<file path=xl/ctrlProps/ctrlProp73.xml><?xml version="1.0" encoding="utf-8"?>
<formControlPr xmlns="http://schemas.microsoft.com/office/spreadsheetml/2009/9/main" objectType="Drop" dropStyle="combo" dx="22" fmlaLink="$O$34" fmlaRange="Cups" noThreeD="1" sel="1" val="0"/>
</file>

<file path=xl/ctrlProps/ctrlProp730.xml><?xml version="1.0" encoding="utf-8"?>
<formControlPr xmlns="http://schemas.microsoft.com/office/spreadsheetml/2009/9/main" objectType="Drop" dropStyle="combo" dx="22" fmlaLink="$A$14" fmlaRange="meals" noThreeD="1" sel="1" val="0"/>
</file>

<file path=xl/ctrlProps/ctrlProp731.xml><?xml version="1.0" encoding="utf-8"?>
<formControlPr xmlns="http://schemas.microsoft.com/office/spreadsheetml/2009/9/main" objectType="Drop" dropStyle="combo" dx="22" fmlaLink="$A$15" fmlaRange="meals" noThreeD="1" sel="1" val="0"/>
</file>

<file path=xl/ctrlProps/ctrlProp732.xml><?xml version="1.0" encoding="utf-8"?>
<formControlPr xmlns="http://schemas.microsoft.com/office/spreadsheetml/2009/9/main" objectType="Drop" dropStyle="combo" dx="22" fmlaLink="$A$16" fmlaRange="meals" noThreeD="1" sel="1" val="0"/>
</file>

<file path=xl/ctrlProps/ctrlProp733.xml><?xml version="1.0" encoding="utf-8"?>
<formControlPr xmlns="http://schemas.microsoft.com/office/spreadsheetml/2009/9/main" objectType="Drop" dropStyle="combo" dx="22" fmlaLink="$A$17" fmlaRange="meals" noThreeD="1" sel="1" val="0"/>
</file>

<file path=xl/ctrlProps/ctrlProp734.xml><?xml version="1.0" encoding="utf-8"?>
<formControlPr xmlns="http://schemas.microsoft.com/office/spreadsheetml/2009/9/main" objectType="Drop" dropStyle="combo" dx="22" fmlaLink="$A$18" fmlaRange="meals" noThreeD="1" sel="1" val="0"/>
</file>

<file path=xl/ctrlProps/ctrlProp735.xml><?xml version="1.0" encoding="utf-8"?>
<formControlPr xmlns="http://schemas.microsoft.com/office/spreadsheetml/2009/9/main" objectType="Drop" dropStyle="combo" dx="22" fmlaLink="$A$19" fmlaRange="meals" noThreeD="1" sel="1" val="0"/>
</file>

<file path=xl/ctrlProps/ctrlProp736.xml><?xml version="1.0" encoding="utf-8"?>
<formControlPr xmlns="http://schemas.microsoft.com/office/spreadsheetml/2009/9/main" objectType="Drop" dropStyle="combo" dx="22" fmlaLink="$A$20" fmlaRange="meals" noThreeD="1" sel="1" val="0"/>
</file>

<file path=xl/ctrlProps/ctrlProp737.xml><?xml version="1.0" encoding="utf-8"?>
<formControlPr xmlns="http://schemas.microsoft.com/office/spreadsheetml/2009/9/main" objectType="Drop" dropStyle="combo" dx="22" fmlaLink="$A$21" fmlaRange="meals" noThreeD="1" sel="1" val="0"/>
</file>

<file path=xl/ctrlProps/ctrlProp738.xml><?xml version="1.0" encoding="utf-8"?>
<formControlPr xmlns="http://schemas.microsoft.com/office/spreadsheetml/2009/9/main" objectType="Drop" dropStyle="combo" dx="22" fmlaLink="$A$22" fmlaRange="meals" noThreeD="1" sel="1" val="0"/>
</file>

<file path=xl/ctrlProps/ctrlProp739.xml><?xml version="1.0" encoding="utf-8"?>
<formControlPr xmlns="http://schemas.microsoft.com/office/spreadsheetml/2009/9/main" objectType="Drop" dropStyle="combo" dx="22" fmlaLink="$A$23" fmlaRange="meals" noThreeD="1" sel="1" val="0"/>
</file>

<file path=xl/ctrlProps/ctrlProp74.xml><?xml version="1.0" encoding="utf-8"?>
<formControlPr xmlns="http://schemas.microsoft.com/office/spreadsheetml/2009/9/main" objectType="Drop" dropStyle="combo" dx="22" fmlaLink="$O$35" fmlaRange="Cups" noThreeD="1" sel="1" val="0"/>
</file>

<file path=xl/ctrlProps/ctrlProp740.xml><?xml version="1.0" encoding="utf-8"?>
<formControlPr xmlns="http://schemas.microsoft.com/office/spreadsheetml/2009/9/main" objectType="Drop" dropStyle="combo" dx="22" fmlaLink="$A$24" fmlaRange="meals" noThreeD="1" sel="1" val="0"/>
</file>

<file path=xl/ctrlProps/ctrlProp741.xml><?xml version="1.0" encoding="utf-8"?>
<formControlPr xmlns="http://schemas.microsoft.com/office/spreadsheetml/2009/9/main" objectType="Drop" dropStyle="combo" dx="22" fmlaLink="$A$25" fmlaRange="meals" noThreeD="1" sel="1" val="0"/>
</file>

<file path=xl/ctrlProps/ctrlProp742.xml><?xml version="1.0" encoding="utf-8"?>
<formControlPr xmlns="http://schemas.microsoft.com/office/spreadsheetml/2009/9/main" objectType="Drop" dropStyle="combo" dx="22" fmlaLink="$A$26" fmlaRange="meals" noThreeD="1" sel="1" val="0"/>
</file>

<file path=xl/ctrlProps/ctrlProp743.xml><?xml version="1.0" encoding="utf-8"?>
<formControlPr xmlns="http://schemas.microsoft.com/office/spreadsheetml/2009/9/main" objectType="CheckBox" fmlaLink="$X$5" lockText="1"/>
</file>

<file path=xl/ctrlProps/ctrlProp744.xml><?xml version="1.0" encoding="utf-8"?>
<formControlPr xmlns="http://schemas.microsoft.com/office/spreadsheetml/2009/9/main" objectType="CheckBox" fmlaLink="$X$6" lockText="1"/>
</file>

<file path=xl/ctrlProps/ctrlProp745.xml><?xml version="1.0" encoding="utf-8"?>
<formControlPr xmlns="http://schemas.microsoft.com/office/spreadsheetml/2009/9/main" objectType="CheckBox" fmlaLink="$X$7" lockText="1"/>
</file>

<file path=xl/ctrlProps/ctrlProp746.xml><?xml version="1.0" encoding="utf-8"?>
<formControlPr xmlns="http://schemas.microsoft.com/office/spreadsheetml/2009/9/main" objectType="CheckBox" fmlaLink="$X$8" lockText="1"/>
</file>

<file path=xl/ctrlProps/ctrlProp747.xml><?xml version="1.0" encoding="utf-8"?>
<formControlPr xmlns="http://schemas.microsoft.com/office/spreadsheetml/2009/9/main" objectType="CheckBox" fmlaLink="$X$9" lockText="1"/>
</file>

<file path=xl/ctrlProps/ctrlProp748.xml><?xml version="1.0" encoding="utf-8"?>
<formControlPr xmlns="http://schemas.microsoft.com/office/spreadsheetml/2009/9/main" objectType="Drop" dropStyle="combo" dx="22" fmlaLink="$AC$10" fmlaRange="GREEN" noThreeD="1" sel="1" val="0"/>
</file>

<file path=xl/ctrlProps/ctrlProp749.xml><?xml version="1.0" encoding="utf-8"?>
<formControlPr xmlns="http://schemas.microsoft.com/office/spreadsheetml/2009/9/main" objectType="Drop" dropStyle="combo" dx="22" fmlaLink="$AC$11" fmlaRange="GREEN" noThreeD="1" sel="1" val="0"/>
</file>

<file path=xl/ctrlProps/ctrlProp75.xml><?xml version="1.0" encoding="utf-8"?>
<formControlPr xmlns="http://schemas.microsoft.com/office/spreadsheetml/2009/9/main" objectType="Drop" dropStyle="combo" dx="22" fmlaLink="$O$36" fmlaRange="Cups" noThreeD="1" sel="1" val="0"/>
</file>

<file path=xl/ctrlProps/ctrlProp750.xml><?xml version="1.0" encoding="utf-8"?>
<formControlPr xmlns="http://schemas.microsoft.com/office/spreadsheetml/2009/9/main" objectType="Drop" dropStyle="combo" dx="22" fmlaLink="$AC$12" fmlaRange="GREEN" noThreeD="1" sel="1" val="0"/>
</file>

<file path=xl/ctrlProps/ctrlProp751.xml><?xml version="1.0" encoding="utf-8"?>
<formControlPr xmlns="http://schemas.microsoft.com/office/spreadsheetml/2009/9/main" objectType="Drop" dropStyle="combo" dx="22" fmlaLink="$AC$13" fmlaRange="GREEN" noThreeD="1" sel="1" val="0"/>
</file>

<file path=xl/ctrlProps/ctrlProp752.xml><?xml version="1.0" encoding="utf-8"?>
<formControlPr xmlns="http://schemas.microsoft.com/office/spreadsheetml/2009/9/main" objectType="Drop" dropStyle="combo" dx="22" fmlaLink="$AC$14" fmlaRange="GREEN" noThreeD="1" sel="1" val="0"/>
</file>

<file path=xl/ctrlProps/ctrlProp753.xml><?xml version="1.0" encoding="utf-8"?>
<formControlPr xmlns="http://schemas.microsoft.com/office/spreadsheetml/2009/9/main" objectType="Drop" dropStyle="combo" dx="22" fmlaLink="$AC$15" fmlaRange="GREEN" noThreeD="1" sel="1" val="0"/>
</file>

<file path=xl/ctrlProps/ctrlProp754.xml><?xml version="1.0" encoding="utf-8"?>
<formControlPr xmlns="http://schemas.microsoft.com/office/spreadsheetml/2009/9/main" objectType="Drop" dropStyle="combo" dx="22" fmlaLink="$AC$16" fmlaRange="GREEN" noThreeD="1" sel="1" val="0"/>
</file>

<file path=xl/ctrlProps/ctrlProp755.xml><?xml version="1.0" encoding="utf-8"?>
<formControlPr xmlns="http://schemas.microsoft.com/office/spreadsheetml/2009/9/main" objectType="Drop" dropStyle="combo" dx="22" fmlaLink="$AC$17" fmlaRange="GREEN" noThreeD="1" sel="1" val="0"/>
</file>

<file path=xl/ctrlProps/ctrlProp756.xml><?xml version="1.0" encoding="utf-8"?>
<formControlPr xmlns="http://schemas.microsoft.com/office/spreadsheetml/2009/9/main" objectType="Drop" dropStyle="combo" dx="22" fmlaLink="$AC$19" fmlaRange="GREEN" noThreeD="1" sel="1" val="0"/>
</file>

<file path=xl/ctrlProps/ctrlProp757.xml><?xml version="1.0" encoding="utf-8"?>
<formControlPr xmlns="http://schemas.microsoft.com/office/spreadsheetml/2009/9/main" objectType="Drop" dropStyle="combo" dx="22" fmlaLink="$AF$10" fmlaRange="Cups" noThreeD="1" sel="1" val="0"/>
</file>

<file path=xl/ctrlProps/ctrlProp758.xml><?xml version="1.0" encoding="utf-8"?>
<formControlPr xmlns="http://schemas.microsoft.com/office/spreadsheetml/2009/9/main" objectType="Drop" dropStyle="combo" dx="22" fmlaLink="$AF$11" fmlaRange="Cups" noThreeD="1" sel="1" val="0"/>
</file>

<file path=xl/ctrlProps/ctrlProp759.xml><?xml version="1.0" encoding="utf-8"?>
<formControlPr xmlns="http://schemas.microsoft.com/office/spreadsheetml/2009/9/main" objectType="Drop" dropStyle="combo" dx="22" fmlaLink="$AF$12" fmlaRange="Cups" noThreeD="1" sel="1" val="0"/>
</file>

<file path=xl/ctrlProps/ctrlProp76.xml><?xml version="1.0" encoding="utf-8"?>
<formControlPr xmlns="http://schemas.microsoft.com/office/spreadsheetml/2009/9/main" objectType="Drop" dropStyle="combo" dx="22" fmlaLink="$O$37" fmlaRange="Cups" noThreeD="1" sel="1" val="0"/>
</file>

<file path=xl/ctrlProps/ctrlProp760.xml><?xml version="1.0" encoding="utf-8"?>
<formControlPr xmlns="http://schemas.microsoft.com/office/spreadsheetml/2009/9/main" objectType="Drop" dropStyle="combo" dx="22" fmlaLink="$AF$13" fmlaRange="Cups" noThreeD="1" sel="1" val="0"/>
</file>

<file path=xl/ctrlProps/ctrlProp761.xml><?xml version="1.0" encoding="utf-8"?>
<formControlPr xmlns="http://schemas.microsoft.com/office/spreadsheetml/2009/9/main" objectType="Drop" dropStyle="combo" dx="22" fmlaLink="$AF$14" fmlaRange="Cups" noThreeD="1" sel="1" val="0"/>
</file>

<file path=xl/ctrlProps/ctrlProp762.xml><?xml version="1.0" encoding="utf-8"?>
<formControlPr xmlns="http://schemas.microsoft.com/office/spreadsheetml/2009/9/main" objectType="Drop" dropStyle="combo" dx="22" fmlaLink="$AF$15" fmlaRange="Cups" noThreeD="1" sel="1" val="0"/>
</file>

<file path=xl/ctrlProps/ctrlProp763.xml><?xml version="1.0" encoding="utf-8"?>
<formControlPr xmlns="http://schemas.microsoft.com/office/spreadsheetml/2009/9/main" objectType="Drop" dropStyle="combo" dx="22" fmlaLink="$AF$16" fmlaRange="Cups" noThreeD="1" sel="1" val="0"/>
</file>

<file path=xl/ctrlProps/ctrlProp764.xml><?xml version="1.0" encoding="utf-8"?>
<formControlPr xmlns="http://schemas.microsoft.com/office/spreadsheetml/2009/9/main" objectType="Drop" dropStyle="combo" dx="22" fmlaLink="$AF$17" fmlaRange="Cups" noThreeD="1" sel="1" val="0"/>
</file>

<file path=xl/ctrlProps/ctrlProp765.xml><?xml version="1.0" encoding="utf-8"?>
<formControlPr xmlns="http://schemas.microsoft.com/office/spreadsheetml/2009/9/main" objectType="Drop" dropStyle="combo" dx="22" fmlaLink="$AF$18" fmlaRange="Cups" noThreeD="1" sel="1" val="0"/>
</file>

<file path=xl/ctrlProps/ctrlProp766.xml><?xml version="1.0" encoding="utf-8"?>
<formControlPr xmlns="http://schemas.microsoft.com/office/spreadsheetml/2009/9/main" objectType="Drop" dropStyle="combo" dx="22" fmlaLink="$AF$19" fmlaRange="Cups" noThreeD="1" sel="1" val="0"/>
</file>

<file path=xl/ctrlProps/ctrlProp767.xml><?xml version="1.0" encoding="utf-8"?>
<formControlPr xmlns="http://schemas.microsoft.com/office/spreadsheetml/2009/9/main" objectType="Drop" dropStyle="combo" dx="22" fmlaLink="$AI$10" fmlaRange="RED" noThreeD="1" sel="1" val="0"/>
</file>

<file path=xl/ctrlProps/ctrlProp768.xml><?xml version="1.0" encoding="utf-8"?>
<formControlPr xmlns="http://schemas.microsoft.com/office/spreadsheetml/2009/9/main" objectType="Drop" dropStyle="combo" dx="22" fmlaLink="$AI$11" fmlaRange="RED" noThreeD="1" sel="1" val="0"/>
</file>

<file path=xl/ctrlProps/ctrlProp769.xml><?xml version="1.0" encoding="utf-8"?>
<formControlPr xmlns="http://schemas.microsoft.com/office/spreadsheetml/2009/9/main" objectType="Drop" dropStyle="combo" dx="22" fmlaLink="$AI$12" fmlaRange="RED" noThreeD="1" sel="1" val="0"/>
</file>

<file path=xl/ctrlProps/ctrlProp77.xml><?xml version="1.0" encoding="utf-8"?>
<formControlPr xmlns="http://schemas.microsoft.com/office/spreadsheetml/2009/9/main" objectType="Drop" dropStyle="combo" dx="22" fmlaLink="$O$38" fmlaRange="Cups" noThreeD="1" sel="1" val="0"/>
</file>

<file path=xl/ctrlProps/ctrlProp770.xml><?xml version="1.0" encoding="utf-8"?>
<formControlPr xmlns="http://schemas.microsoft.com/office/spreadsheetml/2009/9/main" objectType="Drop" dropStyle="combo" dx="22" fmlaLink="$AI$13" fmlaRange="RED" noThreeD="1" sel="1" val="0"/>
</file>

<file path=xl/ctrlProps/ctrlProp771.xml><?xml version="1.0" encoding="utf-8"?>
<formControlPr xmlns="http://schemas.microsoft.com/office/spreadsheetml/2009/9/main" objectType="Drop" dropStyle="combo" dx="22" fmlaLink="$AI$14" fmlaRange="RED" noThreeD="1" sel="1" val="0"/>
</file>

<file path=xl/ctrlProps/ctrlProp772.xml><?xml version="1.0" encoding="utf-8"?>
<formControlPr xmlns="http://schemas.microsoft.com/office/spreadsheetml/2009/9/main" objectType="Drop" dropStyle="combo" dx="22" fmlaLink="$AI$15" fmlaRange="RED" noThreeD="1" sel="1" val="0"/>
</file>

<file path=xl/ctrlProps/ctrlProp773.xml><?xml version="1.0" encoding="utf-8"?>
<formControlPr xmlns="http://schemas.microsoft.com/office/spreadsheetml/2009/9/main" objectType="Drop" dropStyle="combo" dx="22" fmlaLink="$AI$16" fmlaRange="RED" noThreeD="1" sel="1" val="0"/>
</file>

<file path=xl/ctrlProps/ctrlProp774.xml><?xml version="1.0" encoding="utf-8"?>
<formControlPr xmlns="http://schemas.microsoft.com/office/spreadsheetml/2009/9/main" objectType="Drop" dropStyle="combo" dx="22" fmlaLink="$AI$17" fmlaRange="RED" noThreeD="1" sel="1" val="0"/>
</file>

<file path=xl/ctrlProps/ctrlProp775.xml><?xml version="1.0" encoding="utf-8"?>
<formControlPr xmlns="http://schemas.microsoft.com/office/spreadsheetml/2009/9/main" objectType="Drop" dropStyle="combo" dx="22" fmlaLink="$AI$18" fmlaRange="RED" noThreeD="1" sel="1" val="0"/>
</file>

<file path=xl/ctrlProps/ctrlProp776.xml><?xml version="1.0" encoding="utf-8"?>
<formControlPr xmlns="http://schemas.microsoft.com/office/spreadsheetml/2009/9/main" objectType="Drop" dropStyle="combo" dx="22" fmlaLink="$AI$19" fmlaRange="RED" noThreeD="1" sel="1" val="0"/>
</file>

<file path=xl/ctrlProps/ctrlProp777.xml><?xml version="1.0" encoding="utf-8"?>
<formControlPr xmlns="http://schemas.microsoft.com/office/spreadsheetml/2009/9/main" objectType="Drop" dropStyle="combo" dx="22" fmlaLink="$AL$10" fmlaRange="Cups" noThreeD="1" sel="1" val="0"/>
</file>

<file path=xl/ctrlProps/ctrlProp778.xml><?xml version="1.0" encoding="utf-8"?>
<formControlPr xmlns="http://schemas.microsoft.com/office/spreadsheetml/2009/9/main" objectType="Drop" dropStyle="combo" dx="22" fmlaLink="$AL$11" fmlaRange="Cups" noThreeD="1" sel="1" val="0"/>
</file>

<file path=xl/ctrlProps/ctrlProp779.xml><?xml version="1.0" encoding="utf-8"?>
<formControlPr xmlns="http://schemas.microsoft.com/office/spreadsheetml/2009/9/main" objectType="Drop" dropStyle="combo" dx="22" fmlaLink="$AL$12" fmlaRange="Cups" noThreeD="1" sel="1" val="0"/>
</file>

<file path=xl/ctrlProps/ctrlProp78.xml><?xml version="1.0" encoding="utf-8"?>
<formControlPr xmlns="http://schemas.microsoft.com/office/spreadsheetml/2009/9/main" objectType="Drop" dropStyle="combo" dx="22" fmlaLink="$O$39" fmlaRange="Cups" noThreeD="1" sel="1" val="0"/>
</file>

<file path=xl/ctrlProps/ctrlProp780.xml><?xml version="1.0" encoding="utf-8"?>
<formControlPr xmlns="http://schemas.microsoft.com/office/spreadsheetml/2009/9/main" objectType="Drop" dropStyle="combo" dx="22" fmlaLink="$AL$13" fmlaRange="Cups" noThreeD="1" sel="1" val="0"/>
</file>

<file path=xl/ctrlProps/ctrlProp781.xml><?xml version="1.0" encoding="utf-8"?>
<formControlPr xmlns="http://schemas.microsoft.com/office/spreadsheetml/2009/9/main" objectType="Drop" dropStyle="combo" dx="22" fmlaLink="$AL$14" fmlaRange="Cups" noThreeD="1" sel="1" val="0"/>
</file>

<file path=xl/ctrlProps/ctrlProp782.xml><?xml version="1.0" encoding="utf-8"?>
<formControlPr xmlns="http://schemas.microsoft.com/office/spreadsheetml/2009/9/main" objectType="Drop" dropStyle="combo" dx="22" fmlaLink="$AL$15" fmlaRange="Cups" noThreeD="1" sel="1" val="0"/>
</file>

<file path=xl/ctrlProps/ctrlProp783.xml><?xml version="1.0" encoding="utf-8"?>
<formControlPr xmlns="http://schemas.microsoft.com/office/spreadsheetml/2009/9/main" objectType="Drop" dropStyle="combo" dx="22" fmlaLink="$AL$16" fmlaRange="Cups" noThreeD="1" sel="1" val="0"/>
</file>

<file path=xl/ctrlProps/ctrlProp784.xml><?xml version="1.0" encoding="utf-8"?>
<formControlPr xmlns="http://schemas.microsoft.com/office/spreadsheetml/2009/9/main" objectType="Drop" dropStyle="combo" dx="22" fmlaLink="$AL$17" fmlaRange="Cups" noThreeD="1" sel="1" val="0"/>
</file>

<file path=xl/ctrlProps/ctrlProp785.xml><?xml version="1.0" encoding="utf-8"?>
<formControlPr xmlns="http://schemas.microsoft.com/office/spreadsheetml/2009/9/main" objectType="Drop" dropStyle="combo" dx="22" fmlaLink="$AL$18" fmlaRange="Cups" noThreeD="1" sel="1" val="0"/>
</file>

<file path=xl/ctrlProps/ctrlProp786.xml><?xml version="1.0" encoding="utf-8"?>
<formControlPr xmlns="http://schemas.microsoft.com/office/spreadsheetml/2009/9/main" objectType="Drop" dropStyle="combo" dx="22" fmlaLink="$AL$19" fmlaRange="Cups" noThreeD="1" sel="1" val="0"/>
</file>

<file path=xl/ctrlProps/ctrlProp787.xml><?xml version="1.0" encoding="utf-8"?>
<formControlPr xmlns="http://schemas.microsoft.com/office/spreadsheetml/2009/9/main" objectType="Drop" dropStyle="combo" dx="22" fmlaLink="$AO$10" fmlaRange="BEANS" noThreeD="1" sel="1" val="0"/>
</file>

<file path=xl/ctrlProps/ctrlProp788.xml><?xml version="1.0" encoding="utf-8"?>
<formControlPr xmlns="http://schemas.microsoft.com/office/spreadsheetml/2009/9/main" objectType="Drop" dropStyle="combo" dx="22" fmlaLink="$AO$11" fmlaRange="BEANS" noThreeD="1" sel="1" val="0"/>
</file>

<file path=xl/ctrlProps/ctrlProp789.xml><?xml version="1.0" encoding="utf-8"?>
<formControlPr xmlns="http://schemas.microsoft.com/office/spreadsheetml/2009/9/main" objectType="Drop" dropStyle="combo" dx="22" fmlaLink="$AO$12" fmlaRange="BEANS" noThreeD="1" sel="1" val="0"/>
</file>

<file path=xl/ctrlProps/ctrlProp79.xml><?xml version="1.0" encoding="utf-8"?>
<formControlPr xmlns="http://schemas.microsoft.com/office/spreadsheetml/2009/9/main" objectType="Drop" dropStyle="combo" dx="22" fmlaLink="$O$40" fmlaRange="Cups" noThreeD="1" sel="1" val="0"/>
</file>

<file path=xl/ctrlProps/ctrlProp790.xml><?xml version="1.0" encoding="utf-8"?>
<formControlPr xmlns="http://schemas.microsoft.com/office/spreadsheetml/2009/9/main" objectType="Drop" dropStyle="combo" dx="22" fmlaLink="$AO$13" fmlaRange="BEANS" noThreeD="1" sel="1" val="0"/>
</file>

<file path=xl/ctrlProps/ctrlProp791.xml><?xml version="1.0" encoding="utf-8"?>
<formControlPr xmlns="http://schemas.microsoft.com/office/spreadsheetml/2009/9/main" objectType="Drop" dropStyle="combo" dx="22" fmlaLink="$AO$14" fmlaRange="BEANS" noThreeD="1" sel="1" val="0"/>
</file>

<file path=xl/ctrlProps/ctrlProp792.xml><?xml version="1.0" encoding="utf-8"?>
<formControlPr xmlns="http://schemas.microsoft.com/office/spreadsheetml/2009/9/main" objectType="Drop" dropStyle="combo" dx="22" fmlaLink="$AO$15" fmlaRange="BEANS" noThreeD="1" sel="1" val="0"/>
</file>

<file path=xl/ctrlProps/ctrlProp793.xml><?xml version="1.0" encoding="utf-8"?>
<formControlPr xmlns="http://schemas.microsoft.com/office/spreadsheetml/2009/9/main" objectType="Drop" dropStyle="combo" dx="22" fmlaLink="$AO$16" fmlaRange="BEANS" noThreeD="1" sel="1" val="0"/>
</file>

<file path=xl/ctrlProps/ctrlProp794.xml><?xml version="1.0" encoding="utf-8"?>
<formControlPr xmlns="http://schemas.microsoft.com/office/spreadsheetml/2009/9/main" objectType="Drop" dropStyle="combo" dx="22" fmlaLink="$AO$17" fmlaRange="BEANS" noThreeD="1" sel="1" val="0"/>
</file>

<file path=xl/ctrlProps/ctrlProp795.xml><?xml version="1.0" encoding="utf-8"?>
<formControlPr xmlns="http://schemas.microsoft.com/office/spreadsheetml/2009/9/main" objectType="Drop" dropStyle="combo" dx="22" fmlaLink="$AO$18" fmlaRange="BEANS" noThreeD="1" sel="1" val="0"/>
</file>

<file path=xl/ctrlProps/ctrlProp796.xml><?xml version="1.0" encoding="utf-8"?>
<formControlPr xmlns="http://schemas.microsoft.com/office/spreadsheetml/2009/9/main" objectType="Drop" dropStyle="combo" dx="22" fmlaLink="$AO$19" fmlaRange="BEANS" noThreeD="1" sel="1" val="0"/>
</file>

<file path=xl/ctrlProps/ctrlProp797.xml><?xml version="1.0" encoding="utf-8"?>
<formControlPr xmlns="http://schemas.microsoft.com/office/spreadsheetml/2009/9/main" objectType="Drop" dropStyle="combo" dx="22" fmlaLink="$AR$10" fmlaRange="Cups" noThreeD="1" sel="1" val="0"/>
</file>

<file path=xl/ctrlProps/ctrlProp798.xml><?xml version="1.0" encoding="utf-8"?>
<formControlPr xmlns="http://schemas.microsoft.com/office/spreadsheetml/2009/9/main" objectType="Drop" dropStyle="combo" dx="22" fmlaLink="$AR$11" fmlaRange="Cups" noThreeD="1" sel="1" val="0"/>
</file>

<file path=xl/ctrlProps/ctrlProp799.xml><?xml version="1.0" encoding="utf-8"?>
<formControlPr xmlns="http://schemas.microsoft.com/office/spreadsheetml/2009/9/main" objectType="Drop" dropStyle="combo" dx="22" fmlaLink="$AR$12" fmlaRange="Cups" noThreeD="1" sel="1" val="0"/>
</file>

<file path=xl/ctrlProps/ctrlProp8.xml><?xml version="1.0" encoding="utf-8"?>
<formControlPr xmlns="http://schemas.microsoft.com/office/spreadsheetml/2009/9/main" objectType="Drop" dropStyle="combo" dx="22" fmlaLink="$I$19" fmlaRange="Cups" noThreeD="1" sel="1" val="0"/>
</file>

<file path=xl/ctrlProps/ctrlProp80.xml><?xml version="1.0" encoding="utf-8"?>
<formControlPr xmlns="http://schemas.microsoft.com/office/spreadsheetml/2009/9/main" objectType="Drop" dropStyle="combo" dx="22" fmlaLink="$O$41" fmlaRange="Cups" noThreeD="1" sel="1" val="0"/>
</file>

<file path=xl/ctrlProps/ctrlProp800.xml><?xml version="1.0" encoding="utf-8"?>
<formControlPr xmlns="http://schemas.microsoft.com/office/spreadsheetml/2009/9/main" objectType="Drop" dropStyle="combo" dx="22" fmlaLink="$AR$13" fmlaRange="Cups" noThreeD="1" sel="1" val="0"/>
</file>

<file path=xl/ctrlProps/ctrlProp801.xml><?xml version="1.0" encoding="utf-8"?>
<formControlPr xmlns="http://schemas.microsoft.com/office/spreadsheetml/2009/9/main" objectType="Drop" dropStyle="combo" dx="22" fmlaLink="$AR$14" fmlaRange="Cups" noThreeD="1" sel="1" val="0"/>
</file>

<file path=xl/ctrlProps/ctrlProp802.xml><?xml version="1.0" encoding="utf-8"?>
<formControlPr xmlns="http://schemas.microsoft.com/office/spreadsheetml/2009/9/main" objectType="Drop" dropStyle="combo" dx="22" fmlaLink="$AR$15" fmlaRange="Cups" noThreeD="1" sel="1" val="0"/>
</file>

<file path=xl/ctrlProps/ctrlProp803.xml><?xml version="1.0" encoding="utf-8"?>
<formControlPr xmlns="http://schemas.microsoft.com/office/spreadsheetml/2009/9/main" objectType="Drop" dropStyle="combo" dx="22" fmlaLink="$AR$16" fmlaRange="Cups" noThreeD="1" sel="1" val="0"/>
</file>

<file path=xl/ctrlProps/ctrlProp804.xml><?xml version="1.0" encoding="utf-8"?>
<formControlPr xmlns="http://schemas.microsoft.com/office/spreadsheetml/2009/9/main" objectType="Drop" dropStyle="combo" dx="22" fmlaLink="$AR$17" fmlaRange="Cups" noThreeD="1" sel="1" val="0"/>
</file>

<file path=xl/ctrlProps/ctrlProp805.xml><?xml version="1.0" encoding="utf-8"?>
<formControlPr xmlns="http://schemas.microsoft.com/office/spreadsheetml/2009/9/main" objectType="Drop" dropStyle="combo" dx="22" fmlaLink="$AR$18" fmlaRange="Cups" noThreeD="1" sel="1" val="0"/>
</file>

<file path=xl/ctrlProps/ctrlProp806.xml><?xml version="1.0" encoding="utf-8"?>
<formControlPr xmlns="http://schemas.microsoft.com/office/spreadsheetml/2009/9/main" objectType="Drop" dropStyle="combo" dx="22" fmlaLink="$AR$19" fmlaRange="Cups" noThreeD="1" sel="1" val="0"/>
</file>

<file path=xl/ctrlProps/ctrlProp807.xml><?xml version="1.0" encoding="utf-8"?>
<formControlPr xmlns="http://schemas.microsoft.com/office/spreadsheetml/2009/9/main" objectType="Drop" dropStyle="combo" dx="22" fmlaLink="$AU$10" fmlaRange="STARCHY" noThreeD="1" sel="1" val="0"/>
</file>

<file path=xl/ctrlProps/ctrlProp808.xml><?xml version="1.0" encoding="utf-8"?>
<formControlPr xmlns="http://schemas.microsoft.com/office/spreadsheetml/2009/9/main" objectType="Drop" dropStyle="combo" dx="22" fmlaLink="$AU$11" fmlaRange="STARCHY" noThreeD="1" sel="1" val="0"/>
</file>

<file path=xl/ctrlProps/ctrlProp809.xml><?xml version="1.0" encoding="utf-8"?>
<formControlPr xmlns="http://schemas.microsoft.com/office/spreadsheetml/2009/9/main" objectType="Drop" dropStyle="combo" dx="22" fmlaLink="$AU$12" fmlaRange="STARCHY" noThreeD="1" sel="1" val="0"/>
</file>

<file path=xl/ctrlProps/ctrlProp81.xml><?xml version="1.0" encoding="utf-8"?>
<formControlPr xmlns="http://schemas.microsoft.com/office/spreadsheetml/2009/9/main" objectType="Drop" dropStyle="combo" dx="22" fmlaLink="$O$42" fmlaRange="Cups" noThreeD="1" sel="1" val="0"/>
</file>

<file path=xl/ctrlProps/ctrlProp810.xml><?xml version="1.0" encoding="utf-8"?>
<formControlPr xmlns="http://schemas.microsoft.com/office/spreadsheetml/2009/9/main" objectType="Drop" dropStyle="combo" dx="22" fmlaLink="$AU$13" fmlaRange="STARCHY" noThreeD="1" sel="1" val="0"/>
</file>

<file path=xl/ctrlProps/ctrlProp811.xml><?xml version="1.0" encoding="utf-8"?>
<formControlPr xmlns="http://schemas.microsoft.com/office/spreadsheetml/2009/9/main" objectType="Drop" dropStyle="combo" dx="22" fmlaLink="$AU$14" fmlaRange="STARCHY" noThreeD="1" sel="1" val="0"/>
</file>

<file path=xl/ctrlProps/ctrlProp812.xml><?xml version="1.0" encoding="utf-8"?>
<formControlPr xmlns="http://schemas.microsoft.com/office/spreadsheetml/2009/9/main" objectType="Drop" dropStyle="combo" dx="22" fmlaLink="$AU$15" fmlaRange="STARCHY" noThreeD="1" sel="1" val="0"/>
</file>

<file path=xl/ctrlProps/ctrlProp813.xml><?xml version="1.0" encoding="utf-8"?>
<formControlPr xmlns="http://schemas.microsoft.com/office/spreadsheetml/2009/9/main" objectType="Drop" dropStyle="combo" dx="22" fmlaLink="$AU$16" fmlaRange="STARCHY" noThreeD="1" sel="1" val="0"/>
</file>

<file path=xl/ctrlProps/ctrlProp814.xml><?xml version="1.0" encoding="utf-8"?>
<formControlPr xmlns="http://schemas.microsoft.com/office/spreadsheetml/2009/9/main" objectType="Drop" dropStyle="combo" dx="22" fmlaLink="$AU$17" fmlaRange="STARCHY" noThreeD="1" sel="1" val="0"/>
</file>

<file path=xl/ctrlProps/ctrlProp815.xml><?xml version="1.0" encoding="utf-8"?>
<formControlPr xmlns="http://schemas.microsoft.com/office/spreadsheetml/2009/9/main" objectType="Drop" dropStyle="combo" dx="22" fmlaLink="$AU$18" fmlaRange="STARCHY" noThreeD="1" sel="1" val="0"/>
</file>

<file path=xl/ctrlProps/ctrlProp816.xml><?xml version="1.0" encoding="utf-8"?>
<formControlPr xmlns="http://schemas.microsoft.com/office/spreadsheetml/2009/9/main" objectType="Drop" dropStyle="combo" dx="22" fmlaLink="$AU$19" fmlaRange="STARCHY" noThreeD="1" sel="1" val="0"/>
</file>

<file path=xl/ctrlProps/ctrlProp817.xml><?xml version="1.0" encoding="utf-8"?>
<formControlPr xmlns="http://schemas.microsoft.com/office/spreadsheetml/2009/9/main" objectType="Drop" dropStyle="combo" dx="22" fmlaLink="$AX$10" fmlaRange="Cups" noThreeD="1" sel="1" val="0"/>
</file>

<file path=xl/ctrlProps/ctrlProp818.xml><?xml version="1.0" encoding="utf-8"?>
<formControlPr xmlns="http://schemas.microsoft.com/office/spreadsheetml/2009/9/main" objectType="Drop" dropStyle="combo" dx="22" fmlaLink="$AX$11" fmlaRange="Cups" noThreeD="1" sel="1" val="0"/>
</file>

<file path=xl/ctrlProps/ctrlProp819.xml><?xml version="1.0" encoding="utf-8"?>
<formControlPr xmlns="http://schemas.microsoft.com/office/spreadsheetml/2009/9/main" objectType="Drop" dropStyle="combo" dx="22" fmlaLink="$AX$12" fmlaRange="Cups" noThreeD="1" sel="1" val="0"/>
</file>

<file path=xl/ctrlProps/ctrlProp82.xml><?xml version="1.0" encoding="utf-8"?>
<formControlPr xmlns="http://schemas.microsoft.com/office/spreadsheetml/2009/9/main" objectType="Drop" dropStyle="combo" dx="22" fmlaLink="$O$43" fmlaRange="Cups" noThreeD="1" sel="1" val="0"/>
</file>

<file path=xl/ctrlProps/ctrlProp820.xml><?xml version="1.0" encoding="utf-8"?>
<formControlPr xmlns="http://schemas.microsoft.com/office/spreadsheetml/2009/9/main" objectType="Drop" dropStyle="combo" dx="22" fmlaLink="$AX$13" fmlaRange="Cups" noThreeD="1" sel="1" val="0"/>
</file>

<file path=xl/ctrlProps/ctrlProp821.xml><?xml version="1.0" encoding="utf-8"?>
<formControlPr xmlns="http://schemas.microsoft.com/office/spreadsheetml/2009/9/main" objectType="Drop" dropStyle="combo" dx="22" fmlaLink="$AX$14" fmlaRange="Cups" noThreeD="1" sel="1" val="0"/>
</file>

<file path=xl/ctrlProps/ctrlProp822.xml><?xml version="1.0" encoding="utf-8"?>
<formControlPr xmlns="http://schemas.microsoft.com/office/spreadsheetml/2009/9/main" objectType="Drop" dropStyle="combo" dx="22" fmlaLink="$AX$15" fmlaRange="Cups" noThreeD="1" sel="1" val="0"/>
</file>

<file path=xl/ctrlProps/ctrlProp823.xml><?xml version="1.0" encoding="utf-8"?>
<formControlPr xmlns="http://schemas.microsoft.com/office/spreadsheetml/2009/9/main" objectType="Drop" dropStyle="combo" dx="22" fmlaLink="$AX$16" fmlaRange="Cups" noThreeD="1" sel="1" val="0"/>
</file>

<file path=xl/ctrlProps/ctrlProp824.xml><?xml version="1.0" encoding="utf-8"?>
<formControlPr xmlns="http://schemas.microsoft.com/office/spreadsheetml/2009/9/main" objectType="Drop" dropStyle="combo" dx="22" fmlaLink="$AX$17" fmlaRange="Cups" noThreeD="1" sel="1" val="0"/>
</file>

<file path=xl/ctrlProps/ctrlProp825.xml><?xml version="1.0" encoding="utf-8"?>
<formControlPr xmlns="http://schemas.microsoft.com/office/spreadsheetml/2009/9/main" objectType="Drop" dropStyle="combo" dx="22" fmlaLink="$AX$18" fmlaRange="Cups" noThreeD="1" sel="1" val="0"/>
</file>

<file path=xl/ctrlProps/ctrlProp826.xml><?xml version="1.0" encoding="utf-8"?>
<formControlPr xmlns="http://schemas.microsoft.com/office/spreadsheetml/2009/9/main" objectType="Drop" dropStyle="combo" dx="22" fmlaLink="$AX$19" fmlaRange="Cups" noThreeD="1" sel="1" val="0"/>
</file>

<file path=xl/ctrlProps/ctrlProp827.xml><?xml version="1.0" encoding="utf-8"?>
<formControlPr xmlns="http://schemas.microsoft.com/office/spreadsheetml/2009/9/main" objectType="Drop" dropStyle="combo" dx="22" fmlaLink="$BA$10" fmlaRange="OTHER" noThreeD="1" sel="1" val="0"/>
</file>

<file path=xl/ctrlProps/ctrlProp828.xml><?xml version="1.0" encoding="utf-8"?>
<formControlPr xmlns="http://schemas.microsoft.com/office/spreadsheetml/2009/9/main" objectType="Drop" dropStyle="combo" dx="22" fmlaLink="$BA$11" fmlaRange="OTHER" noThreeD="1" sel="1" val="0"/>
</file>

<file path=xl/ctrlProps/ctrlProp829.xml><?xml version="1.0" encoding="utf-8"?>
<formControlPr xmlns="http://schemas.microsoft.com/office/spreadsheetml/2009/9/main" objectType="Drop" dropStyle="combo" dx="22" fmlaLink="$BA$12" fmlaRange="OTHER" noThreeD="1" sel="1" val="0"/>
</file>

<file path=xl/ctrlProps/ctrlProp83.xml><?xml version="1.0" encoding="utf-8"?>
<formControlPr xmlns="http://schemas.microsoft.com/office/spreadsheetml/2009/9/main" objectType="Drop" dropStyle="combo" dx="22" fmlaLink="$O$44" fmlaRange="Cups" noThreeD="1" sel="1" val="0"/>
</file>

<file path=xl/ctrlProps/ctrlProp830.xml><?xml version="1.0" encoding="utf-8"?>
<formControlPr xmlns="http://schemas.microsoft.com/office/spreadsheetml/2009/9/main" objectType="Drop" dropStyle="combo" dx="22" fmlaLink="$BA$13" fmlaRange="OTHER" noThreeD="1" sel="1" val="0"/>
</file>

<file path=xl/ctrlProps/ctrlProp831.xml><?xml version="1.0" encoding="utf-8"?>
<formControlPr xmlns="http://schemas.microsoft.com/office/spreadsheetml/2009/9/main" objectType="Drop" dropStyle="combo" dx="22" fmlaLink="$BA$14" fmlaRange="OTHER" noThreeD="1" sel="1" val="0"/>
</file>

<file path=xl/ctrlProps/ctrlProp832.xml><?xml version="1.0" encoding="utf-8"?>
<formControlPr xmlns="http://schemas.microsoft.com/office/spreadsheetml/2009/9/main" objectType="Drop" dropStyle="combo" dx="22" fmlaLink="$BA$15" fmlaRange="OTHER" noThreeD="1" sel="1" val="0"/>
</file>

<file path=xl/ctrlProps/ctrlProp833.xml><?xml version="1.0" encoding="utf-8"?>
<formControlPr xmlns="http://schemas.microsoft.com/office/spreadsheetml/2009/9/main" objectType="Drop" dropStyle="combo" dx="22" fmlaLink="$BA$16" fmlaRange="OTHER" noThreeD="1" sel="1" val="0"/>
</file>

<file path=xl/ctrlProps/ctrlProp834.xml><?xml version="1.0" encoding="utf-8"?>
<formControlPr xmlns="http://schemas.microsoft.com/office/spreadsheetml/2009/9/main" objectType="Drop" dropStyle="combo" dx="22" fmlaLink="$BA$17" fmlaRange="OTHER" noThreeD="1" sel="1" val="0"/>
</file>

<file path=xl/ctrlProps/ctrlProp835.xml><?xml version="1.0" encoding="utf-8"?>
<formControlPr xmlns="http://schemas.microsoft.com/office/spreadsheetml/2009/9/main" objectType="Drop" dropStyle="combo" dx="22" fmlaLink="$BA$18" fmlaRange="OTHER" noThreeD="1" sel="1" val="0"/>
</file>

<file path=xl/ctrlProps/ctrlProp836.xml><?xml version="1.0" encoding="utf-8"?>
<formControlPr xmlns="http://schemas.microsoft.com/office/spreadsheetml/2009/9/main" objectType="Drop" dropStyle="combo" dx="22" fmlaLink="$BA$19" fmlaRange="OTHER" noThreeD="1" sel="1" val="0"/>
</file>

<file path=xl/ctrlProps/ctrlProp837.xml><?xml version="1.0" encoding="utf-8"?>
<formControlPr xmlns="http://schemas.microsoft.com/office/spreadsheetml/2009/9/main" objectType="Drop" dropStyle="combo" dx="22" fmlaLink="$BD$10" fmlaRange="Cups" noThreeD="1" sel="1" val="0"/>
</file>

<file path=xl/ctrlProps/ctrlProp838.xml><?xml version="1.0" encoding="utf-8"?>
<formControlPr xmlns="http://schemas.microsoft.com/office/spreadsheetml/2009/9/main" objectType="Drop" dropStyle="combo" dx="22" fmlaLink="$BD$11" fmlaRange="Cups" noThreeD="1" sel="1" val="0"/>
</file>

<file path=xl/ctrlProps/ctrlProp839.xml><?xml version="1.0" encoding="utf-8"?>
<formControlPr xmlns="http://schemas.microsoft.com/office/spreadsheetml/2009/9/main" objectType="Drop" dropStyle="combo" dx="22" fmlaLink="$BD$12" fmlaRange="Cups" noThreeD="1" sel="1" val="0"/>
</file>

<file path=xl/ctrlProps/ctrlProp84.xml><?xml version="1.0" encoding="utf-8"?>
<formControlPr xmlns="http://schemas.microsoft.com/office/spreadsheetml/2009/9/main" objectType="Drop" dropStyle="combo" dx="22" fmlaLink="$O$45" fmlaRange="Cups" noThreeD="1" sel="1" val="0"/>
</file>

<file path=xl/ctrlProps/ctrlProp840.xml><?xml version="1.0" encoding="utf-8"?>
<formControlPr xmlns="http://schemas.microsoft.com/office/spreadsheetml/2009/9/main" objectType="Drop" dropStyle="combo" dx="22" fmlaLink="$BD$13" fmlaRange="Cups" noThreeD="1" sel="1" val="0"/>
</file>

<file path=xl/ctrlProps/ctrlProp841.xml><?xml version="1.0" encoding="utf-8"?>
<formControlPr xmlns="http://schemas.microsoft.com/office/spreadsheetml/2009/9/main" objectType="Drop" dropStyle="combo" dx="22" fmlaLink="$BD$14" fmlaRange="Cups" noThreeD="1" sel="1" val="0"/>
</file>

<file path=xl/ctrlProps/ctrlProp842.xml><?xml version="1.0" encoding="utf-8"?>
<formControlPr xmlns="http://schemas.microsoft.com/office/spreadsheetml/2009/9/main" objectType="Drop" dropStyle="combo" dx="22" fmlaLink="$BD$15" fmlaRange="Cups" noThreeD="1" sel="1" val="0"/>
</file>

<file path=xl/ctrlProps/ctrlProp843.xml><?xml version="1.0" encoding="utf-8"?>
<formControlPr xmlns="http://schemas.microsoft.com/office/spreadsheetml/2009/9/main" objectType="Drop" dropStyle="combo" dx="22" fmlaLink="$BD$16" fmlaRange="Cups" noThreeD="1" sel="1" val="0"/>
</file>

<file path=xl/ctrlProps/ctrlProp844.xml><?xml version="1.0" encoding="utf-8"?>
<formControlPr xmlns="http://schemas.microsoft.com/office/spreadsheetml/2009/9/main" objectType="Drop" dropStyle="combo" dx="22" fmlaLink="$BD$17" fmlaRange="Cups" noThreeD="1" sel="1" val="0"/>
</file>

<file path=xl/ctrlProps/ctrlProp845.xml><?xml version="1.0" encoding="utf-8"?>
<formControlPr xmlns="http://schemas.microsoft.com/office/spreadsheetml/2009/9/main" objectType="Drop" dropStyle="combo" dx="22" fmlaLink="$BD$18" fmlaRange="Cups" noThreeD="1" sel="1" val="0"/>
</file>

<file path=xl/ctrlProps/ctrlProp846.xml><?xml version="1.0" encoding="utf-8"?>
<formControlPr xmlns="http://schemas.microsoft.com/office/spreadsheetml/2009/9/main" objectType="Drop" dropStyle="combo" dx="22" fmlaLink="$BD$19" fmlaRange="Cups" noThreeD="1" sel="1" val="0"/>
</file>

<file path=xl/ctrlProps/ctrlProp847.xml><?xml version="1.0" encoding="utf-8"?>
<formControlPr xmlns="http://schemas.microsoft.com/office/spreadsheetml/2009/9/main" objectType="Drop" dropStyle="combo" dx="22" fmlaLink="$AC$18" fmlaRange="GREEN" noThreeD="1" sel="1" val="0"/>
</file>

<file path=xl/ctrlProps/ctrlProp848.xml><?xml version="1.0" encoding="utf-8"?>
<formControlPr xmlns="http://schemas.microsoft.com/office/spreadsheetml/2009/9/main" objectType="Drop" dropStyle="combo" dx="22" fmlaLink="$W$16" fmlaRange="Cups" noThreeD="1" sel="1" val="0"/>
</file>

<file path=xl/ctrlProps/ctrlProp849.xml><?xml version="1.0" encoding="utf-8"?>
<formControlPr xmlns="http://schemas.microsoft.com/office/spreadsheetml/2009/9/main" objectType="Drop" dropStyle="combo" dx="22" fmlaLink="$W$15" fmlaRange="Cups" noThreeD="1" sel="1" val="0"/>
</file>

<file path=xl/ctrlProps/ctrlProp85.xml><?xml version="1.0" encoding="utf-8"?>
<formControlPr xmlns="http://schemas.microsoft.com/office/spreadsheetml/2009/9/main" objectType="Drop" dropStyle="combo" dx="22" fmlaLink="$O$46" fmlaRange="Cups" noThreeD="1" sel="1" val="0"/>
</file>

<file path=xl/ctrlProps/ctrlProp850.xml><?xml version="1.0" encoding="utf-8"?>
<formControlPr xmlns="http://schemas.microsoft.com/office/spreadsheetml/2009/9/main" objectType="Drop" dropStyle="combo" dx="22" fmlaLink="$W$13" fmlaRange="Cups" noThreeD="1" sel="1" val="0"/>
</file>

<file path=xl/ctrlProps/ctrlProp851.xml><?xml version="1.0" encoding="utf-8"?>
<formControlPr xmlns="http://schemas.microsoft.com/office/spreadsheetml/2009/9/main" objectType="Drop" dropStyle="combo" dx="22" fmlaLink="$W$14" fmlaRange="Cups" noThreeD="1" sel="1" val="0"/>
</file>

<file path=xl/ctrlProps/ctrlProp852.xml><?xml version="1.0" encoding="utf-8"?>
<formControlPr xmlns="http://schemas.microsoft.com/office/spreadsheetml/2009/9/main" objectType="Drop" dropStyle="combo" dx="22" fmlaLink="$W$17" fmlaRange="Cups" noThreeD="1" sel="1" val="0"/>
</file>

<file path=xl/ctrlProps/ctrlProp853.xml><?xml version="1.0" encoding="utf-8"?>
<formControlPr xmlns="http://schemas.microsoft.com/office/spreadsheetml/2009/9/main" objectType="Drop" dropStyle="combo" dx="22" fmlaLink="$AF$7" fmlaRange="Cups" noThreeD="1" sel="1" val="0"/>
</file>

<file path=xl/ctrlProps/ctrlProp854.xml><?xml version="1.0" encoding="utf-8"?>
<formControlPr xmlns="http://schemas.microsoft.com/office/spreadsheetml/2009/9/main" objectType="Drop" dropStyle="combo" dx="22" fmlaLink="$AL$7" fmlaRange="Cups" noThreeD="1" sel="1" val="0"/>
</file>

<file path=xl/ctrlProps/ctrlProp855.xml><?xml version="1.0" encoding="utf-8"?>
<formControlPr xmlns="http://schemas.microsoft.com/office/spreadsheetml/2009/9/main" objectType="Drop" dropStyle="combo" dx="22" fmlaLink="$AR$7" fmlaRange="Cups" noThreeD="1" sel="1" val="0"/>
</file>

<file path=xl/ctrlProps/ctrlProp856.xml><?xml version="1.0" encoding="utf-8"?>
<formControlPr xmlns="http://schemas.microsoft.com/office/spreadsheetml/2009/9/main" objectType="Drop" dropStyle="combo" dx="22" fmlaLink="$AX$7" fmlaRange="Cups" noThreeD="1" sel="1" val="0"/>
</file>

<file path=xl/ctrlProps/ctrlProp857.xml><?xml version="1.0" encoding="utf-8"?>
<formControlPr xmlns="http://schemas.microsoft.com/office/spreadsheetml/2009/9/main" objectType="Drop" dropStyle="combo" dx="22" fmlaLink="$BD$5" fmlaRange="Cups" noThreeD="1" sel="1" val="0"/>
</file>

<file path=xl/ctrlProps/ctrlProp858.xml><?xml version="1.0" encoding="utf-8"?>
<formControlPr xmlns="http://schemas.microsoft.com/office/spreadsheetml/2009/9/main" objectType="CheckBox" fmlaLink="$AR$3" lockText="1"/>
</file>

<file path=xl/ctrlProps/ctrlProp859.xml><?xml version="1.0" encoding="utf-8"?>
<formControlPr xmlns="http://schemas.microsoft.com/office/spreadsheetml/2009/9/main" objectType="Drop" dropStyle="combo" dx="22" fmlaLink="$A$7" fmlaRange="meals" noThreeD="1" sel="1" val="0"/>
</file>

<file path=xl/ctrlProps/ctrlProp86.xml><?xml version="1.0" encoding="utf-8"?>
<formControlPr xmlns="http://schemas.microsoft.com/office/spreadsheetml/2009/9/main" objectType="Drop" dropStyle="combo" dx="22" fmlaLink="$O$47" fmlaRange="Cups" noThreeD="1" sel="1" val="0"/>
</file>

<file path=xl/ctrlProps/ctrlProp860.xml><?xml version="1.0" encoding="utf-8"?>
<formControlPr xmlns="http://schemas.microsoft.com/office/spreadsheetml/2009/9/main" objectType="Drop" dropStyle="combo" dx="22" fmlaLink="$A$8" fmlaRange="meals" noThreeD="1" sel="1" val="0"/>
</file>

<file path=xl/ctrlProps/ctrlProp861.xml><?xml version="1.0" encoding="utf-8"?>
<formControlPr xmlns="http://schemas.microsoft.com/office/spreadsheetml/2009/9/main" objectType="Drop" dropStyle="combo" dx="22" fmlaLink="$A$9" fmlaRange="meals" noThreeD="1" sel="1" val="0"/>
</file>

<file path=xl/ctrlProps/ctrlProp862.xml><?xml version="1.0" encoding="utf-8"?>
<formControlPr xmlns="http://schemas.microsoft.com/office/spreadsheetml/2009/9/main" objectType="Drop" dropStyle="combo" dx="22" fmlaLink="$A$10" fmlaRange="meals" noThreeD="1" sel="1" val="0"/>
</file>

<file path=xl/ctrlProps/ctrlProp863.xml><?xml version="1.0" encoding="utf-8"?>
<formControlPr xmlns="http://schemas.microsoft.com/office/spreadsheetml/2009/9/main" objectType="Drop" dropStyle="combo" dx="22" fmlaLink="$A$11" fmlaRange="meals" noThreeD="1" sel="1" val="0"/>
</file>

<file path=xl/ctrlProps/ctrlProp864.xml><?xml version="1.0" encoding="utf-8"?>
<formControlPr xmlns="http://schemas.microsoft.com/office/spreadsheetml/2009/9/main" objectType="Drop" dropStyle="combo" dx="22" fmlaLink="$A$12" fmlaRange="meals" noThreeD="1" sel="1" val="0"/>
</file>

<file path=xl/ctrlProps/ctrlProp865.xml><?xml version="1.0" encoding="utf-8"?>
<formControlPr xmlns="http://schemas.microsoft.com/office/spreadsheetml/2009/9/main" objectType="Drop" dropStyle="combo" dx="22" fmlaLink="$A$13" fmlaRange="meals" noThreeD="1" sel="1" val="0"/>
</file>

<file path=xl/ctrlProps/ctrlProp866.xml><?xml version="1.0" encoding="utf-8"?>
<formControlPr xmlns="http://schemas.microsoft.com/office/spreadsheetml/2009/9/main" objectType="Drop" dropStyle="combo" dx="22" fmlaLink="$A$14" fmlaRange="meals" noThreeD="1" sel="1" val="0"/>
</file>

<file path=xl/ctrlProps/ctrlProp867.xml><?xml version="1.0" encoding="utf-8"?>
<formControlPr xmlns="http://schemas.microsoft.com/office/spreadsheetml/2009/9/main" objectType="Drop" dropStyle="combo" dx="22" fmlaLink="$A$15" fmlaRange="meals" noThreeD="1" sel="1" val="0"/>
</file>

<file path=xl/ctrlProps/ctrlProp868.xml><?xml version="1.0" encoding="utf-8"?>
<formControlPr xmlns="http://schemas.microsoft.com/office/spreadsheetml/2009/9/main" objectType="Drop" dropStyle="combo" dx="22" fmlaLink="$A$16" fmlaRange="meals" noThreeD="1" sel="1" val="0"/>
</file>

<file path=xl/ctrlProps/ctrlProp869.xml><?xml version="1.0" encoding="utf-8"?>
<formControlPr xmlns="http://schemas.microsoft.com/office/spreadsheetml/2009/9/main" objectType="Drop" dropStyle="combo" dx="22" fmlaLink="$A$17" fmlaRange="meals" noThreeD="1" sel="1" val="0"/>
</file>

<file path=xl/ctrlProps/ctrlProp87.xml><?xml version="1.0" encoding="utf-8"?>
<formControlPr xmlns="http://schemas.microsoft.com/office/spreadsheetml/2009/9/main" objectType="Drop" dropStyle="combo" dx="22" fmlaLink="$O$48" fmlaRange="Cups" noThreeD="1" sel="1" val="0"/>
</file>

<file path=xl/ctrlProps/ctrlProp870.xml><?xml version="1.0" encoding="utf-8"?>
<formControlPr xmlns="http://schemas.microsoft.com/office/spreadsheetml/2009/9/main" objectType="Drop" dropStyle="combo" dx="22" fmlaLink="$A$18" fmlaRange="meals" noThreeD="1" sel="1" val="0"/>
</file>

<file path=xl/ctrlProps/ctrlProp871.xml><?xml version="1.0" encoding="utf-8"?>
<formControlPr xmlns="http://schemas.microsoft.com/office/spreadsheetml/2009/9/main" objectType="Drop" dropStyle="combo" dx="22" fmlaLink="$A$19" fmlaRange="meals" noThreeD="1" sel="1" val="0"/>
</file>

<file path=xl/ctrlProps/ctrlProp872.xml><?xml version="1.0" encoding="utf-8"?>
<formControlPr xmlns="http://schemas.microsoft.com/office/spreadsheetml/2009/9/main" objectType="Drop" dropStyle="combo" dx="22" fmlaLink="$A$20" fmlaRange="meals" noThreeD="1" sel="1" val="0"/>
</file>

<file path=xl/ctrlProps/ctrlProp873.xml><?xml version="1.0" encoding="utf-8"?>
<formControlPr xmlns="http://schemas.microsoft.com/office/spreadsheetml/2009/9/main" objectType="Drop" dropStyle="combo" dx="22" fmlaLink="$A$21" fmlaRange="meals" noThreeD="1" sel="1" val="0"/>
</file>

<file path=xl/ctrlProps/ctrlProp874.xml><?xml version="1.0" encoding="utf-8"?>
<formControlPr xmlns="http://schemas.microsoft.com/office/spreadsheetml/2009/9/main" objectType="Drop" dropStyle="combo" dx="22" fmlaLink="$A$22" fmlaRange="meals" noThreeD="1" sel="1" val="0"/>
</file>

<file path=xl/ctrlProps/ctrlProp875.xml><?xml version="1.0" encoding="utf-8"?>
<formControlPr xmlns="http://schemas.microsoft.com/office/spreadsheetml/2009/9/main" objectType="Drop" dropStyle="combo" dx="22" fmlaLink="$A$23" fmlaRange="meals" noThreeD="1" sel="1" val="0"/>
</file>

<file path=xl/ctrlProps/ctrlProp876.xml><?xml version="1.0" encoding="utf-8"?>
<formControlPr xmlns="http://schemas.microsoft.com/office/spreadsheetml/2009/9/main" objectType="Drop" dropStyle="combo" dx="22" fmlaLink="$A$24" fmlaRange="meals" noThreeD="1" sel="1" val="0"/>
</file>

<file path=xl/ctrlProps/ctrlProp877.xml><?xml version="1.0" encoding="utf-8"?>
<formControlPr xmlns="http://schemas.microsoft.com/office/spreadsheetml/2009/9/main" objectType="Drop" dropStyle="combo" dx="22" fmlaLink="$A$25" fmlaRange="meals" noThreeD="1" sel="1" val="0"/>
</file>

<file path=xl/ctrlProps/ctrlProp878.xml><?xml version="1.0" encoding="utf-8"?>
<formControlPr xmlns="http://schemas.microsoft.com/office/spreadsheetml/2009/9/main" objectType="Drop" dropStyle="combo" dx="22" fmlaLink="$A$26" fmlaRange="meals" noThreeD="1" sel="1" val="0"/>
</file>

<file path=xl/ctrlProps/ctrlProp879.xml><?xml version="1.0" encoding="utf-8"?>
<formControlPr xmlns="http://schemas.microsoft.com/office/spreadsheetml/2009/9/main" objectType="CheckBox" fmlaLink="$X$5" lockText="1"/>
</file>

<file path=xl/ctrlProps/ctrlProp88.xml><?xml version="1.0" encoding="utf-8"?>
<formControlPr xmlns="http://schemas.microsoft.com/office/spreadsheetml/2009/9/main" objectType="Drop" dropStyle="combo" dx="22" fmlaLink="$O$49" fmlaRange="Cups" noThreeD="1" sel="1" val="0"/>
</file>

<file path=xl/ctrlProps/ctrlProp880.xml><?xml version="1.0" encoding="utf-8"?>
<formControlPr xmlns="http://schemas.microsoft.com/office/spreadsheetml/2009/9/main" objectType="CheckBox" fmlaLink="$X$6" lockText="1"/>
</file>

<file path=xl/ctrlProps/ctrlProp881.xml><?xml version="1.0" encoding="utf-8"?>
<formControlPr xmlns="http://schemas.microsoft.com/office/spreadsheetml/2009/9/main" objectType="CheckBox" fmlaLink="$X$7" lockText="1"/>
</file>

<file path=xl/ctrlProps/ctrlProp882.xml><?xml version="1.0" encoding="utf-8"?>
<formControlPr xmlns="http://schemas.microsoft.com/office/spreadsheetml/2009/9/main" objectType="CheckBox" fmlaLink="$X$8" lockText="1"/>
</file>

<file path=xl/ctrlProps/ctrlProp883.xml><?xml version="1.0" encoding="utf-8"?>
<formControlPr xmlns="http://schemas.microsoft.com/office/spreadsheetml/2009/9/main" objectType="CheckBox" fmlaLink="$X$9" lockText="1"/>
</file>

<file path=xl/ctrlProps/ctrlProp884.xml><?xml version="1.0" encoding="utf-8"?>
<formControlPr xmlns="http://schemas.microsoft.com/office/spreadsheetml/2009/9/main" objectType="Drop" dropStyle="combo" dx="22" fmlaLink="$AC$10" fmlaRange="GREEN" noThreeD="1" sel="1" val="0"/>
</file>

<file path=xl/ctrlProps/ctrlProp885.xml><?xml version="1.0" encoding="utf-8"?>
<formControlPr xmlns="http://schemas.microsoft.com/office/spreadsheetml/2009/9/main" objectType="Drop" dropStyle="combo" dx="22" fmlaLink="$AC$11" fmlaRange="GREEN" noThreeD="1" sel="1" val="0"/>
</file>

<file path=xl/ctrlProps/ctrlProp886.xml><?xml version="1.0" encoding="utf-8"?>
<formControlPr xmlns="http://schemas.microsoft.com/office/spreadsheetml/2009/9/main" objectType="Drop" dropStyle="combo" dx="22" fmlaLink="$AC$12" fmlaRange="GREEN" noThreeD="1" sel="1" val="0"/>
</file>

<file path=xl/ctrlProps/ctrlProp887.xml><?xml version="1.0" encoding="utf-8"?>
<formControlPr xmlns="http://schemas.microsoft.com/office/spreadsheetml/2009/9/main" objectType="Drop" dropStyle="combo" dx="22" fmlaLink="$AC$13" fmlaRange="GREEN" noThreeD="1" sel="1" val="0"/>
</file>

<file path=xl/ctrlProps/ctrlProp888.xml><?xml version="1.0" encoding="utf-8"?>
<formControlPr xmlns="http://schemas.microsoft.com/office/spreadsheetml/2009/9/main" objectType="Drop" dropStyle="combo" dx="22" fmlaLink="$AC$14" fmlaRange="GREEN" noThreeD="1" sel="1" val="0"/>
</file>

<file path=xl/ctrlProps/ctrlProp889.xml><?xml version="1.0" encoding="utf-8"?>
<formControlPr xmlns="http://schemas.microsoft.com/office/spreadsheetml/2009/9/main" objectType="Drop" dropStyle="combo" dx="22" fmlaLink="$AC$15" fmlaRange="GREEN" noThreeD="1" sel="1" val="0"/>
</file>

<file path=xl/ctrlProps/ctrlProp89.xml><?xml version="1.0" encoding="utf-8"?>
<formControlPr xmlns="http://schemas.microsoft.com/office/spreadsheetml/2009/9/main" objectType="Drop" dropStyle="combo" dx="22" fmlaLink="$O$50" fmlaRange="Cups" noThreeD="1" sel="1" val="0"/>
</file>

<file path=xl/ctrlProps/ctrlProp890.xml><?xml version="1.0" encoding="utf-8"?>
<formControlPr xmlns="http://schemas.microsoft.com/office/spreadsheetml/2009/9/main" objectType="Drop" dropStyle="combo" dx="22" fmlaLink="$AC$16" fmlaRange="GREEN" noThreeD="1" sel="1" val="0"/>
</file>

<file path=xl/ctrlProps/ctrlProp891.xml><?xml version="1.0" encoding="utf-8"?>
<formControlPr xmlns="http://schemas.microsoft.com/office/spreadsheetml/2009/9/main" objectType="Drop" dropStyle="combo" dx="22" fmlaLink="$AC$17" fmlaRange="GREEN" noThreeD="1" sel="1" val="0"/>
</file>

<file path=xl/ctrlProps/ctrlProp892.xml><?xml version="1.0" encoding="utf-8"?>
<formControlPr xmlns="http://schemas.microsoft.com/office/spreadsheetml/2009/9/main" objectType="Drop" dropStyle="combo" dx="22" fmlaLink="$AC$19" fmlaRange="GREEN" noThreeD="1" sel="1" val="0"/>
</file>

<file path=xl/ctrlProps/ctrlProp893.xml><?xml version="1.0" encoding="utf-8"?>
<formControlPr xmlns="http://schemas.microsoft.com/office/spreadsheetml/2009/9/main" objectType="Drop" dropStyle="combo" dx="22" fmlaLink="$AF$10" fmlaRange="Cups" noThreeD="1" sel="1" val="0"/>
</file>

<file path=xl/ctrlProps/ctrlProp894.xml><?xml version="1.0" encoding="utf-8"?>
<formControlPr xmlns="http://schemas.microsoft.com/office/spreadsheetml/2009/9/main" objectType="Drop" dropStyle="combo" dx="22" fmlaLink="$AF$11" fmlaRange="Cups" noThreeD="1" sel="1" val="0"/>
</file>

<file path=xl/ctrlProps/ctrlProp895.xml><?xml version="1.0" encoding="utf-8"?>
<formControlPr xmlns="http://schemas.microsoft.com/office/spreadsheetml/2009/9/main" objectType="Drop" dropStyle="combo" dx="22" fmlaLink="$AF$12" fmlaRange="Cups" noThreeD="1" sel="1" val="0"/>
</file>

<file path=xl/ctrlProps/ctrlProp896.xml><?xml version="1.0" encoding="utf-8"?>
<formControlPr xmlns="http://schemas.microsoft.com/office/spreadsheetml/2009/9/main" objectType="Drop" dropStyle="combo" dx="22" fmlaLink="$AF$13" fmlaRange="Cups" noThreeD="1" sel="1" val="0"/>
</file>

<file path=xl/ctrlProps/ctrlProp897.xml><?xml version="1.0" encoding="utf-8"?>
<formControlPr xmlns="http://schemas.microsoft.com/office/spreadsheetml/2009/9/main" objectType="Drop" dropStyle="combo" dx="22" fmlaLink="$AF$14" fmlaRange="Cups" noThreeD="1" sel="1" val="0"/>
</file>

<file path=xl/ctrlProps/ctrlProp898.xml><?xml version="1.0" encoding="utf-8"?>
<formControlPr xmlns="http://schemas.microsoft.com/office/spreadsheetml/2009/9/main" objectType="Drop" dropStyle="combo" dx="22" fmlaLink="$AF$15" fmlaRange="Cups" noThreeD="1" sel="1" val="0"/>
</file>

<file path=xl/ctrlProps/ctrlProp899.xml><?xml version="1.0" encoding="utf-8"?>
<formControlPr xmlns="http://schemas.microsoft.com/office/spreadsheetml/2009/9/main" objectType="Drop" dropStyle="combo" dx="22" fmlaLink="$AF$16" fmlaRange="Cups" noThreeD="1" sel="1" val="0"/>
</file>

<file path=xl/ctrlProps/ctrlProp9.xml><?xml version="1.0" encoding="utf-8"?>
<formControlPr xmlns="http://schemas.microsoft.com/office/spreadsheetml/2009/9/main" objectType="Drop" dropStyle="combo" dx="22" fmlaLink="$I$20" fmlaRange="Cups" noThreeD="1" sel="1" val="0"/>
</file>

<file path=xl/ctrlProps/ctrlProp90.xml><?xml version="1.0" encoding="utf-8"?>
<formControlPr xmlns="http://schemas.microsoft.com/office/spreadsheetml/2009/9/main" objectType="Drop" dropStyle="combo" dx="22" fmlaLink="$O$51" fmlaRange="Cups" noThreeD="1" sel="1" val="0"/>
</file>

<file path=xl/ctrlProps/ctrlProp900.xml><?xml version="1.0" encoding="utf-8"?>
<formControlPr xmlns="http://schemas.microsoft.com/office/spreadsheetml/2009/9/main" objectType="Drop" dropStyle="combo" dx="22" fmlaLink="$AF$17" fmlaRange="Cups" noThreeD="1" sel="1" val="0"/>
</file>

<file path=xl/ctrlProps/ctrlProp901.xml><?xml version="1.0" encoding="utf-8"?>
<formControlPr xmlns="http://schemas.microsoft.com/office/spreadsheetml/2009/9/main" objectType="Drop" dropStyle="combo" dx="22" fmlaLink="$AF$18" fmlaRange="Cups" noThreeD="1" sel="1" val="0"/>
</file>

<file path=xl/ctrlProps/ctrlProp902.xml><?xml version="1.0" encoding="utf-8"?>
<formControlPr xmlns="http://schemas.microsoft.com/office/spreadsheetml/2009/9/main" objectType="Drop" dropStyle="combo" dx="22" fmlaLink="$AF$19" fmlaRange="Cups" noThreeD="1" sel="1" val="0"/>
</file>

<file path=xl/ctrlProps/ctrlProp903.xml><?xml version="1.0" encoding="utf-8"?>
<formControlPr xmlns="http://schemas.microsoft.com/office/spreadsheetml/2009/9/main" objectType="Drop" dropStyle="combo" dx="22" fmlaLink="$AI$10" fmlaRange="RED" noThreeD="1" sel="1" val="0"/>
</file>

<file path=xl/ctrlProps/ctrlProp904.xml><?xml version="1.0" encoding="utf-8"?>
<formControlPr xmlns="http://schemas.microsoft.com/office/spreadsheetml/2009/9/main" objectType="Drop" dropStyle="combo" dx="22" fmlaLink="$AI$11" fmlaRange="RED" noThreeD="1" sel="1" val="0"/>
</file>

<file path=xl/ctrlProps/ctrlProp905.xml><?xml version="1.0" encoding="utf-8"?>
<formControlPr xmlns="http://schemas.microsoft.com/office/spreadsheetml/2009/9/main" objectType="Drop" dropStyle="combo" dx="22" fmlaLink="$AI$12" fmlaRange="RED" noThreeD="1" sel="1" val="0"/>
</file>

<file path=xl/ctrlProps/ctrlProp906.xml><?xml version="1.0" encoding="utf-8"?>
<formControlPr xmlns="http://schemas.microsoft.com/office/spreadsheetml/2009/9/main" objectType="Drop" dropStyle="combo" dx="22" fmlaLink="$AI$13" fmlaRange="RED" noThreeD="1" sel="1" val="0"/>
</file>

<file path=xl/ctrlProps/ctrlProp907.xml><?xml version="1.0" encoding="utf-8"?>
<formControlPr xmlns="http://schemas.microsoft.com/office/spreadsheetml/2009/9/main" objectType="Drop" dropStyle="combo" dx="22" fmlaLink="$AI$14" fmlaRange="RED" noThreeD="1" sel="1" val="0"/>
</file>

<file path=xl/ctrlProps/ctrlProp908.xml><?xml version="1.0" encoding="utf-8"?>
<formControlPr xmlns="http://schemas.microsoft.com/office/spreadsheetml/2009/9/main" objectType="Drop" dropStyle="combo" dx="22" fmlaLink="$AI$15" fmlaRange="RED" noThreeD="1" sel="1" val="0"/>
</file>

<file path=xl/ctrlProps/ctrlProp909.xml><?xml version="1.0" encoding="utf-8"?>
<formControlPr xmlns="http://schemas.microsoft.com/office/spreadsheetml/2009/9/main" objectType="Drop" dropStyle="combo" dx="22" fmlaLink="$AI$16" fmlaRange="RED" noThreeD="1" sel="1" val="0"/>
</file>

<file path=xl/ctrlProps/ctrlProp91.xml><?xml version="1.0" encoding="utf-8"?>
<formControlPr xmlns="http://schemas.microsoft.com/office/spreadsheetml/2009/9/main" objectType="Drop" dropStyle="combo" dx="22" fmlaLink="$O$52" fmlaRange="Cups" noThreeD="1" sel="1" val="0"/>
</file>

<file path=xl/ctrlProps/ctrlProp910.xml><?xml version="1.0" encoding="utf-8"?>
<formControlPr xmlns="http://schemas.microsoft.com/office/spreadsheetml/2009/9/main" objectType="Drop" dropStyle="combo" dx="22" fmlaLink="$AI$17" fmlaRange="RED" noThreeD="1" sel="1" val="0"/>
</file>

<file path=xl/ctrlProps/ctrlProp911.xml><?xml version="1.0" encoding="utf-8"?>
<formControlPr xmlns="http://schemas.microsoft.com/office/spreadsheetml/2009/9/main" objectType="Drop" dropStyle="combo" dx="22" fmlaLink="$AI$18" fmlaRange="RED" noThreeD="1" sel="1" val="0"/>
</file>

<file path=xl/ctrlProps/ctrlProp912.xml><?xml version="1.0" encoding="utf-8"?>
<formControlPr xmlns="http://schemas.microsoft.com/office/spreadsheetml/2009/9/main" objectType="Drop" dropStyle="combo" dx="22" fmlaLink="$AI$19" fmlaRange="RED" noThreeD="1" sel="1" val="0"/>
</file>

<file path=xl/ctrlProps/ctrlProp913.xml><?xml version="1.0" encoding="utf-8"?>
<formControlPr xmlns="http://schemas.microsoft.com/office/spreadsheetml/2009/9/main" objectType="Drop" dropStyle="combo" dx="22" fmlaLink="$AL$10" fmlaRange="Cups" noThreeD="1" sel="1" val="0"/>
</file>

<file path=xl/ctrlProps/ctrlProp914.xml><?xml version="1.0" encoding="utf-8"?>
<formControlPr xmlns="http://schemas.microsoft.com/office/spreadsheetml/2009/9/main" objectType="Drop" dropStyle="combo" dx="22" fmlaLink="$AL$11" fmlaRange="Cups" noThreeD="1" sel="1" val="0"/>
</file>

<file path=xl/ctrlProps/ctrlProp915.xml><?xml version="1.0" encoding="utf-8"?>
<formControlPr xmlns="http://schemas.microsoft.com/office/spreadsheetml/2009/9/main" objectType="Drop" dropStyle="combo" dx="22" fmlaLink="$AL$12" fmlaRange="Cups" noThreeD="1" sel="1" val="0"/>
</file>

<file path=xl/ctrlProps/ctrlProp916.xml><?xml version="1.0" encoding="utf-8"?>
<formControlPr xmlns="http://schemas.microsoft.com/office/spreadsheetml/2009/9/main" objectType="Drop" dropStyle="combo" dx="22" fmlaLink="$AL$13" fmlaRange="Cups" noThreeD="1" sel="1" val="0"/>
</file>

<file path=xl/ctrlProps/ctrlProp917.xml><?xml version="1.0" encoding="utf-8"?>
<formControlPr xmlns="http://schemas.microsoft.com/office/spreadsheetml/2009/9/main" objectType="Drop" dropStyle="combo" dx="22" fmlaLink="$AL$14" fmlaRange="Cups" noThreeD="1" sel="1" val="0"/>
</file>

<file path=xl/ctrlProps/ctrlProp918.xml><?xml version="1.0" encoding="utf-8"?>
<formControlPr xmlns="http://schemas.microsoft.com/office/spreadsheetml/2009/9/main" objectType="Drop" dropStyle="combo" dx="22" fmlaLink="$AL$15" fmlaRange="Cups" noThreeD="1" sel="1" val="0"/>
</file>

<file path=xl/ctrlProps/ctrlProp919.xml><?xml version="1.0" encoding="utf-8"?>
<formControlPr xmlns="http://schemas.microsoft.com/office/spreadsheetml/2009/9/main" objectType="Drop" dropStyle="combo" dx="22" fmlaLink="$AL$16" fmlaRange="Cups" noThreeD="1" sel="1" val="0"/>
</file>

<file path=xl/ctrlProps/ctrlProp92.xml><?xml version="1.0" encoding="utf-8"?>
<formControlPr xmlns="http://schemas.microsoft.com/office/spreadsheetml/2009/9/main" objectType="Drop" dropStyle="combo" dx="22" fmlaLink="$O$53" fmlaRange="Cups" noThreeD="1" sel="1" val="0"/>
</file>

<file path=xl/ctrlProps/ctrlProp920.xml><?xml version="1.0" encoding="utf-8"?>
<formControlPr xmlns="http://schemas.microsoft.com/office/spreadsheetml/2009/9/main" objectType="Drop" dropStyle="combo" dx="22" fmlaLink="$AL$17" fmlaRange="Cups" noThreeD="1" sel="1" val="0"/>
</file>

<file path=xl/ctrlProps/ctrlProp921.xml><?xml version="1.0" encoding="utf-8"?>
<formControlPr xmlns="http://schemas.microsoft.com/office/spreadsheetml/2009/9/main" objectType="Drop" dropStyle="combo" dx="22" fmlaLink="$AL$18" fmlaRange="Cups" noThreeD="1" sel="1" val="0"/>
</file>

<file path=xl/ctrlProps/ctrlProp922.xml><?xml version="1.0" encoding="utf-8"?>
<formControlPr xmlns="http://schemas.microsoft.com/office/spreadsheetml/2009/9/main" objectType="Drop" dropStyle="combo" dx="22" fmlaLink="$AL$19" fmlaRange="Cups" noThreeD="1" sel="1" val="0"/>
</file>

<file path=xl/ctrlProps/ctrlProp923.xml><?xml version="1.0" encoding="utf-8"?>
<formControlPr xmlns="http://schemas.microsoft.com/office/spreadsheetml/2009/9/main" objectType="Drop" dropStyle="combo" dx="22" fmlaLink="$AO$10" fmlaRange="BEANS" noThreeD="1" sel="1" val="0"/>
</file>

<file path=xl/ctrlProps/ctrlProp924.xml><?xml version="1.0" encoding="utf-8"?>
<formControlPr xmlns="http://schemas.microsoft.com/office/spreadsheetml/2009/9/main" objectType="Drop" dropStyle="combo" dx="22" fmlaLink="$AO$11" fmlaRange="BEANS" noThreeD="1" sel="1" val="0"/>
</file>

<file path=xl/ctrlProps/ctrlProp925.xml><?xml version="1.0" encoding="utf-8"?>
<formControlPr xmlns="http://schemas.microsoft.com/office/spreadsheetml/2009/9/main" objectType="Drop" dropStyle="combo" dx="22" fmlaLink="$AO$12" fmlaRange="BEANS" noThreeD="1" sel="1" val="0"/>
</file>

<file path=xl/ctrlProps/ctrlProp926.xml><?xml version="1.0" encoding="utf-8"?>
<formControlPr xmlns="http://schemas.microsoft.com/office/spreadsheetml/2009/9/main" objectType="Drop" dropStyle="combo" dx="22" fmlaLink="$AO$13" fmlaRange="BEANS" noThreeD="1" sel="1" val="0"/>
</file>

<file path=xl/ctrlProps/ctrlProp927.xml><?xml version="1.0" encoding="utf-8"?>
<formControlPr xmlns="http://schemas.microsoft.com/office/spreadsheetml/2009/9/main" objectType="Drop" dropStyle="combo" dx="22" fmlaLink="$AO$14" fmlaRange="BEANS" noThreeD="1" sel="1" val="0"/>
</file>

<file path=xl/ctrlProps/ctrlProp928.xml><?xml version="1.0" encoding="utf-8"?>
<formControlPr xmlns="http://schemas.microsoft.com/office/spreadsheetml/2009/9/main" objectType="Drop" dropStyle="combo" dx="22" fmlaLink="$AO$15" fmlaRange="BEANS" noThreeD="1" sel="1" val="0"/>
</file>

<file path=xl/ctrlProps/ctrlProp929.xml><?xml version="1.0" encoding="utf-8"?>
<formControlPr xmlns="http://schemas.microsoft.com/office/spreadsheetml/2009/9/main" objectType="Drop" dropStyle="combo" dx="22" fmlaLink="$AO$16" fmlaRange="BEANS" noThreeD="1" sel="1" val="0"/>
</file>

<file path=xl/ctrlProps/ctrlProp93.xml><?xml version="1.0" encoding="utf-8"?>
<formControlPr xmlns="http://schemas.microsoft.com/office/spreadsheetml/2009/9/main" objectType="Drop" dropStyle="combo" dx="22" fmlaLink="$O$54" fmlaRange="Cups" noThreeD="1" sel="1" val="0"/>
</file>

<file path=xl/ctrlProps/ctrlProp930.xml><?xml version="1.0" encoding="utf-8"?>
<formControlPr xmlns="http://schemas.microsoft.com/office/spreadsheetml/2009/9/main" objectType="Drop" dropStyle="combo" dx="22" fmlaLink="$AO$17" fmlaRange="BEANS" noThreeD="1" sel="1" val="0"/>
</file>

<file path=xl/ctrlProps/ctrlProp931.xml><?xml version="1.0" encoding="utf-8"?>
<formControlPr xmlns="http://schemas.microsoft.com/office/spreadsheetml/2009/9/main" objectType="Drop" dropStyle="combo" dx="22" fmlaLink="$AO$18" fmlaRange="BEANS" noThreeD="1" sel="1" val="0"/>
</file>

<file path=xl/ctrlProps/ctrlProp932.xml><?xml version="1.0" encoding="utf-8"?>
<formControlPr xmlns="http://schemas.microsoft.com/office/spreadsheetml/2009/9/main" objectType="Drop" dropStyle="combo" dx="22" fmlaLink="$AO$19" fmlaRange="BEANS" noThreeD="1" sel="1" val="0"/>
</file>

<file path=xl/ctrlProps/ctrlProp933.xml><?xml version="1.0" encoding="utf-8"?>
<formControlPr xmlns="http://schemas.microsoft.com/office/spreadsheetml/2009/9/main" objectType="Drop" dropStyle="combo" dx="22" fmlaLink="$AR$10" fmlaRange="Cups" noThreeD="1" sel="1" val="0"/>
</file>

<file path=xl/ctrlProps/ctrlProp934.xml><?xml version="1.0" encoding="utf-8"?>
<formControlPr xmlns="http://schemas.microsoft.com/office/spreadsheetml/2009/9/main" objectType="Drop" dropStyle="combo" dx="22" fmlaLink="$AR$11" fmlaRange="Cups" noThreeD="1" sel="1" val="0"/>
</file>

<file path=xl/ctrlProps/ctrlProp935.xml><?xml version="1.0" encoding="utf-8"?>
<formControlPr xmlns="http://schemas.microsoft.com/office/spreadsheetml/2009/9/main" objectType="Drop" dropStyle="combo" dx="22" fmlaLink="$AR$12" fmlaRange="Cups" noThreeD="1" sel="1" val="0"/>
</file>

<file path=xl/ctrlProps/ctrlProp936.xml><?xml version="1.0" encoding="utf-8"?>
<formControlPr xmlns="http://schemas.microsoft.com/office/spreadsheetml/2009/9/main" objectType="Drop" dropStyle="combo" dx="22" fmlaLink="$AR$13" fmlaRange="Cups" noThreeD="1" sel="1" val="0"/>
</file>

<file path=xl/ctrlProps/ctrlProp937.xml><?xml version="1.0" encoding="utf-8"?>
<formControlPr xmlns="http://schemas.microsoft.com/office/spreadsheetml/2009/9/main" objectType="Drop" dropStyle="combo" dx="22" fmlaLink="$AR$14" fmlaRange="Cups" noThreeD="1" sel="1" val="0"/>
</file>

<file path=xl/ctrlProps/ctrlProp938.xml><?xml version="1.0" encoding="utf-8"?>
<formControlPr xmlns="http://schemas.microsoft.com/office/spreadsheetml/2009/9/main" objectType="Drop" dropStyle="combo" dx="22" fmlaLink="$AR$15" fmlaRange="Cups" noThreeD="1" sel="1" val="0"/>
</file>

<file path=xl/ctrlProps/ctrlProp939.xml><?xml version="1.0" encoding="utf-8"?>
<formControlPr xmlns="http://schemas.microsoft.com/office/spreadsheetml/2009/9/main" objectType="Drop" dropStyle="combo" dx="22" fmlaLink="$AR$16" fmlaRange="Cups" noThreeD="1" sel="1" val="0"/>
</file>

<file path=xl/ctrlProps/ctrlProp94.xml><?xml version="1.0" encoding="utf-8"?>
<formControlPr xmlns="http://schemas.microsoft.com/office/spreadsheetml/2009/9/main" objectType="Drop" dropStyle="combo" dx="22" fmlaLink="$O$55" fmlaRange="Cups" noThreeD="1" sel="1" val="0"/>
</file>

<file path=xl/ctrlProps/ctrlProp940.xml><?xml version="1.0" encoding="utf-8"?>
<formControlPr xmlns="http://schemas.microsoft.com/office/spreadsheetml/2009/9/main" objectType="Drop" dropStyle="combo" dx="22" fmlaLink="$AR$17" fmlaRange="Cups" noThreeD="1" sel="1" val="0"/>
</file>

<file path=xl/ctrlProps/ctrlProp941.xml><?xml version="1.0" encoding="utf-8"?>
<formControlPr xmlns="http://schemas.microsoft.com/office/spreadsheetml/2009/9/main" objectType="Drop" dropStyle="combo" dx="22" fmlaLink="$AR$18" fmlaRange="Cups" noThreeD="1" sel="1" val="0"/>
</file>

<file path=xl/ctrlProps/ctrlProp942.xml><?xml version="1.0" encoding="utf-8"?>
<formControlPr xmlns="http://schemas.microsoft.com/office/spreadsheetml/2009/9/main" objectType="Drop" dropStyle="combo" dx="22" fmlaLink="$AR$19" fmlaRange="Cups" noThreeD="1" sel="1" val="0"/>
</file>

<file path=xl/ctrlProps/ctrlProp943.xml><?xml version="1.0" encoding="utf-8"?>
<formControlPr xmlns="http://schemas.microsoft.com/office/spreadsheetml/2009/9/main" objectType="Drop" dropStyle="combo" dx="22" fmlaLink="$AU$10" fmlaRange="STARCHY" noThreeD="1" sel="1" val="0"/>
</file>

<file path=xl/ctrlProps/ctrlProp944.xml><?xml version="1.0" encoding="utf-8"?>
<formControlPr xmlns="http://schemas.microsoft.com/office/spreadsheetml/2009/9/main" objectType="Drop" dropStyle="combo" dx="22" fmlaLink="$AU$11" fmlaRange="STARCHY" noThreeD="1" sel="1" val="0"/>
</file>

<file path=xl/ctrlProps/ctrlProp945.xml><?xml version="1.0" encoding="utf-8"?>
<formControlPr xmlns="http://schemas.microsoft.com/office/spreadsheetml/2009/9/main" objectType="Drop" dropStyle="combo" dx="22" fmlaLink="$AU$12" fmlaRange="STARCHY" noThreeD="1" sel="1" val="0"/>
</file>

<file path=xl/ctrlProps/ctrlProp946.xml><?xml version="1.0" encoding="utf-8"?>
<formControlPr xmlns="http://schemas.microsoft.com/office/spreadsheetml/2009/9/main" objectType="Drop" dropStyle="combo" dx="22" fmlaLink="$AU$13" fmlaRange="STARCHY" noThreeD="1" sel="1" val="0"/>
</file>

<file path=xl/ctrlProps/ctrlProp947.xml><?xml version="1.0" encoding="utf-8"?>
<formControlPr xmlns="http://schemas.microsoft.com/office/spreadsheetml/2009/9/main" objectType="Drop" dropStyle="combo" dx="22" fmlaLink="$AU$14" fmlaRange="STARCHY" noThreeD="1" sel="1" val="0"/>
</file>

<file path=xl/ctrlProps/ctrlProp948.xml><?xml version="1.0" encoding="utf-8"?>
<formControlPr xmlns="http://schemas.microsoft.com/office/spreadsheetml/2009/9/main" objectType="Drop" dropStyle="combo" dx="22" fmlaLink="$AU$15" fmlaRange="STARCHY" noThreeD="1" sel="1" val="0"/>
</file>

<file path=xl/ctrlProps/ctrlProp949.xml><?xml version="1.0" encoding="utf-8"?>
<formControlPr xmlns="http://schemas.microsoft.com/office/spreadsheetml/2009/9/main" objectType="Drop" dropStyle="combo" dx="22" fmlaLink="$AU$16" fmlaRange="STARCHY" noThreeD="1" sel="1" val="0"/>
</file>

<file path=xl/ctrlProps/ctrlProp95.xml><?xml version="1.0" encoding="utf-8"?>
<formControlPr xmlns="http://schemas.microsoft.com/office/spreadsheetml/2009/9/main" objectType="Drop" dropStyle="combo" dx="22" fmlaLink="$O$56" fmlaRange="Cups" noThreeD="1" sel="1" val="0"/>
</file>

<file path=xl/ctrlProps/ctrlProp950.xml><?xml version="1.0" encoding="utf-8"?>
<formControlPr xmlns="http://schemas.microsoft.com/office/spreadsheetml/2009/9/main" objectType="Drop" dropStyle="combo" dx="22" fmlaLink="$AU$17" fmlaRange="STARCHY" noThreeD="1" sel="1" val="0"/>
</file>

<file path=xl/ctrlProps/ctrlProp951.xml><?xml version="1.0" encoding="utf-8"?>
<formControlPr xmlns="http://schemas.microsoft.com/office/spreadsheetml/2009/9/main" objectType="Drop" dropStyle="combo" dx="22" fmlaLink="$AU$18" fmlaRange="STARCHY" noThreeD="1" sel="1" val="0"/>
</file>

<file path=xl/ctrlProps/ctrlProp952.xml><?xml version="1.0" encoding="utf-8"?>
<formControlPr xmlns="http://schemas.microsoft.com/office/spreadsheetml/2009/9/main" objectType="Drop" dropStyle="combo" dx="22" fmlaLink="$AU$19" fmlaRange="STARCHY" noThreeD="1" sel="1" val="0"/>
</file>

<file path=xl/ctrlProps/ctrlProp953.xml><?xml version="1.0" encoding="utf-8"?>
<formControlPr xmlns="http://schemas.microsoft.com/office/spreadsheetml/2009/9/main" objectType="Drop" dropStyle="combo" dx="22" fmlaLink="$AX$10" fmlaRange="Cups" noThreeD="1" sel="1" val="0"/>
</file>

<file path=xl/ctrlProps/ctrlProp954.xml><?xml version="1.0" encoding="utf-8"?>
<formControlPr xmlns="http://schemas.microsoft.com/office/spreadsheetml/2009/9/main" objectType="Drop" dropStyle="combo" dx="22" fmlaLink="$AX$11" fmlaRange="Cups" noThreeD="1" sel="1" val="0"/>
</file>

<file path=xl/ctrlProps/ctrlProp955.xml><?xml version="1.0" encoding="utf-8"?>
<formControlPr xmlns="http://schemas.microsoft.com/office/spreadsheetml/2009/9/main" objectType="Drop" dropStyle="combo" dx="22" fmlaLink="$AX$12" fmlaRange="Cups" noThreeD="1" sel="1" val="0"/>
</file>

<file path=xl/ctrlProps/ctrlProp956.xml><?xml version="1.0" encoding="utf-8"?>
<formControlPr xmlns="http://schemas.microsoft.com/office/spreadsheetml/2009/9/main" objectType="Drop" dropStyle="combo" dx="22" fmlaLink="$AX$13" fmlaRange="Cups" noThreeD="1" sel="1" val="0"/>
</file>

<file path=xl/ctrlProps/ctrlProp957.xml><?xml version="1.0" encoding="utf-8"?>
<formControlPr xmlns="http://schemas.microsoft.com/office/spreadsheetml/2009/9/main" objectType="Drop" dropStyle="combo" dx="22" fmlaLink="$AX$14" fmlaRange="Cups" noThreeD="1" sel="1" val="0"/>
</file>

<file path=xl/ctrlProps/ctrlProp958.xml><?xml version="1.0" encoding="utf-8"?>
<formControlPr xmlns="http://schemas.microsoft.com/office/spreadsheetml/2009/9/main" objectType="Drop" dropStyle="combo" dx="22" fmlaLink="$AX$15" fmlaRange="Cups" noThreeD="1" sel="1" val="0"/>
</file>

<file path=xl/ctrlProps/ctrlProp959.xml><?xml version="1.0" encoding="utf-8"?>
<formControlPr xmlns="http://schemas.microsoft.com/office/spreadsheetml/2009/9/main" objectType="Drop" dropStyle="combo" dx="22" fmlaLink="$AX$16" fmlaRange="Cups" noThreeD="1" sel="1" val="0"/>
</file>

<file path=xl/ctrlProps/ctrlProp96.xml><?xml version="1.0" encoding="utf-8"?>
<formControlPr xmlns="http://schemas.microsoft.com/office/spreadsheetml/2009/9/main" objectType="Drop" dropStyle="combo" dx="22" fmlaLink="$O$57" fmlaRange="Cups" noThreeD="1" sel="1" val="0"/>
</file>

<file path=xl/ctrlProps/ctrlProp960.xml><?xml version="1.0" encoding="utf-8"?>
<formControlPr xmlns="http://schemas.microsoft.com/office/spreadsheetml/2009/9/main" objectType="Drop" dropStyle="combo" dx="22" fmlaLink="$AX$17" fmlaRange="Cups" noThreeD="1" sel="1" val="0"/>
</file>

<file path=xl/ctrlProps/ctrlProp961.xml><?xml version="1.0" encoding="utf-8"?>
<formControlPr xmlns="http://schemas.microsoft.com/office/spreadsheetml/2009/9/main" objectType="Drop" dropStyle="combo" dx="22" fmlaLink="$AX$18" fmlaRange="Cups" noThreeD="1" sel="1" val="0"/>
</file>

<file path=xl/ctrlProps/ctrlProp962.xml><?xml version="1.0" encoding="utf-8"?>
<formControlPr xmlns="http://schemas.microsoft.com/office/spreadsheetml/2009/9/main" objectType="Drop" dropStyle="combo" dx="22" fmlaLink="$AX$19" fmlaRange="Cups" noThreeD="1" sel="1" val="0"/>
</file>

<file path=xl/ctrlProps/ctrlProp963.xml><?xml version="1.0" encoding="utf-8"?>
<formControlPr xmlns="http://schemas.microsoft.com/office/spreadsheetml/2009/9/main" objectType="Drop" dropStyle="combo" dx="22" fmlaLink="$BA$10" fmlaRange="OTHER" noThreeD="1" sel="1" val="0"/>
</file>

<file path=xl/ctrlProps/ctrlProp964.xml><?xml version="1.0" encoding="utf-8"?>
<formControlPr xmlns="http://schemas.microsoft.com/office/spreadsheetml/2009/9/main" objectType="Drop" dropStyle="combo" dx="22" fmlaLink="$BA$11" fmlaRange="OTHER" noThreeD="1" sel="1" val="0"/>
</file>

<file path=xl/ctrlProps/ctrlProp965.xml><?xml version="1.0" encoding="utf-8"?>
<formControlPr xmlns="http://schemas.microsoft.com/office/spreadsheetml/2009/9/main" objectType="Drop" dropStyle="combo" dx="22" fmlaLink="$BA$12" fmlaRange="OTHER" noThreeD="1" sel="1" val="0"/>
</file>

<file path=xl/ctrlProps/ctrlProp966.xml><?xml version="1.0" encoding="utf-8"?>
<formControlPr xmlns="http://schemas.microsoft.com/office/spreadsheetml/2009/9/main" objectType="Drop" dropStyle="combo" dx="22" fmlaLink="$BA$13" fmlaRange="OTHER" noThreeD="1" sel="1" val="0"/>
</file>

<file path=xl/ctrlProps/ctrlProp967.xml><?xml version="1.0" encoding="utf-8"?>
<formControlPr xmlns="http://schemas.microsoft.com/office/spreadsheetml/2009/9/main" objectType="Drop" dropStyle="combo" dx="22" fmlaLink="$BA$14" fmlaRange="OTHER" noThreeD="1" sel="1" val="0"/>
</file>

<file path=xl/ctrlProps/ctrlProp968.xml><?xml version="1.0" encoding="utf-8"?>
<formControlPr xmlns="http://schemas.microsoft.com/office/spreadsheetml/2009/9/main" objectType="Drop" dropStyle="combo" dx="22" fmlaLink="$BA$15" fmlaRange="OTHER" noThreeD="1" sel="1" val="0"/>
</file>

<file path=xl/ctrlProps/ctrlProp969.xml><?xml version="1.0" encoding="utf-8"?>
<formControlPr xmlns="http://schemas.microsoft.com/office/spreadsheetml/2009/9/main" objectType="Drop" dropStyle="combo" dx="22" fmlaLink="$BA$16" fmlaRange="OTHER" noThreeD="1" sel="1" val="0"/>
</file>

<file path=xl/ctrlProps/ctrlProp97.xml><?xml version="1.0" encoding="utf-8"?>
<formControlPr xmlns="http://schemas.microsoft.com/office/spreadsheetml/2009/9/main" objectType="Drop" dropStyle="combo" dx="22" fmlaLink="$O$58" fmlaRange="Cups" noThreeD="1" sel="1" val="0"/>
</file>

<file path=xl/ctrlProps/ctrlProp970.xml><?xml version="1.0" encoding="utf-8"?>
<formControlPr xmlns="http://schemas.microsoft.com/office/spreadsheetml/2009/9/main" objectType="Drop" dropStyle="combo" dx="22" fmlaLink="$BA$17" fmlaRange="OTHER" noThreeD="1" sel="1" val="0"/>
</file>

<file path=xl/ctrlProps/ctrlProp971.xml><?xml version="1.0" encoding="utf-8"?>
<formControlPr xmlns="http://schemas.microsoft.com/office/spreadsheetml/2009/9/main" objectType="Drop" dropStyle="combo" dx="22" fmlaLink="$BA$18" fmlaRange="OTHER" noThreeD="1" sel="1" val="0"/>
</file>

<file path=xl/ctrlProps/ctrlProp972.xml><?xml version="1.0" encoding="utf-8"?>
<formControlPr xmlns="http://schemas.microsoft.com/office/spreadsheetml/2009/9/main" objectType="Drop" dropStyle="combo" dx="22" fmlaLink="$BA$19" fmlaRange="OTHER" noThreeD="1" sel="1" val="0"/>
</file>

<file path=xl/ctrlProps/ctrlProp973.xml><?xml version="1.0" encoding="utf-8"?>
<formControlPr xmlns="http://schemas.microsoft.com/office/spreadsheetml/2009/9/main" objectType="Drop" dropStyle="combo" dx="22" fmlaLink="$BD$10" fmlaRange="Cups" noThreeD="1" sel="1" val="0"/>
</file>

<file path=xl/ctrlProps/ctrlProp974.xml><?xml version="1.0" encoding="utf-8"?>
<formControlPr xmlns="http://schemas.microsoft.com/office/spreadsheetml/2009/9/main" objectType="Drop" dropStyle="combo" dx="22" fmlaLink="$BD$11" fmlaRange="Cups" noThreeD="1" sel="1" val="0"/>
</file>

<file path=xl/ctrlProps/ctrlProp975.xml><?xml version="1.0" encoding="utf-8"?>
<formControlPr xmlns="http://schemas.microsoft.com/office/spreadsheetml/2009/9/main" objectType="Drop" dropStyle="combo" dx="22" fmlaLink="$BD$12" fmlaRange="Cups" noThreeD="1" sel="1" val="0"/>
</file>

<file path=xl/ctrlProps/ctrlProp976.xml><?xml version="1.0" encoding="utf-8"?>
<formControlPr xmlns="http://schemas.microsoft.com/office/spreadsheetml/2009/9/main" objectType="Drop" dropStyle="combo" dx="22" fmlaLink="$BD$13" fmlaRange="Cups" noThreeD="1" sel="1" val="0"/>
</file>

<file path=xl/ctrlProps/ctrlProp977.xml><?xml version="1.0" encoding="utf-8"?>
<formControlPr xmlns="http://schemas.microsoft.com/office/spreadsheetml/2009/9/main" objectType="Drop" dropStyle="combo" dx="22" fmlaLink="$BD$14" fmlaRange="Cups" noThreeD="1" sel="1" val="0"/>
</file>

<file path=xl/ctrlProps/ctrlProp978.xml><?xml version="1.0" encoding="utf-8"?>
<formControlPr xmlns="http://schemas.microsoft.com/office/spreadsheetml/2009/9/main" objectType="Drop" dropStyle="combo" dx="22" fmlaLink="$BD$15" fmlaRange="Cups" noThreeD="1" sel="1" val="0"/>
</file>

<file path=xl/ctrlProps/ctrlProp979.xml><?xml version="1.0" encoding="utf-8"?>
<formControlPr xmlns="http://schemas.microsoft.com/office/spreadsheetml/2009/9/main" objectType="Drop" dropStyle="combo" dx="22" fmlaLink="$BD$16" fmlaRange="Cups" noThreeD="1" sel="1" val="0"/>
</file>

<file path=xl/ctrlProps/ctrlProp98.xml><?xml version="1.0" encoding="utf-8"?>
<formControlPr xmlns="http://schemas.microsoft.com/office/spreadsheetml/2009/9/main" objectType="Drop" dropStyle="combo" dx="22" fmlaLink="$O$59" fmlaRange="Cups" noThreeD="1" sel="1" val="0"/>
</file>

<file path=xl/ctrlProps/ctrlProp980.xml><?xml version="1.0" encoding="utf-8"?>
<formControlPr xmlns="http://schemas.microsoft.com/office/spreadsheetml/2009/9/main" objectType="Drop" dropStyle="combo" dx="22" fmlaLink="$BD$17" fmlaRange="Cups" noThreeD="1" sel="1" val="0"/>
</file>

<file path=xl/ctrlProps/ctrlProp981.xml><?xml version="1.0" encoding="utf-8"?>
<formControlPr xmlns="http://schemas.microsoft.com/office/spreadsheetml/2009/9/main" objectType="Drop" dropStyle="combo" dx="22" fmlaLink="$BD$18" fmlaRange="Cups" noThreeD="1" sel="1" val="0"/>
</file>

<file path=xl/ctrlProps/ctrlProp982.xml><?xml version="1.0" encoding="utf-8"?>
<formControlPr xmlns="http://schemas.microsoft.com/office/spreadsheetml/2009/9/main" objectType="Drop" dropStyle="combo" dx="22" fmlaLink="$BD$19" fmlaRange="Cups" noThreeD="1" sel="1" val="0"/>
</file>

<file path=xl/ctrlProps/ctrlProp983.xml><?xml version="1.0" encoding="utf-8"?>
<formControlPr xmlns="http://schemas.microsoft.com/office/spreadsheetml/2009/9/main" objectType="Drop" dropStyle="combo" dx="22" fmlaLink="$AC$18" fmlaRange="GREEN" noThreeD="1" sel="1" val="0"/>
</file>

<file path=xl/ctrlProps/ctrlProp984.xml><?xml version="1.0" encoding="utf-8"?>
<formControlPr xmlns="http://schemas.microsoft.com/office/spreadsheetml/2009/9/main" objectType="Drop" dropStyle="combo" dx="22" fmlaLink="$W$16" fmlaRange="Cups" noThreeD="1" sel="1" val="0"/>
</file>

<file path=xl/ctrlProps/ctrlProp985.xml><?xml version="1.0" encoding="utf-8"?>
<formControlPr xmlns="http://schemas.microsoft.com/office/spreadsheetml/2009/9/main" objectType="Drop" dropStyle="combo" dx="22" fmlaLink="$W$15" fmlaRange="Cups" noThreeD="1" sel="1" val="0"/>
</file>

<file path=xl/ctrlProps/ctrlProp986.xml><?xml version="1.0" encoding="utf-8"?>
<formControlPr xmlns="http://schemas.microsoft.com/office/spreadsheetml/2009/9/main" objectType="Drop" dropStyle="combo" dx="22" fmlaLink="$W$13" fmlaRange="Cups" noThreeD="1" sel="1" val="0"/>
</file>

<file path=xl/ctrlProps/ctrlProp987.xml><?xml version="1.0" encoding="utf-8"?>
<formControlPr xmlns="http://schemas.microsoft.com/office/spreadsheetml/2009/9/main" objectType="Drop" dropStyle="combo" dx="22" fmlaLink="$W$14" fmlaRange="Cups" noThreeD="1" sel="1" val="0"/>
</file>

<file path=xl/ctrlProps/ctrlProp988.xml><?xml version="1.0" encoding="utf-8"?>
<formControlPr xmlns="http://schemas.microsoft.com/office/spreadsheetml/2009/9/main" objectType="Drop" dropStyle="combo" dx="22" fmlaLink="$W$17" fmlaRange="Cups" noThreeD="1" sel="1" val="0"/>
</file>

<file path=xl/ctrlProps/ctrlProp989.xml><?xml version="1.0" encoding="utf-8"?>
<formControlPr xmlns="http://schemas.microsoft.com/office/spreadsheetml/2009/9/main" objectType="Drop" dropStyle="combo" dx="22" fmlaLink="$AF$7" fmlaRange="Cups" noThreeD="1" sel="1" val="0"/>
</file>

<file path=xl/ctrlProps/ctrlProp99.xml><?xml version="1.0" encoding="utf-8"?>
<formControlPr xmlns="http://schemas.microsoft.com/office/spreadsheetml/2009/9/main" objectType="Drop" dropStyle="combo" dx="22" fmlaLink="$O$60" fmlaRange="Cups" noThreeD="1" sel="1" val="0"/>
</file>

<file path=xl/ctrlProps/ctrlProp990.xml><?xml version="1.0" encoding="utf-8"?>
<formControlPr xmlns="http://schemas.microsoft.com/office/spreadsheetml/2009/9/main" objectType="Drop" dropStyle="combo" dx="22" fmlaLink="$AL$7" fmlaRange="Cups" noThreeD="1" sel="1" val="0"/>
</file>

<file path=xl/ctrlProps/ctrlProp991.xml><?xml version="1.0" encoding="utf-8"?>
<formControlPr xmlns="http://schemas.microsoft.com/office/spreadsheetml/2009/9/main" objectType="Drop" dropStyle="combo" dx="22" fmlaLink="$AR$7" fmlaRange="Cups" noThreeD="1" sel="1" val="0"/>
</file>

<file path=xl/ctrlProps/ctrlProp992.xml><?xml version="1.0" encoding="utf-8"?>
<formControlPr xmlns="http://schemas.microsoft.com/office/spreadsheetml/2009/9/main" objectType="Drop" dropStyle="combo" dx="22" fmlaLink="$AX$7" fmlaRange="Cups" noThreeD="1" sel="1" val="0"/>
</file>

<file path=xl/ctrlProps/ctrlProp993.xml><?xml version="1.0" encoding="utf-8"?>
<formControlPr xmlns="http://schemas.microsoft.com/office/spreadsheetml/2009/9/main" objectType="Drop" dropStyle="combo" dx="22" fmlaLink="$BD$5" fmlaRange="Cups" noThreeD="1" sel="1" val="0"/>
</file>

<file path=xl/ctrlProps/ctrlProp994.xml><?xml version="1.0" encoding="utf-8"?>
<formControlPr xmlns="http://schemas.microsoft.com/office/spreadsheetml/2009/9/main" objectType="CheckBox" fmlaLink="$AR$3" lockText="1"/>
</file>

<file path=xl/ctrlProps/ctrlProp995.xml><?xml version="1.0" encoding="utf-8"?>
<formControlPr xmlns="http://schemas.microsoft.com/office/spreadsheetml/2009/9/main" objectType="Drop" dropStyle="combo" dx="22" fmlaLink="$A$7" fmlaRange="meals" noThreeD="1" sel="1" val="0"/>
</file>

<file path=xl/ctrlProps/ctrlProp996.xml><?xml version="1.0" encoding="utf-8"?>
<formControlPr xmlns="http://schemas.microsoft.com/office/spreadsheetml/2009/9/main" objectType="Drop" dropStyle="combo" dx="22" fmlaLink="$A$8" fmlaRange="meals" noThreeD="1" sel="1" val="0"/>
</file>

<file path=xl/ctrlProps/ctrlProp997.xml><?xml version="1.0" encoding="utf-8"?>
<formControlPr xmlns="http://schemas.microsoft.com/office/spreadsheetml/2009/9/main" objectType="Drop" dropStyle="combo" dx="22" fmlaLink="$A$9" fmlaRange="meals" noThreeD="1" sel="1" val="0"/>
</file>

<file path=xl/ctrlProps/ctrlProp998.xml><?xml version="1.0" encoding="utf-8"?>
<formControlPr xmlns="http://schemas.microsoft.com/office/spreadsheetml/2009/9/main" objectType="Drop" dropStyle="combo" dx="22" fmlaLink="$A$10" fmlaRange="meals" noThreeD="1" sel="1" val="0"/>
</file>

<file path=xl/ctrlProps/ctrlProp999.xml><?xml version="1.0" encoding="utf-8"?>
<formControlPr xmlns="http://schemas.microsoft.com/office/spreadsheetml/2009/9/main" objectType="Drop" dropStyle="combo" dx="22" fmlaLink="$A$11" fmlaRange="meals"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0</xdr:colOff>
      <xdr:row>0</xdr:row>
      <xdr:rowOff>647700</xdr:rowOff>
    </xdr:to>
    <xdr:pic>
      <xdr:nvPicPr>
        <xdr:cNvPr id="25860" name="Picture 1">
          <a:extLst>
            <a:ext uri="{FF2B5EF4-FFF2-40B4-BE49-F238E27FC236}">
              <a16:creationId xmlns:a16="http://schemas.microsoft.com/office/drawing/2014/main" id="{00000000-0008-0000-0100-0000046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7631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6</xdr:row>
          <xdr:rowOff>104775</xdr:rowOff>
        </xdr:from>
        <xdr:to>
          <xdr:col>3</xdr:col>
          <xdr:colOff>3057525</xdr:colOff>
          <xdr:row>6</xdr:row>
          <xdr:rowOff>381000</xdr:rowOff>
        </xdr:to>
        <xdr:sp macro="" textlink="">
          <xdr:nvSpPr>
            <xdr:cNvPr id="37889" name="Drop Down 1" hidden="1">
              <a:extLst>
                <a:ext uri="{63B3BB69-23CF-44E3-9099-C40C66FF867C}">
                  <a14:compatExt spid="_x0000_s37889"/>
                </a:ext>
                <a:ext uri="{FF2B5EF4-FFF2-40B4-BE49-F238E27FC236}">
                  <a16:creationId xmlns:a16="http://schemas.microsoft.com/office/drawing/2014/main" id="{00000000-0008-0000-0C00-000001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104775</xdr:rowOff>
        </xdr:from>
        <xdr:to>
          <xdr:col>3</xdr:col>
          <xdr:colOff>3057525</xdr:colOff>
          <xdr:row>7</xdr:row>
          <xdr:rowOff>381000</xdr:rowOff>
        </xdr:to>
        <xdr:sp macro="" textlink="">
          <xdr:nvSpPr>
            <xdr:cNvPr id="37890" name="Drop Down 2" hidden="1">
              <a:extLst>
                <a:ext uri="{63B3BB69-23CF-44E3-9099-C40C66FF867C}">
                  <a14:compatExt spid="_x0000_s37890"/>
                </a:ext>
                <a:ext uri="{FF2B5EF4-FFF2-40B4-BE49-F238E27FC236}">
                  <a16:creationId xmlns:a16="http://schemas.microsoft.com/office/drawing/2014/main" id="{00000000-0008-0000-0C00-000002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104775</xdr:rowOff>
        </xdr:from>
        <xdr:to>
          <xdr:col>3</xdr:col>
          <xdr:colOff>3057525</xdr:colOff>
          <xdr:row>8</xdr:row>
          <xdr:rowOff>381000</xdr:rowOff>
        </xdr:to>
        <xdr:sp macro="" textlink="">
          <xdr:nvSpPr>
            <xdr:cNvPr id="37891" name="Drop Down 3" hidden="1">
              <a:extLst>
                <a:ext uri="{63B3BB69-23CF-44E3-9099-C40C66FF867C}">
                  <a14:compatExt spid="_x0000_s37891"/>
                </a:ext>
                <a:ext uri="{FF2B5EF4-FFF2-40B4-BE49-F238E27FC236}">
                  <a16:creationId xmlns:a16="http://schemas.microsoft.com/office/drawing/2014/main" id="{00000000-0008-0000-0C00-000003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104775</xdr:rowOff>
        </xdr:from>
        <xdr:to>
          <xdr:col>3</xdr:col>
          <xdr:colOff>3057525</xdr:colOff>
          <xdr:row>9</xdr:row>
          <xdr:rowOff>381000</xdr:rowOff>
        </xdr:to>
        <xdr:sp macro="" textlink="">
          <xdr:nvSpPr>
            <xdr:cNvPr id="37892" name="Drop Down 4" hidden="1">
              <a:extLst>
                <a:ext uri="{63B3BB69-23CF-44E3-9099-C40C66FF867C}">
                  <a14:compatExt spid="_x0000_s37892"/>
                </a:ext>
                <a:ext uri="{FF2B5EF4-FFF2-40B4-BE49-F238E27FC236}">
                  <a16:creationId xmlns:a16="http://schemas.microsoft.com/office/drawing/2014/main" id="{00000000-0008-0000-0C00-000004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104775</xdr:rowOff>
        </xdr:from>
        <xdr:to>
          <xdr:col>3</xdr:col>
          <xdr:colOff>3057525</xdr:colOff>
          <xdr:row>10</xdr:row>
          <xdr:rowOff>381000</xdr:rowOff>
        </xdr:to>
        <xdr:sp macro="" textlink="">
          <xdr:nvSpPr>
            <xdr:cNvPr id="37893" name="Drop Down 5" hidden="1">
              <a:extLst>
                <a:ext uri="{63B3BB69-23CF-44E3-9099-C40C66FF867C}">
                  <a14:compatExt spid="_x0000_s37893"/>
                </a:ext>
                <a:ext uri="{FF2B5EF4-FFF2-40B4-BE49-F238E27FC236}">
                  <a16:creationId xmlns:a16="http://schemas.microsoft.com/office/drawing/2014/main" id="{00000000-0008-0000-0C00-000005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104775</xdr:rowOff>
        </xdr:from>
        <xdr:to>
          <xdr:col>3</xdr:col>
          <xdr:colOff>3057525</xdr:colOff>
          <xdr:row>11</xdr:row>
          <xdr:rowOff>381000</xdr:rowOff>
        </xdr:to>
        <xdr:sp macro="" textlink="">
          <xdr:nvSpPr>
            <xdr:cNvPr id="37894" name="Drop Down 6" hidden="1">
              <a:extLst>
                <a:ext uri="{63B3BB69-23CF-44E3-9099-C40C66FF867C}">
                  <a14:compatExt spid="_x0000_s37894"/>
                </a:ext>
                <a:ext uri="{FF2B5EF4-FFF2-40B4-BE49-F238E27FC236}">
                  <a16:creationId xmlns:a16="http://schemas.microsoft.com/office/drawing/2014/main" id="{00000000-0008-0000-0C00-000006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104775</xdr:rowOff>
        </xdr:from>
        <xdr:to>
          <xdr:col>3</xdr:col>
          <xdr:colOff>3057525</xdr:colOff>
          <xdr:row>12</xdr:row>
          <xdr:rowOff>381000</xdr:rowOff>
        </xdr:to>
        <xdr:sp macro="" textlink="">
          <xdr:nvSpPr>
            <xdr:cNvPr id="37895" name="Drop Down 7" hidden="1">
              <a:extLst>
                <a:ext uri="{63B3BB69-23CF-44E3-9099-C40C66FF867C}">
                  <a14:compatExt spid="_x0000_s37895"/>
                </a:ext>
                <a:ext uri="{FF2B5EF4-FFF2-40B4-BE49-F238E27FC236}">
                  <a16:creationId xmlns:a16="http://schemas.microsoft.com/office/drawing/2014/main" id="{00000000-0008-0000-0C00-000007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104775</xdr:rowOff>
        </xdr:from>
        <xdr:to>
          <xdr:col>3</xdr:col>
          <xdr:colOff>3057525</xdr:colOff>
          <xdr:row>13</xdr:row>
          <xdr:rowOff>381000</xdr:rowOff>
        </xdr:to>
        <xdr:sp macro="" textlink="">
          <xdr:nvSpPr>
            <xdr:cNvPr id="37896" name="Drop Down 8" hidden="1">
              <a:extLst>
                <a:ext uri="{63B3BB69-23CF-44E3-9099-C40C66FF867C}">
                  <a14:compatExt spid="_x0000_s37896"/>
                </a:ext>
                <a:ext uri="{FF2B5EF4-FFF2-40B4-BE49-F238E27FC236}">
                  <a16:creationId xmlns:a16="http://schemas.microsoft.com/office/drawing/2014/main" id="{00000000-0008-0000-0C00-000008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104775</xdr:rowOff>
        </xdr:from>
        <xdr:to>
          <xdr:col>3</xdr:col>
          <xdr:colOff>3057525</xdr:colOff>
          <xdr:row>14</xdr:row>
          <xdr:rowOff>381000</xdr:rowOff>
        </xdr:to>
        <xdr:sp macro="" textlink="">
          <xdr:nvSpPr>
            <xdr:cNvPr id="37897" name="Drop Down 9" hidden="1">
              <a:extLst>
                <a:ext uri="{63B3BB69-23CF-44E3-9099-C40C66FF867C}">
                  <a14:compatExt spid="_x0000_s37897"/>
                </a:ext>
                <a:ext uri="{FF2B5EF4-FFF2-40B4-BE49-F238E27FC236}">
                  <a16:creationId xmlns:a16="http://schemas.microsoft.com/office/drawing/2014/main" id="{00000000-0008-0000-0C00-000009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85725</xdr:rowOff>
        </xdr:from>
        <xdr:to>
          <xdr:col>3</xdr:col>
          <xdr:colOff>3057525</xdr:colOff>
          <xdr:row>15</xdr:row>
          <xdr:rowOff>361950</xdr:rowOff>
        </xdr:to>
        <xdr:sp macro="" textlink="">
          <xdr:nvSpPr>
            <xdr:cNvPr id="37898" name="Drop Down 10" hidden="1">
              <a:extLst>
                <a:ext uri="{63B3BB69-23CF-44E3-9099-C40C66FF867C}">
                  <a14:compatExt spid="_x0000_s37898"/>
                </a:ext>
                <a:ext uri="{FF2B5EF4-FFF2-40B4-BE49-F238E27FC236}">
                  <a16:creationId xmlns:a16="http://schemas.microsoft.com/office/drawing/2014/main" id="{00000000-0008-0000-0C00-00000A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104775</xdr:rowOff>
        </xdr:from>
        <xdr:to>
          <xdr:col>3</xdr:col>
          <xdr:colOff>3057525</xdr:colOff>
          <xdr:row>16</xdr:row>
          <xdr:rowOff>381000</xdr:rowOff>
        </xdr:to>
        <xdr:sp macro="" textlink="">
          <xdr:nvSpPr>
            <xdr:cNvPr id="37899" name="Drop Down 11" hidden="1">
              <a:extLst>
                <a:ext uri="{63B3BB69-23CF-44E3-9099-C40C66FF867C}">
                  <a14:compatExt spid="_x0000_s37899"/>
                </a:ext>
                <a:ext uri="{FF2B5EF4-FFF2-40B4-BE49-F238E27FC236}">
                  <a16:creationId xmlns:a16="http://schemas.microsoft.com/office/drawing/2014/main" id="{00000000-0008-0000-0C00-00000B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104775</xdr:rowOff>
        </xdr:from>
        <xdr:to>
          <xdr:col>3</xdr:col>
          <xdr:colOff>3057525</xdr:colOff>
          <xdr:row>17</xdr:row>
          <xdr:rowOff>381000</xdr:rowOff>
        </xdr:to>
        <xdr:sp macro="" textlink="">
          <xdr:nvSpPr>
            <xdr:cNvPr id="37900" name="Drop Down 12" hidden="1">
              <a:extLst>
                <a:ext uri="{63B3BB69-23CF-44E3-9099-C40C66FF867C}">
                  <a14:compatExt spid="_x0000_s37900"/>
                </a:ext>
                <a:ext uri="{FF2B5EF4-FFF2-40B4-BE49-F238E27FC236}">
                  <a16:creationId xmlns:a16="http://schemas.microsoft.com/office/drawing/2014/main" id="{00000000-0008-0000-0C00-00000C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104775</xdr:rowOff>
        </xdr:from>
        <xdr:to>
          <xdr:col>3</xdr:col>
          <xdr:colOff>3057525</xdr:colOff>
          <xdr:row>18</xdr:row>
          <xdr:rowOff>381000</xdr:rowOff>
        </xdr:to>
        <xdr:sp macro="" textlink="">
          <xdr:nvSpPr>
            <xdr:cNvPr id="37901" name="Drop Down 13" hidden="1">
              <a:extLst>
                <a:ext uri="{63B3BB69-23CF-44E3-9099-C40C66FF867C}">
                  <a14:compatExt spid="_x0000_s37901"/>
                </a:ext>
                <a:ext uri="{FF2B5EF4-FFF2-40B4-BE49-F238E27FC236}">
                  <a16:creationId xmlns:a16="http://schemas.microsoft.com/office/drawing/2014/main" id="{00000000-0008-0000-0C00-00000D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104775</xdr:rowOff>
        </xdr:from>
        <xdr:to>
          <xdr:col>3</xdr:col>
          <xdr:colOff>3057525</xdr:colOff>
          <xdr:row>19</xdr:row>
          <xdr:rowOff>381000</xdr:rowOff>
        </xdr:to>
        <xdr:sp macro="" textlink="">
          <xdr:nvSpPr>
            <xdr:cNvPr id="37902" name="Drop Down 14" hidden="1">
              <a:extLst>
                <a:ext uri="{63B3BB69-23CF-44E3-9099-C40C66FF867C}">
                  <a14:compatExt spid="_x0000_s37902"/>
                </a:ext>
                <a:ext uri="{FF2B5EF4-FFF2-40B4-BE49-F238E27FC236}">
                  <a16:creationId xmlns:a16="http://schemas.microsoft.com/office/drawing/2014/main" id="{00000000-0008-0000-0C00-00000E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104775</xdr:rowOff>
        </xdr:from>
        <xdr:to>
          <xdr:col>3</xdr:col>
          <xdr:colOff>3057525</xdr:colOff>
          <xdr:row>20</xdr:row>
          <xdr:rowOff>381000</xdr:rowOff>
        </xdr:to>
        <xdr:sp macro="" textlink="">
          <xdr:nvSpPr>
            <xdr:cNvPr id="37903" name="Drop Down 15" hidden="1">
              <a:extLst>
                <a:ext uri="{63B3BB69-23CF-44E3-9099-C40C66FF867C}">
                  <a14:compatExt spid="_x0000_s37903"/>
                </a:ext>
                <a:ext uri="{FF2B5EF4-FFF2-40B4-BE49-F238E27FC236}">
                  <a16:creationId xmlns:a16="http://schemas.microsoft.com/office/drawing/2014/main" id="{00000000-0008-0000-0C00-00000F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104775</xdr:rowOff>
        </xdr:from>
        <xdr:to>
          <xdr:col>3</xdr:col>
          <xdr:colOff>3057525</xdr:colOff>
          <xdr:row>21</xdr:row>
          <xdr:rowOff>381000</xdr:rowOff>
        </xdr:to>
        <xdr:sp macro="" textlink="">
          <xdr:nvSpPr>
            <xdr:cNvPr id="37904" name="Drop Down 16" hidden="1">
              <a:extLst>
                <a:ext uri="{63B3BB69-23CF-44E3-9099-C40C66FF867C}">
                  <a14:compatExt spid="_x0000_s37904"/>
                </a:ext>
                <a:ext uri="{FF2B5EF4-FFF2-40B4-BE49-F238E27FC236}">
                  <a16:creationId xmlns:a16="http://schemas.microsoft.com/office/drawing/2014/main" id="{00000000-0008-0000-0C00-000010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104775</xdr:rowOff>
        </xdr:from>
        <xdr:to>
          <xdr:col>3</xdr:col>
          <xdr:colOff>3057525</xdr:colOff>
          <xdr:row>22</xdr:row>
          <xdr:rowOff>381000</xdr:rowOff>
        </xdr:to>
        <xdr:sp macro="" textlink="">
          <xdr:nvSpPr>
            <xdr:cNvPr id="37905" name="Drop Down 17" hidden="1">
              <a:extLst>
                <a:ext uri="{63B3BB69-23CF-44E3-9099-C40C66FF867C}">
                  <a14:compatExt spid="_x0000_s37905"/>
                </a:ext>
                <a:ext uri="{FF2B5EF4-FFF2-40B4-BE49-F238E27FC236}">
                  <a16:creationId xmlns:a16="http://schemas.microsoft.com/office/drawing/2014/main" id="{00000000-0008-0000-0C00-000011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104775</xdr:rowOff>
        </xdr:from>
        <xdr:to>
          <xdr:col>3</xdr:col>
          <xdr:colOff>3057525</xdr:colOff>
          <xdr:row>23</xdr:row>
          <xdr:rowOff>381000</xdr:rowOff>
        </xdr:to>
        <xdr:sp macro="" textlink="">
          <xdr:nvSpPr>
            <xdr:cNvPr id="37906" name="Drop Down 18" hidden="1">
              <a:extLst>
                <a:ext uri="{63B3BB69-23CF-44E3-9099-C40C66FF867C}">
                  <a14:compatExt spid="_x0000_s37906"/>
                </a:ext>
                <a:ext uri="{FF2B5EF4-FFF2-40B4-BE49-F238E27FC236}">
                  <a16:creationId xmlns:a16="http://schemas.microsoft.com/office/drawing/2014/main" id="{00000000-0008-0000-0C00-000012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104775</xdr:rowOff>
        </xdr:from>
        <xdr:to>
          <xdr:col>3</xdr:col>
          <xdr:colOff>3057525</xdr:colOff>
          <xdr:row>24</xdr:row>
          <xdr:rowOff>381000</xdr:rowOff>
        </xdr:to>
        <xdr:sp macro="" textlink="">
          <xdr:nvSpPr>
            <xdr:cNvPr id="37907" name="Drop Down 19" hidden="1">
              <a:extLst>
                <a:ext uri="{63B3BB69-23CF-44E3-9099-C40C66FF867C}">
                  <a14:compatExt spid="_x0000_s37907"/>
                </a:ext>
                <a:ext uri="{FF2B5EF4-FFF2-40B4-BE49-F238E27FC236}">
                  <a16:creationId xmlns:a16="http://schemas.microsoft.com/office/drawing/2014/main" id="{00000000-0008-0000-0C00-000013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104775</xdr:rowOff>
        </xdr:from>
        <xdr:to>
          <xdr:col>3</xdr:col>
          <xdr:colOff>3057525</xdr:colOff>
          <xdr:row>25</xdr:row>
          <xdr:rowOff>381000</xdr:rowOff>
        </xdr:to>
        <xdr:sp macro="" textlink="">
          <xdr:nvSpPr>
            <xdr:cNvPr id="37908" name="Drop Down 20" hidden="1">
              <a:extLst>
                <a:ext uri="{63B3BB69-23CF-44E3-9099-C40C66FF867C}">
                  <a14:compatExt spid="_x0000_s37908"/>
                </a:ext>
                <a:ext uri="{FF2B5EF4-FFF2-40B4-BE49-F238E27FC236}">
                  <a16:creationId xmlns:a16="http://schemas.microsoft.com/office/drawing/2014/main" id="{00000000-0008-0000-0C00-000014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4</xdr:row>
          <xdr:rowOff>142875</xdr:rowOff>
        </xdr:from>
        <xdr:to>
          <xdr:col>24</xdr:col>
          <xdr:colOff>504825</xdr:colOff>
          <xdr:row>4</xdr:row>
          <xdr:rowOff>371475</xdr:rowOff>
        </xdr:to>
        <xdr:sp macro="" textlink="">
          <xdr:nvSpPr>
            <xdr:cNvPr id="37909" name="Check Box 21" hidden="1">
              <a:extLst>
                <a:ext uri="{63B3BB69-23CF-44E3-9099-C40C66FF867C}">
                  <a14:compatExt spid="_x0000_s37909"/>
                </a:ext>
                <a:ext uri="{FF2B5EF4-FFF2-40B4-BE49-F238E27FC236}">
                  <a16:creationId xmlns:a16="http://schemas.microsoft.com/office/drawing/2014/main" id="{00000000-0008-0000-0C00-00001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5</xdr:row>
          <xdr:rowOff>152400</xdr:rowOff>
        </xdr:from>
        <xdr:to>
          <xdr:col>24</xdr:col>
          <xdr:colOff>514350</xdr:colOff>
          <xdr:row>5</xdr:row>
          <xdr:rowOff>371475</xdr:rowOff>
        </xdr:to>
        <xdr:sp macro="" textlink="">
          <xdr:nvSpPr>
            <xdr:cNvPr id="37910" name="Check Box 22" hidden="1">
              <a:extLst>
                <a:ext uri="{63B3BB69-23CF-44E3-9099-C40C66FF867C}">
                  <a14:compatExt spid="_x0000_s37910"/>
                </a:ext>
                <a:ext uri="{FF2B5EF4-FFF2-40B4-BE49-F238E27FC236}">
                  <a16:creationId xmlns:a16="http://schemas.microsoft.com/office/drawing/2014/main" id="{00000000-0008-0000-0C00-00001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6</xdr:row>
          <xdr:rowOff>123825</xdr:rowOff>
        </xdr:from>
        <xdr:to>
          <xdr:col>24</xdr:col>
          <xdr:colOff>514350</xdr:colOff>
          <xdr:row>6</xdr:row>
          <xdr:rowOff>342900</xdr:rowOff>
        </xdr:to>
        <xdr:sp macro="" textlink="">
          <xdr:nvSpPr>
            <xdr:cNvPr id="37911" name="Check Box 23" hidden="1">
              <a:extLst>
                <a:ext uri="{63B3BB69-23CF-44E3-9099-C40C66FF867C}">
                  <a14:compatExt spid="_x0000_s37911"/>
                </a:ext>
                <a:ext uri="{FF2B5EF4-FFF2-40B4-BE49-F238E27FC236}">
                  <a16:creationId xmlns:a16="http://schemas.microsoft.com/office/drawing/2014/main" id="{00000000-0008-0000-0C00-00001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xdr:row>
          <xdr:rowOff>123825</xdr:rowOff>
        </xdr:from>
        <xdr:to>
          <xdr:col>24</xdr:col>
          <xdr:colOff>485775</xdr:colOff>
          <xdr:row>7</xdr:row>
          <xdr:rowOff>342900</xdr:rowOff>
        </xdr:to>
        <xdr:sp macro="" textlink="">
          <xdr:nvSpPr>
            <xdr:cNvPr id="37912" name="Check Box 24" hidden="1">
              <a:extLst>
                <a:ext uri="{63B3BB69-23CF-44E3-9099-C40C66FF867C}">
                  <a14:compatExt spid="_x0000_s37912"/>
                </a:ext>
                <a:ext uri="{FF2B5EF4-FFF2-40B4-BE49-F238E27FC236}">
                  <a16:creationId xmlns:a16="http://schemas.microsoft.com/office/drawing/2014/main" id="{00000000-0008-0000-0C00-00001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xdr:row>
          <xdr:rowOff>85725</xdr:rowOff>
        </xdr:from>
        <xdr:to>
          <xdr:col>24</xdr:col>
          <xdr:colOff>485775</xdr:colOff>
          <xdr:row>8</xdr:row>
          <xdr:rowOff>314325</xdr:rowOff>
        </xdr:to>
        <xdr:sp macro="" textlink="">
          <xdr:nvSpPr>
            <xdr:cNvPr id="37913" name="Check Box 25" hidden="1">
              <a:extLst>
                <a:ext uri="{63B3BB69-23CF-44E3-9099-C40C66FF867C}">
                  <a14:compatExt spid="_x0000_s37913"/>
                </a:ext>
                <a:ext uri="{FF2B5EF4-FFF2-40B4-BE49-F238E27FC236}">
                  <a16:creationId xmlns:a16="http://schemas.microsoft.com/office/drawing/2014/main" id="{00000000-0008-0000-0C00-00001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9</xdr:row>
          <xdr:rowOff>76200</xdr:rowOff>
        </xdr:from>
        <xdr:to>
          <xdr:col>27</xdr:col>
          <xdr:colOff>2476500</xdr:colOff>
          <xdr:row>9</xdr:row>
          <xdr:rowOff>342900</xdr:rowOff>
        </xdr:to>
        <xdr:sp macro="" textlink="">
          <xdr:nvSpPr>
            <xdr:cNvPr id="37914" name="Drop Down 26" hidden="1">
              <a:extLst>
                <a:ext uri="{63B3BB69-23CF-44E3-9099-C40C66FF867C}">
                  <a14:compatExt spid="_x0000_s37914"/>
                </a:ext>
                <a:ext uri="{FF2B5EF4-FFF2-40B4-BE49-F238E27FC236}">
                  <a16:creationId xmlns:a16="http://schemas.microsoft.com/office/drawing/2014/main" id="{00000000-0008-0000-0C00-00001A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10</xdr:row>
          <xdr:rowOff>85725</xdr:rowOff>
        </xdr:from>
        <xdr:to>
          <xdr:col>27</xdr:col>
          <xdr:colOff>2476500</xdr:colOff>
          <xdr:row>10</xdr:row>
          <xdr:rowOff>381000</xdr:rowOff>
        </xdr:to>
        <xdr:sp macro="" textlink="">
          <xdr:nvSpPr>
            <xdr:cNvPr id="37915" name="Drop Down 27" hidden="1">
              <a:extLst>
                <a:ext uri="{63B3BB69-23CF-44E3-9099-C40C66FF867C}">
                  <a14:compatExt spid="_x0000_s37915"/>
                </a:ext>
                <a:ext uri="{FF2B5EF4-FFF2-40B4-BE49-F238E27FC236}">
                  <a16:creationId xmlns:a16="http://schemas.microsoft.com/office/drawing/2014/main" id="{00000000-0008-0000-0C00-00001B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11</xdr:row>
          <xdr:rowOff>85725</xdr:rowOff>
        </xdr:from>
        <xdr:to>
          <xdr:col>27</xdr:col>
          <xdr:colOff>2476500</xdr:colOff>
          <xdr:row>11</xdr:row>
          <xdr:rowOff>381000</xdr:rowOff>
        </xdr:to>
        <xdr:sp macro="" textlink="">
          <xdr:nvSpPr>
            <xdr:cNvPr id="37916" name="Drop Down 28" hidden="1">
              <a:extLst>
                <a:ext uri="{63B3BB69-23CF-44E3-9099-C40C66FF867C}">
                  <a14:compatExt spid="_x0000_s37916"/>
                </a:ext>
                <a:ext uri="{FF2B5EF4-FFF2-40B4-BE49-F238E27FC236}">
                  <a16:creationId xmlns:a16="http://schemas.microsoft.com/office/drawing/2014/main" id="{00000000-0008-0000-0C00-00001C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12</xdr:row>
          <xdr:rowOff>76200</xdr:rowOff>
        </xdr:from>
        <xdr:to>
          <xdr:col>27</xdr:col>
          <xdr:colOff>2495550</xdr:colOff>
          <xdr:row>12</xdr:row>
          <xdr:rowOff>342900</xdr:rowOff>
        </xdr:to>
        <xdr:sp macro="" textlink="">
          <xdr:nvSpPr>
            <xdr:cNvPr id="37917" name="Drop Down 29" hidden="1">
              <a:extLst>
                <a:ext uri="{63B3BB69-23CF-44E3-9099-C40C66FF867C}">
                  <a14:compatExt spid="_x0000_s37917"/>
                </a:ext>
                <a:ext uri="{FF2B5EF4-FFF2-40B4-BE49-F238E27FC236}">
                  <a16:creationId xmlns:a16="http://schemas.microsoft.com/office/drawing/2014/main" id="{00000000-0008-0000-0C00-00001D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13</xdr:row>
          <xdr:rowOff>76200</xdr:rowOff>
        </xdr:from>
        <xdr:to>
          <xdr:col>27</xdr:col>
          <xdr:colOff>2476500</xdr:colOff>
          <xdr:row>13</xdr:row>
          <xdr:rowOff>342900</xdr:rowOff>
        </xdr:to>
        <xdr:sp macro="" textlink="">
          <xdr:nvSpPr>
            <xdr:cNvPr id="37918" name="Drop Down 30" hidden="1">
              <a:extLst>
                <a:ext uri="{63B3BB69-23CF-44E3-9099-C40C66FF867C}">
                  <a14:compatExt spid="_x0000_s37918"/>
                </a:ext>
                <a:ext uri="{FF2B5EF4-FFF2-40B4-BE49-F238E27FC236}">
                  <a16:creationId xmlns:a16="http://schemas.microsoft.com/office/drawing/2014/main" id="{00000000-0008-0000-0C00-00001E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14</xdr:row>
          <xdr:rowOff>76200</xdr:rowOff>
        </xdr:from>
        <xdr:to>
          <xdr:col>27</xdr:col>
          <xdr:colOff>2476500</xdr:colOff>
          <xdr:row>14</xdr:row>
          <xdr:rowOff>342900</xdr:rowOff>
        </xdr:to>
        <xdr:sp macro="" textlink="">
          <xdr:nvSpPr>
            <xdr:cNvPr id="37919" name="Drop Down 31" hidden="1">
              <a:extLst>
                <a:ext uri="{63B3BB69-23CF-44E3-9099-C40C66FF867C}">
                  <a14:compatExt spid="_x0000_s37919"/>
                </a:ext>
                <a:ext uri="{FF2B5EF4-FFF2-40B4-BE49-F238E27FC236}">
                  <a16:creationId xmlns:a16="http://schemas.microsoft.com/office/drawing/2014/main" id="{00000000-0008-0000-0C00-00001F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15</xdr:row>
          <xdr:rowOff>76200</xdr:rowOff>
        </xdr:from>
        <xdr:to>
          <xdr:col>27</xdr:col>
          <xdr:colOff>2476500</xdr:colOff>
          <xdr:row>15</xdr:row>
          <xdr:rowOff>342900</xdr:rowOff>
        </xdr:to>
        <xdr:sp macro="" textlink="">
          <xdr:nvSpPr>
            <xdr:cNvPr id="37920" name="Drop Down 32" hidden="1">
              <a:extLst>
                <a:ext uri="{63B3BB69-23CF-44E3-9099-C40C66FF867C}">
                  <a14:compatExt spid="_x0000_s37920"/>
                </a:ext>
                <a:ext uri="{FF2B5EF4-FFF2-40B4-BE49-F238E27FC236}">
                  <a16:creationId xmlns:a16="http://schemas.microsoft.com/office/drawing/2014/main" id="{00000000-0008-0000-0C00-000020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16</xdr:row>
          <xdr:rowOff>76200</xdr:rowOff>
        </xdr:from>
        <xdr:to>
          <xdr:col>27</xdr:col>
          <xdr:colOff>2476500</xdr:colOff>
          <xdr:row>16</xdr:row>
          <xdr:rowOff>342900</xdr:rowOff>
        </xdr:to>
        <xdr:sp macro="" textlink="">
          <xdr:nvSpPr>
            <xdr:cNvPr id="37921" name="Drop Down 33" hidden="1">
              <a:extLst>
                <a:ext uri="{63B3BB69-23CF-44E3-9099-C40C66FF867C}">
                  <a14:compatExt spid="_x0000_s37921"/>
                </a:ext>
                <a:ext uri="{FF2B5EF4-FFF2-40B4-BE49-F238E27FC236}">
                  <a16:creationId xmlns:a16="http://schemas.microsoft.com/office/drawing/2014/main" id="{00000000-0008-0000-0C00-000021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18</xdr:row>
          <xdr:rowOff>76200</xdr:rowOff>
        </xdr:from>
        <xdr:to>
          <xdr:col>27</xdr:col>
          <xdr:colOff>2476500</xdr:colOff>
          <xdr:row>18</xdr:row>
          <xdr:rowOff>342900</xdr:rowOff>
        </xdr:to>
        <xdr:sp macro="" textlink="">
          <xdr:nvSpPr>
            <xdr:cNvPr id="37922" name="Drop Down 34" hidden="1">
              <a:extLst>
                <a:ext uri="{63B3BB69-23CF-44E3-9099-C40C66FF867C}">
                  <a14:compatExt spid="_x0000_s37922"/>
                </a:ext>
                <a:ext uri="{FF2B5EF4-FFF2-40B4-BE49-F238E27FC236}">
                  <a16:creationId xmlns:a16="http://schemas.microsoft.com/office/drawing/2014/main" id="{00000000-0008-0000-0C00-000022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9</xdr:row>
          <xdr:rowOff>76200</xdr:rowOff>
        </xdr:from>
        <xdr:to>
          <xdr:col>30</xdr:col>
          <xdr:colOff>942975</xdr:colOff>
          <xdr:row>9</xdr:row>
          <xdr:rowOff>342900</xdr:rowOff>
        </xdr:to>
        <xdr:sp macro="" textlink="">
          <xdr:nvSpPr>
            <xdr:cNvPr id="37923" name="Drop Down 35" hidden="1">
              <a:extLst>
                <a:ext uri="{63B3BB69-23CF-44E3-9099-C40C66FF867C}">
                  <a14:compatExt spid="_x0000_s37923"/>
                </a:ext>
                <a:ext uri="{FF2B5EF4-FFF2-40B4-BE49-F238E27FC236}">
                  <a16:creationId xmlns:a16="http://schemas.microsoft.com/office/drawing/2014/main" id="{00000000-0008-0000-0C00-000023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10</xdr:row>
          <xdr:rowOff>76200</xdr:rowOff>
        </xdr:from>
        <xdr:to>
          <xdr:col>30</xdr:col>
          <xdr:colOff>942975</xdr:colOff>
          <xdr:row>10</xdr:row>
          <xdr:rowOff>342900</xdr:rowOff>
        </xdr:to>
        <xdr:sp macro="" textlink="">
          <xdr:nvSpPr>
            <xdr:cNvPr id="37924" name="Drop Down 36" hidden="1">
              <a:extLst>
                <a:ext uri="{63B3BB69-23CF-44E3-9099-C40C66FF867C}">
                  <a14:compatExt spid="_x0000_s37924"/>
                </a:ext>
                <a:ext uri="{FF2B5EF4-FFF2-40B4-BE49-F238E27FC236}">
                  <a16:creationId xmlns:a16="http://schemas.microsoft.com/office/drawing/2014/main" id="{00000000-0008-0000-0C00-000024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11</xdr:row>
          <xdr:rowOff>76200</xdr:rowOff>
        </xdr:from>
        <xdr:to>
          <xdr:col>30</xdr:col>
          <xdr:colOff>942975</xdr:colOff>
          <xdr:row>11</xdr:row>
          <xdr:rowOff>342900</xdr:rowOff>
        </xdr:to>
        <xdr:sp macro="" textlink="">
          <xdr:nvSpPr>
            <xdr:cNvPr id="37925" name="Drop Down 37" hidden="1">
              <a:extLst>
                <a:ext uri="{63B3BB69-23CF-44E3-9099-C40C66FF867C}">
                  <a14:compatExt spid="_x0000_s37925"/>
                </a:ext>
                <a:ext uri="{FF2B5EF4-FFF2-40B4-BE49-F238E27FC236}">
                  <a16:creationId xmlns:a16="http://schemas.microsoft.com/office/drawing/2014/main" id="{00000000-0008-0000-0C00-000025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12</xdr:row>
          <xdr:rowOff>76200</xdr:rowOff>
        </xdr:from>
        <xdr:to>
          <xdr:col>30</xdr:col>
          <xdr:colOff>942975</xdr:colOff>
          <xdr:row>12</xdr:row>
          <xdr:rowOff>342900</xdr:rowOff>
        </xdr:to>
        <xdr:sp macro="" textlink="">
          <xdr:nvSpPr>
            <xdr:cNvPr id="37926" name="Drop Down 38" hidden="1">
              <a:extLst>
                <a:ext uri="{63B3BB69-23CF-44E3-9099-C40C66FF867C}">
                  <a14:compatExt spid="_x0000_s37926"/>
                </a:ext>
                <a:ext uri="{FF2B5EF4-FFF2-40B4-BE49-F238E27FC236}">
                  <a16:creationId xmlns:a16="http://schemas.microsoft.com/office/drawing/2014/main" id="{00000000-0008-0000-0C00-000026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13</xdr:row>
          <xdr:rowOff>76200</xdr:rowOff>
        </xdr:from>
        <xdr:to>
          <xdr:col>30</xdr:col>
          <xdr:colOff>942975</xdr:colOff>
          <xdr:row>13</xdr:row>
          <xdr:rowOff>342900</xdr:rowOff>
        </xdr:to>
        <xdr:sp macro="" textlink="">
          <xdr:nvSpPr>
            <xdr:cNvPr id="37927" name="Drop Down 39" hidden="1">
              <a:extLst>
                <a:ext uri="{63B3BB69-23CF-44E3-9099-C40C66FF867C}">
                  <a14:compatExt spid="_x0000_s37927"/>
                </a:ext>
                <a:ext uri="{FF2B5EF4-FFF2-40B4-BE49-F238E27FC236}">
                  <a16:creationId xmlns:a16="http://schemas.microsoft.com/office/drawing/2014/main" id="{00000000-0008-0000-0C00-000027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14</xdr:row>
          <xdr:rowOff>76200</xdr:rowOff>
        </xdr:from>
        <xdr:to>
          <xdr:col>30</xdr:col>
          <xdr:colOff>942975</xdr:colOff>
          <xdr:row>14</xdr:row>
          <xdr:rowOff>342900</xdr:rowOff>
        </xdr:to>
        <xdr:sp macro="" textlink="">
          <xdr:nvSpPr>
            <xdr:cNvPr id="37928" name="Drop Down 40" hidden="1">
              <a:extLst>
                <a:ext uri="{63B3BB69-23CF-44E3-9099-C40C66FF867C}">
                  <a14:compatExt spid="_x0000_s37928"/>
                </a:ext>
                <a:ext uri="{FF2B5EF4-FFF2-40B4-BE49-F238E27FC236}">
                  <a16:creationId xmlns:a16="http://schemas.microsoft.com/office/drawing/2014/main" id="{00000000-0008-0000-0C00-000028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15</xdr:row>
          <xdr:rowOff>76200</xdr:rowOff>
        </xdr:from>
        <xdr:to>
          <xdr:col>30</xdr:col>
          <xdr:colOff>942975</xdr:colOff>
          <xdr:row>15</xdr:row>
          <xdr:rowOff>342900</xdr:rowOff>
        </xdr:to>
        <xdr:sp macro="" textlink="">
          <xdr:nvSpPr>
            <xdr:cNvPr id="37929" name="Drop Down 41" hidden="1">
              <a:extLst>
                <a:ext uri="{63B3BB69-23CF-44E3-9099-C40C66FF867C}">
                  <a14:compatExt spid="_x0000_s37929"/>
                </a:ext>
                <a:ext uri="{FF2B5EF4-FFF2-40B4-BE49-F238E27FC236}">
                  <a16:creationId xmlns:a16="http://schemas.microsoft.com/office/drawing/2014/main" id="{00000000-0008-0000-0C00-000029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16</xdr:row>
          <xdr:rowOff>76200</xdr:rowOff>
        </xdr:from>
        <xdr:to>
          <xdr:col>30</xdr:col>
          <xdr:colOff>942975</xdr:colOff>
          <xdr:row>16</xdr:row>
          <xdr:rowOff>342900</xdr:rowOff>
        </xdr:to>
        <xdr:sp macro="" textlink="">
          <xdr:nvSpPr>
            <xdr:cNvPr id="37930" name="Drop Down 42" hidden="1">
              <a:extLst>
                <a:ext uri="{63B3BB69-23CF-44E3-9099-C40C66FF867C}">
                  <a14:compatExt spid="_x0000_s37930"/>
                </a:ext>
                <a:ext uri="{FF2B5EF4-FFF2-40B4-BE49-F238E27FC236}">
                  <a16:creationId xmlns:a16="http://schemas.microsoft.com/office/drawing/2014/main" id="{00000000-0008-0000-0C00-00002A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17</xdr:row>
          <xdr:rowOff>76200</xdr:rowOff>
        </xdr:from>
        <xdr:to>
          <xdr:col>30</xdr:col>
          <xdr:colOff>942975</xdr:colOff>
          <xdr:row>17</xdr:row>
          <xdr:rowOff>342900</xdr:rowOff>
        </xdr:to>
        <xdr:sp macro="" textlink="">
          <xdr:nvSpPr>
            <xdr:cNvPr id="37931" name="Drop Down 43" hidden="1">
              <a:extLst>
                <a:ext uri="{63B3BB69-23CF-44E3-9099-C40C66FF867C}">
                  <a14:compatExt spid="_x0000_s37931"/>
                </a:ext>
                <a:ext uri="{FF2B5EF4-FFF2-40B4-BE49-F238E27FC236}">
                  <a16:creationId xmlns:a16="http://schemas.microsoft.com/office/drawing/2014/main" id="{00000000-0008-0000-0C00-00002B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18</xdr:row>
          <xdr:rowOff>76200</xdr:rowOff>
        </xdr:from>
        <xdr:to>
          <xdr:col>30</xdr:col>
          <xdr:colOff>942975</xdr:colOff>
          <xdr:row>18</xdr:row>
          <xdr:rowOff>342900</xdr:rowOff>
        </xdr:to>
        <xdr:sp macro="" textlink="">
          <xdr:nvSpPr>
            <xdr:cNvPr id="37932" name="Drop Down 44" hidden="1">
              <a:extLst>
                <a:ext uri="{63B3BB69-23CF-44E3-9099-C40C66FF867C}">
                  <a14:compatExt spid="_x0000_s37932"/>
                </a:ext>
                <a:ext uri="{FF2B5EF4-FFF2-40B4-BE49-F238E27FC236}">
                  <a16:creationId xmlns:a16="http://schemas.microsoft.com/office/drawing/2014/main" id="{00000000-0008-0000-0C00-00002C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9</xdr:row>
          <xdr:rowOff>76200</xdr:rowOff>
        </xdr:from>
        <xdr:to>
          <xdr:col>33</xdr:col>
          <xdr:colOff>2476500</xdr:colOff>
          <xdr:row>9</xdr:row>
          <xdr:rowOff>342900</xdr:rowOff>
        </xdr:to>
        <xdr:sp macro="" textlink="">
          <xdr:nvSpPr>
            <xdr:cNvPr id="37933" name="Drop Down 45" hidden="1">
              <a:extLst>
                <a:ext uri="{63B3BB69-23CF-44E3-9099-C40C66FF867C}">
                  <a14:compatExt spid="_x0000_s37933"/>
                </a:ext>
                <a:ext uri="{FF2B5EF4-FFF2-40B4-BE49-F238E27FC236}">
                  <a16:creationId xmlns:a16="http://schemas.microsoft.com/office/drawing/2014/main" id="{00000000-0008-0000-0C00-00002D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10</xdr:row>
          <xdr:rowOff>76200</xdr:rowOff>
        </xdr:from>
        <xdr:to>
          <xdr:col>33</xdr:col>
          <xdr:colOff>2476500</xdr:colOff>
          <xdr:row>10</xdr:row>
          <xdr:rowOff>342900</xdr:rowOff>
        </xdr:to>
        <xdr:sp macro="" textlink="">
          <xdr:nvSpPr>
            <xdr:cNvPr id="37934" name="Drop Down 46" hidden="1">
              <a:extLst>
                <a:ext uri="{63B3BB69-23CF-44E3-9099-C40C66FF867C}">
                  <a14:compatExt spid="_x0000_s37934"/>
                </a:ext>
                <a:ext uri="{FF2B5EF4-FFF2-40B4-BE49-F238E27FC236}">
                  <a16:creationId xmlns:a16="http://schemas.microsoft.com/office/drawing/2014/main" id="{00000000-0008-0000-0C00-00002E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11</xdr:row>
          <xdr:rowOff>76200</xdr:rowOff>
        </xdr:from>
        <xdr:to>
          <xdr:col>33</xdr:col>
          <xdr:colOff>2476500</xdr:colOff>
          <xdr:row>11</xdr:row>
          <xdr:rowOff>342900</xdr:rowOff>
        </xdr:to>
        <xdr:sp macro="" textlink="">
          <xdr:nvSpPr>
            <xdr:cNvPr id="37935" name="Drop Down 47" hidden="1">
              <a:extLst>
                <a:ext uri="{63B3BB69-23CF-44E3-9099-C40C66FF867C}">
                  <a14:compatExt spid="_x0000_s37935"/>
                </a:ext>
                <a:ext uri="{FF2B5EF4-FFF2-40B4-BE49-F238E27FC236}">
                  <a16:creationId xmlns:a16="http://schemas.microsoft.com/office/drawing/2014/main" id="{00000000-0008-0000-0C00-00002F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12</xdr:row>
          <xdr:rowOff>76200</xdr:rowOff>
        </xdr:from>
        <xdr:to>
          <xdr:col>33</xdr:col>
          <xdr:colOff>2476500</xdr:colOff>
          <xdr:row>12</xdr:row>
          <xdr:rowOff>342900</xdr:rowOff>
        </xdr:to>
        <xdr:sp macro="" textlink="">
          <xdr:nvSpPr>
            <xdr:cNvPr id="37936" name="Drop Down 48" hidden="1">
              <a:extLst>
                <a:ext uri="{63B3BB69-23CF-44E3-9099-C40C66FF867C}">
                  <a14:compatExt spid="_x0000_s37936"/>
                </a:ext>
                <a:ext uri="{FF2B5EF4-FFF2-40B4-BE49-F238E27FC236}">
                  <a16:creationId xmlns:a16="http://schemas.microsoft.com/office/drawing/2014/main" id="{00000000-0008-0000-0C00-000030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13</xdr:row>
          <xdr:rowOff>76200</xdr:rowOff>
        </xdr:from>
        <xdr:to>
          <xdr:col>33</xdr:col>
          <xdr:colOff>2476500</xdr:colOff>
          <xdr:row>13</xdr:row>
          <xdr:rowOff>342900</xdr:rowOff>
        </xdr:to>
        <xdr:sp macro="" textlink="">
          <xdr:nvSpPr>
            <xdr:cNvPr id="37937" name="Drop Down 49" hidden="1">
              <a:extLst>
                <a:ext uri="{63B3BB69-23CF-44E3-9099-C40C66FF867C}">
                  <a14:compatExt spid="_x0000_s37937"/>
                </a:ext>
                <a:ext uri="{FF2B5EF4-FFF2-40B4-BE49-F238E27FC236}">
                  <a16:creationId xmlns:a16="http://schemas.microsoft.com/office/drawing/2014/main" id="{00000000-0008-0000-0C00-000031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14</xdr:row>
          <xdr:rowOff>76200</xdr:rowOff>
        </xdr:from>
        <xdr:to>
          <xdr:col>33</xdr:col>
          <xdr:colOff>2476500</xdr:colOff>
          <xdr:row>14</xdr:row>
          <xdr:rowOff>342900</xdr:rowOff>
        </xdr:to>
        <xdr:sp macro="" textlink="">
          <xdr:nvSpPr>
            <xdr:cNvPr id="37938" name="Drop Down 50" hidden="1">
              <a:extLst>
                <a:ext uri="{63B3BB69-23CF-44E3-9099-C40C66FF867C}">
                  <a14:compatExt spid="_x0000_s37938"/>
                </a:ext>
                <a:ext uri="{FF2B5EF4-FFF2-40B4-BE49-F238E27FC236}">
                  <a16:creationId xmlns:a16="http://schemas.microsoft.com/office/drawing/2014/main" id="{00000000-0008-0000-0C00-000032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15</xdr:row>
          <xdr:rowOff>76200</xdr:rowOff>
        </xdr:from>
        <xdr:to>
          <xdr:col>33</xdr:col>
          <xdr:colOff>2476500</xdr:colOff>
          <xdr:row>15</xdr:row>
          <xdr:rowOff>342900</xdr:rowOff>
        </xdr:to>
        <xdr:sp macro="" textlink="">
          <xdr:nvSpPr>
            <xdr:cNvPr id="37939" name="Drop Down 51" hidden="1">
              <a:extLst>
                <a:ext uri="{63B3BB69-23CF-44E3-9099-C40C66FF867C}">
                  <a14:compatExt spid="_x0000_s37939"/>
                </a:ext>
                <a:ext uri="{FF2B5EF4-FFF2-40B4-BE49-F238E27FC236}">
                  <a16:creationId xmlns:a16="http://schemas.microsoft.com/office/drawing/2014/main" id="{00000000-0008-0000-0C00-000033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16</xdr:row>
          <xdr:rowOff>76200</xdr:rowOff>
        </xdr:from>
        <xdr:to>
          <xdr:col>33</xdr:col>
          <xdr:colOff>2476500</xdr:colOff>
          <xdr:row>16</xdr:row>
          <xdr:rowOff>342900</xdr:rowOff>
        </xdr:to>
        <xdr:sp macro="" textlink="">
          <xdr:nvSpPr>
            <xdr:cNvPr id="37940" name="Drop Down 52" hidden="1">
              <a:extLst>
                <a:ext uri="{63B3BB69-23CF-44E3-9099-C40C66FF867C}">
                  <a14:compatExt spid="_x0000_s37940"/>
                </a:ext>
                <a:ext uri="{FF2B5EF4-FFF2-40B4-BE49-F238E27FC236}">
                  <a16:creationId xmlns:a16="http://schemas.microsoft.com/office/drawing/2014/main" id="{00000000-0008-0000-0C00-000034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17</xdr:row>
          <xdr:rowOff>76200</xdr:rowOff>
        </xdr:from>
        <xdr:to>
          <xdr:col>33</xdr:col>
          <xdr:colOff>2476500</xdr:colOff>
          <xdr:row>17</xdr:row>
          <xdr:rowOff>342900</xdr:rowOff>
        </xdr:to>
        <xdr:sp macro="" textlink="">
          <xdr:nvSpPr>
            <xdr:cNvPr id="37941" name="Drop Down 53" hidden="1">
              <a:extLst>
                <a:ext uri="{63B3BB69-23CF-44E3-9099-C40C66FF867C}">
                  <a14:compatExt spid="_x0000_s37941"/>
                </a:ext>
                <a:ext uri="{FF2B5EF4-FFF2-40B4-BE49-F238E27FC236}">
                  <a16:creationId xmlns:a16="http://schemas.microsoft.com/office/drawing/2014/main" id="{00000000-0008-0000-0C00-000035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18</xdr:row>
          <xdr:rowOff>76200</xdr:rowOff>
        </xdr:from>
        <xdr:to>
          <xdr:col>33</xdr:col>
          <xdr:colOff>2476500</xdr:colOff>
          <xdr:row>18</xdr:row>
          <xdr:rowOff>342900</xdr:rowOff>
        </xdr:to>
        <xdr:sp macro="" textlink="">
          <xdr:nvSpPr>
            <xdr:cNvPr id="37942" name="Drop Down 54" hidden="1">
              <a:extLst>
                <a:ext uri="{63B3BB69-23CF-44E3-9099-C40C66FF867C}">
                  <a14:compatExt spid="_x0000_s37942"/>
                </a:ext>
                <a:ext uri="{FF2B5EF4-FFF2-40B4-BE49-F238E27FC236}">
                  <a16:creationId xmlns:a16="http://schemas.microsoft.com/office/drawing/2014/main" id="{00000000-0008-0000-0C00-000036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9</xdr:row>
          <xdr:rowOff>76200</xdr:rowOff>
        </xdr:from>
        <xdr:to>
          <xdr:col>36</xdr:col>
          <xdr:colOff>942975</xdr:colOff>
          <xdr:row>9</xdr:row>
          <xdr:rowOff>342900</xdr:rowOff>
        </xdr:to>
        <xdr:sp macro="" textlink="">
          <xdr:nvSpPr>
            <xdr:cNvPr id="37943" name="Drop Down 55" hidden="1">
              <a:extLst>
                <a:ext uri="{63B3BB69-23CF-44E3-9099-C40C66FF867C}">
                  <a14:compatExt spid="_x0000_s37943"/>
                </a:ext>
                <a:ext uri="{FF2B5EF4-FFF2-40B4-BE49-F238E27FC236}">
                  <a16:creationId xmlns:a16="http://schemas.microsoft.com/office/drawing/2014/main" id="{00000000-0008-0000-0C00-000037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10</xdr:row>
          <xdr:rowOff>76200</xdr:rowOff>
        </xdr:from>
        <xdr:to>
          <xdr:col>36</xdr:col>
          <xdr:colOff>942975</xdr:colOff>
          <xdr:row>10</xdr:row>
          <xdr:rowOff>342900</xdr:rowOff>
        </xdr:to>
        <xdr:sp macro="" textlink="">
          <xdr:nvSpPr>
            <xdr:cNvPr id="37944" name="Drop Down 56" hidden="1">
              <a:extLst>
                <a:ext uri="{63B3BB69-23CF-44E3-9099-C40C66FF867C}">
                  <a14:compatExt spid="_x0000_s37944"/>
                </a:ext>
                <a:ext uri="{FF2B5EF4-FFF2-40B4-BE49-F238E27FC236}">
                  <a16:creationId xmlns:a16="http://schemas.microsoft.com/office/drawing/2014/main" id="{00000000-0008-0000-0C00-000038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11</xdr:row>
          <xdr:rowOff>76200</xdr:rowOff>
        </xdr:from>
        <xdr:to>
          <xdr:col>36</xdr:col>
          <xdr:colOff>942975</xdr:colOff>
          <xdr:row>11</xdr:row>
          <xdr:rowOff>342900</xdr:rowOff>
        </xdr:to>
        <xdr:sp macro="" textlink="">
          <xdr:nvSpPr>
            <xdr:cNvPr id="37945" name="Drop Down 57" hidden="1">
              <a:extLst>
                <a:ext uri="{63B3BB69-23CF-44E3-9099-C40C66FF867C}">
                  <a14:compatExt spid="_x0000_s37945"/>
                </a:ext>
                <a:ext uri="{FF2B5EF4-FFF2-40B4-BE49-F238E27FC236}">
                  <a16:creationId xmlns:a16="http://schemas.microsoft.com/office/drawing/2014/main" id="{00000000-0008-0000-0C00-000039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12</xdr:row>
          <xdr:rowOff>76200</xdr:rowOff>
        </xdr:from>
        <xdr:to>
          <xdr:col>36</xdr:col>
          <xdr:colOff>942975</xdr:colOff>
          <xdr:row>12</xdr:row>
          <xdr:rowOff>342900</xdr:rowOff>
        </xdr:to>
        <xdr:sp macro="" textlink="">
          <xdr:nvSpPr>
            <xdr:cNvPr id="37946" name="Drop Down 58" hidden="1">
              <a:extLst>
                <a:ext uri="{63B3BB69-23CF-44E3-9099-C40C66FF867C}">
                  <a14:compatExt spid="_x0000_s37946"/>
                </a:ext>
                <a:ext uri="{FF2B5EF4-FFF2-40B4-BE49-F238E27FC236}">
                  <a16:creationId xmlns:a16="http://schemas.microsoft.com/office/drawing/2014/main" id="{00000000-0008-0000-0C00-00003A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13</xdr:row>
          <xdr:rowOff>76200</xdr:rowOff>
        </xdr:from>
        <xdr:to>
          <xdr:col>36</xdr:col>
          <xdr:colOff>942975</xdr:colOff>
          <xdr:row>13</xdr:row>
          <xdr:rowOff>342900</xdr:rowOff>
        </xdr:to>
        <xdr:sp macro="" textlink="">
          <xdr:nvSpPr>
            <xdr:cNvPr id="37947" name="Drop Down 59" hidden="1">
              <a:extLst>
                <a:ext uri="{63B3BB69-23CF-44E3-9099-C40C66FF867C}">
                  <a14:compatExt spid="_x0000_s37947"/>
                </a:ext>
                <a:ext uri="{FF2B5EF4-FFF2-40B4-BE49-F238E27FC236}">
                  <a16:creationId xmlns:a16="http://schemas.microsoft.com/office/drawing/2014/main" id="{00000000-0008-0000-0C00-00003B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14</xdr:row>
          <xdr:rowOff>76200</xdr:rowOff>
        </xdr:from>
        <xdr:to>
          <xdr:col>36</xdr:col>
          <xdr:colOff>942975</xdr:colOff>
          <xdr:row>14</xdr:row>
          <xdr:rowOff>342900</xdr:rowOff>
        </xdr:to>
        <xdr:sp macro="" textlink="">
          <xdr:nvSpPr>
            <xdr:cNvPr id="37948" name="Drop Down 60" hidden="1">
              <a:extLst>
                <a:ext uri="{63B3BB69-23CF-44E3-9099-C40C66FF867C}">
                  <a14:compatExt spid="_x0000_s37948"/>
                </a:ext>
                <a:ext uri="{FF2B5EF4-FFF2-40B4-BE49-F238E27FC236}">
                  <a16:creationId xmlns:a16="http://schemas.microsoft.com/office/drawing/2014/main" id="{00000000-0008-0000-0C00-00003C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15</xdr:row>
          <xdr:rowOff>76200</xdr:rowOff>
        </xdr:from>
        <xdr:to>
          <xdr:col>36</xdr:col>
          <xdr:colOff>942975</xdr:colOff>
          <xdr:row>15</xdr:row>
          <xdr:rowOff>342900</xdr:rowOff>
        </xdr:to>
        <xdr:sp macro="" textlink="">
          <xdr:nvSpPr>
            <xdr:cNvPr id="37949" name="Drop Down 61" hidden="1">
              <a:extLst>
                <a:ext uri="{63B3BB69-23CF-44E3-9099-C40C66FF867C}">
                  <a14:compatExt spid="_x0000_s37949"/>
                </a:ext>
                <a:ext uri="{FF2B5EF4-FFF2-40B4-BE49-F238E27FC236}">
                  <a16:creationId xmlns:a16="http://schemas.microsoft.com/office/drawing/2014/main" id="{00000000-0008-0000-0C00-00003D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16</xdr:row>
          <xdr:rowOff>76200</xdr:rowOff>
        </xdr:from>
        <xdr:to>
          <xdr:col>36</xdr:col>
          <xdr:colOff>942975</xdr:colOff>
          <xdr:row>16</xdr:row>
          <xdr:rowOff>342900</xdr:rowOff>
        </xdr:to>
        <xdr:sp macro="" textlink="">
          <xdr:nvSpPr>
            <xdr:cNvPr id="37950" name="Drop Down 62" hidden="1">
              <a:extLst>
                <a:ext uri="{63B3BB69-23CF-44E3-9099-C40C66FF867C}">
                  <a14:compatExt spid="_x0000_s37950"/>
                </a:ext>
                <a:ext uri="{FF2B5EF4-FFF2-40B4-BE49-F238E27FC236}">
                  <a16:creationId xmlns:a16="http://schemas.microsoft.com/office/drawing/2014/main" id="{00000000-0008-0000-0C00-00003E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17</xdr:row>
          <xdr:rowOff>76200</xdr:rowOff>
        </xdr:from>
        <xdr:to>
          <xdr:col>36</xdr:col>
          <xdr:colOff>942975</xdr:colOff>
          <xdr:row>17</xdr:row>
          <xdr:rowOff>342900</xdr:rowOff>
        </xdr:to>
        <xdr:sp macro="" textlink="">
          <xdr:nvSpPr>
            <xdr:cNvPr id="37951" name="Drop Down 63" hidden="1">
              <a:extLst>
                <a:ext uri="{63B3BB69-23CF-44E3-9099-C40C66FF867C}">
                  <a14:compatExt spid="_x0000_s37951"/>
                </a:ext>
                <a:ext uri="{FF2B5EF4-FFF2-40B4-BE49-F238E27FC236}">
                  <a16:creationId xmlns:a16="http://schemas.microsoft.com/office/drawing/2014/main" id="{00000000-0008-0000-0C00-00003F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18</xdr:row>
          <xdr:rowOff>76200</xdr:rowOff>
        </xdr:from>
        <xdr:to>
          <xdr:col>36</xdr:col>
          <xdr:colOff>942975</xdr:colOff>
          <xdr:row>18</xdr:row>
          <xdr:rowOff>342900</xdr:rowOff>
        </xdr:to>
        <xdr:sp macro="" textlink="">
          <xdr:nvSpPr>
            <xdr:cNvPr id="37952" name="Drop Down 64" hidden="1">
              <a:extLst>
                <a:ext uri="{63B3BB69-23CF-44E3-9099-C40C66FF867C}">
                  <a14:compatExt spid="_x0000_s37952"/>
                </a:ext>
                <a:ext uri="{FF2B5EF4-FFF2-40B4-BE49-F238E27FC236}">
                  <a16:creationId xmlns:a16="http://schemas.microsoft.com/office/drawing/2014/main" id="{00000000-0008-0000-0C00-000040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9</xdr:row>
          <xdr:rowOff>85725</xdr:rowOff>
        </xdr:from>
        <xdr:to>
          <xdr:col>39</xdr:col>
          <xdr:colOff>2409825</xdr:colOff>
          <xdr:row>9</xdr:row>
          <xdr:rowOff>342900</xdr:rowOff>
        </xdr:to>
        <xdr:sp macro="" textlink="">
          <xdr:nvSpPr>
            <xdr:cNvPr id="37953" name="Drop Down 65" hidden="1">
              <a:extLst>
                <a:ext uri="{63B3BB69-23CF-44E3-9099-C40C66FF867C}">
                  <a14:compatExt spid="_x0000_s37953"/>
                </a:ext>
                <a:ext uri="{FF2B5EF4-FFF2-40B4-BE49-F238E27FC236}">
                  <a16:creationId xmlns:a16="http://schemas.microsoft.com/office/drawing/2014/main" id="{00000000-0008-0000-0C00-000041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10</xdr:row>
          <xdr:rowOff>85725</xdr:rowOff>
        </xdr:from>
        <xdr:to>
          <xdr:col>39</xdr:col>
          <xdr:colOff>2409825</xdr:colOff>
          <xdr:row>10</xdr:row>
          <xdr:rowOff>342900</xdr:rowOff>
        </xdr:to>
        <xdr:sp macro="" textlink="">
          <xdr:nvSpPr>
            <xdr:cNvPr id="37954" name="Drop Down 66" hidden="1">
              <a:extLst>
                <a:ext uri="{63B3BB69-23CF-44E3-9099-C40C66FF867C}">
                  <a14:compatExt spid="_x0000_s37954"/>
                </a:ext>
                <a:ext uri="{FF2B5EF4-FFF2-40B4-BE49-F238E27FC236}">
                  <a16:creationId xmlns:a16="http://schemas.microsoft.com/office/drawing/2014/main" id="{00000000-0008-0000-0C00-000042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11</xdr:row>
          <xdr:rowOff>85725</xdr:rowOff>
        </xdr:from>
        <xdr:to>
          <xdr:col>39</xdr:col>
          <xdr:colOff>2409825</xdr:colOff>
          <xdr:row>11</xdr:row>
          <xdr:rowOff>342900</xdr:rowOff>
        </xdr:to>
        <xdr:sp macro="" textlink="">
          <xdr:nvSpPr>
            <xdr:cNvPr id="37955" name="Drop Down 67" hidden="1">
              <a:extLst>
                <a:ext uri="{63B3BB69-23CF-44E3-9099-C40C66FF867C}">
                  <a14:compatExt spid="_x0000_s37955"/>
                </a:ext>
                <a:ext uri="{FF2B5EF4-FFF2-40B4-BE49-F238E27FC236}">
                  <a16:creationId xmlns:a16="http://schemas.microsoft.com/office/drawing/2014/main" id="{00000000-0008-0000-0C00-000043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12</xdr:row>
          <xdr:rowOff>85725</xdr:rowOff>
        </xdr:from>
        <xdr:to>
          <xdr:col>39</xdr:col>
          <xdr:colOff>2409825</xdr:colOff>
          <xdr:row>12</xdr:row>
          <xdr:rowOff>342900</xdr:rowOff>
        </xdr:to>
        <xdr:sp macro="" textlink="">
          <xdr:nvSpPr>
            <xdr:cNvPr id="37956" name="Drop Down 68" hidden="1">
              <a:extLst>
                <a:ext uri="{63B3BB69-23CF-44E3-9099-C40C66FF867C}">
                  <a14:compatExt spid="_x0000_s37956"/>
                </a:ext>
                <a:ext uri="{FF2B5EF4-FFF2-40B4-BE49-F238E27FC236}">
                  <a16:creationId xmlns:a16="http://schemas.microsoft.com/office/drawing/2014/main" id="{00000000-0008-0000-0C00-000044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13</xdr:row>
          <xdr:rowOff>85725</xdr:rowOff>
        </xdr:from>
        <xdr:to>
          <xdr:col>39</xdr:col>
          <xdr:colOff>2409825</xdr:colOff>
          <xdr:row>13</xdr:row>
          <xdr:rowOff>342900</xdr:rowOff>
        </xdr:to>
        <xdr:sp macro="" textlink="">
          <xdr:nvSpPr>
            <xdr:cNvPr id="37957" name="Drop Down 69" hidden="1">
              <a:extLst>
                <a:ext uri="{63B3BB69-23CF-44E3-9099-C40C66FF867C}">
                  <a14:compatExt spid="_x0000_s37957"/>
                </a:ext>
                <a:ext uri="{FF2B5EF4-FFF2-40B4-BE49-F238E27FC236}">
                  <a16:creationId xmlns:a16="http://schemas.microsoft.com/office/drawing/2014/main" id="{00000000-0008-0000-0C00-000045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14</xdr:row>
          <xdr:rowOff>85725</xdr:rowOff>
        </xdr:from>
        <xdr:to>
          <xdr:col>39</xdr:col>
          <xdr:colOff>2409825</xdr:colOff>
          <xdr:row>14</xdr:row>
          <xdr:rowOff>342900</xdr:rowOff>
        </xdr:to>
        <xdr:sp macro="" textlink="">
          <xdr:nvSpPr>
            <xdr:cNvPr id="37958" name="Drop Down 70" hidden="1">
              <a:extLst>
                <a:ext uri="{63B3BB69-23CF-44E3-9099-C40C66FF867C}">
                  <a14:compatExt spid="_x0000_s37958"/>
                </a:ext>
                <a:ext uri="{FF2B5EF4-FFF2-40B4-BE49-F238E27FC236}">
                  <a16:creationId xmlns:a16="http://schemas.microsoft.com/office/drawing/2014/main" id="{00000000-0008-0000-0C00-000046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15</xdr:row>
          <xdr:rowOff>85725</xdr:rowOff>
        </xdr:from>
        <xdr:to>
          <xdr:col>39</xdr:col>
          <xdr:colOff>2409825</xdr:colOff>
          <xdr:row>15</xdr:row>
          <xdr:rowOff>342900</xdr:rowOff>
        </xdr:to>
        <xdr:sp macro="" textlink="">
          <xdr:nvSpPr>
            <xdr:cNvPr id="37959" name="Drop Down 71" hidden="1">
              <a:extLst>
                <a:ext uri="{63B3BB69-23CF-44E3-9099-C40C66FF867C}">
                  <a14:compatExt spid="_x0000_s37959"/>
                </a:ext>
                <a:ext uri="{FF2B5EF4-FFF2-40B4-BE49-F238E27FC236}">
                  <a16:creationId xmlns:a16="http://schemas.microsoft.com/office/drawing/2014/main" id="{00000000-0008-0000-0C00-000047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16</xdr:row>
          <xdr:rowOff>85725</xdr:rowOff>
        </xdr:from>
        <xdr:to>
          <xdr:col>39</xdr:col>
          <xdr:colOff>2409825</xdr:colOff>
          <xdr:row>16</xdr:row>
          <xdr:rowOff>342900</xdr:rowOff>
        </xdr:to>
        <xdr:sp macro="" textlink="">
          <xdr:nvSpPr>
            <xdr:cNvPr id="37960" name="Drop Down 72" hidden="1">
              <a:extLst>
                <a:ext uri="{63B3BB69-23CF-44E3-9099-C40C66FF867C}">
                  <a14:compatExt spid="_x0000_s37960"/>
                </a:ext>
                <a:ext uri="{FF2B5EF4-FFF2-40B4-BE49-F238E27FC236}">
                  <a16:creationId xmlns:a16="http://schemas.microsoft.com/office/drawing/2014/main" id="{00000000-0008-0000-0C00-000048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17</xdr:row>
          <xdr:rowOff>85725</xdr:rowOff>
        </xdr:from>
        <xdr:to>
          <xdr:col>39</xdr:col>
          <xdr:colOff>2409825</xdr:colOff>
          <xdr:row>17</xdr:row>
          <xdr:rowOff>342900</xdr:rowOff>
        </xdr:to>
        <xdr:sp macro="" textlink="">
          <xdr:nvSpPr>
            <xdr:cNvPr id="37961" name="Drop Down 73" hidden="1">
              <a:extLst>
                <a:ext uri="{63B3BB69-23CF-44E3-9099-C40C66FF867C}">
                  <a14:compatExt spid="_x0000_s37961"/>
                </a:ext>
                <a:ext uri="{FF2B5EF4-FFF2-40B4-BE49-F238E27FC236}">
                  <a16:creationId xmlns:a16="http://schemas.microsoft.com/office/drawing/2014/main" id="{00000000-0008-0000-0C00-000049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18</xdr:row>
          <xdr:rowOff>85725</xdr:rowOff>
        </xdr:from>
        <xdr:to>
          <xdr:col>39</xdr:col>
          <xdr:colOff>2409825</xdr:colOff>
          <xdr:row>18</xdr:row>
          <xdr:rowOff>342900</xdr:rowOff>
        </xdr:to>
        <xdr:sp macro="" textlink="">
          <xdr:nvSpPr>
            <xdr:cNvPr id="37962" name="Drop Down 74" hidden="1">
              <a:extLst>
                <a:ext uri="{63B3BB69-23CF-44E3-9099-C40C66FF867C}">
                  <a14:compatExt spid="_x0000_s37962"/>
                </a:ext>
                <a:ext uri="{FF2B5EF4-FFF2-40B4-BE49-F238E27FC236}">
                  <a16:creationId xmlns:a16="http://schemas.microsoft.com/office/drawing/2014/main" id="{00000000-0008-0000-0C00-00004A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9</xdr:row>
          <xdr:rowOff>76200</xdr:rowOff>
        </xdr:from>
        <xdr:to>
          <xdr:col>42</xdr:col>
          <xdr:colOff>933450</xdr:colOff>
          <xdr:row>9</xdr:row>
          <xdr:rowOff>342900</xdr:rowOff>
        </xdr:to>
        <xdr:sp macro="" textlink="">
          <xdr:nvSpPr>
            <xdr:cNvPr id="37963" name="Drop Down 75" hidden="1">
              <a:extLst>
                <a:ext uri="{63B3BB69-23CF-44E3-9099-C40C66FF867C}">
                  <a14:compatExt spid="_x0000_s37963"/>
                </a:ext>
                <a:ext uri="{FF2B5EF4-FFF2-40B4-BE49-F238E27FC236}">
                  <a16:creationId xmlns:a16="http://schemas.microsoft.com/office/drawing/2014/main" id="{00000000-0008-0000-0C00-00004B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10</xdr:row>
          <xdr:rowOff>76200</xdr:rowOff>
        </xdr:from>
        <xdr:to>
          <xdr:col>42</xdr:col>
          <xdr:colOff>933450</xdr:colOff>
          <xdr:row>10</xdr:row>
          <xdr:rowOff>342900</xdr:rowOff>
        </xdr:to>
        <xdr:sp macro="" textlink="">
          <xdr:nvSpPr>
            <xdr:cNvPr id="37964" name="Drop Down 76" hidden="1">
              <a:extLst>
                <a:ext uri="{63B3BB69-23CF-44E3-9099-C40C66FF867C}">
                  <a14:compatExt spid="_x0000_s37964"/>
                </a:ext>
                <a:ext uri="{FF2B5EF4-FFF2-40B4-BE49-F238E27FC236}">
                  <a16:creationId xmlns:a16="http://schemas.microsoft.com/office/drawing/2014/main" id="{00000000-0008-0000-0C00-00004C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11</xdr:row>
          <xdr:rowOff>76200</xdr:rowOff>
        </xdr:from>
        <xdr:to>
          <xdr:col>42</xdr:col>
          <xdr:colOff>933450</xdr:colOff>
          <xdr:row>11</xdr:row>
          <xdr:rowOff>342900</xdr:rowOff>
        </xdr:to>
        <xdr:sp macro="" textlink="">
          <xdr:nvSpPr>
            <xdr:cNvPr id="37965" name="Drop Down 77" hidden="1">
              <a:extLst>
                <a:ext uri="{63B3BB69-23CF-44E3-9099-C40C66FF867C}">
                  <a14:compatExt spid="_x0000_s37965"/>
                </a:ext>
                <a:ext uri="{FF2B5EF4-FFF2-40B4-BE49-F238E27FC236}">
                  <a16:creationId xmlns:a16="http://schemas.microsoft.com/office/drawing/2014/main" id="{00000000-0008-0000-0C00-00004D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12</xdr:row>
          <xdr:rowOff>76200</xdr:rowOff>
        </xdr:from>
        <xdr:to>
          <xdr:col>42</xdr:col>
          <xdr:colOff>933450</xdr:colOff>
          <xdr:row>12</xdr:row>
          <xdr:rowOff>342900</xdr:rowOff>
        </xdr:to>
        <xdr:sp macro="" textlink="">
          <xdr:nvSpPr>
            <xdr:cNvPr id="37966" name="Drop Down 78" hidden="1">
              <a:extLst>
                <a:ext uri="{63B3BB69-23CF-44E3-9099-C40C66FF867C}">
                  <a14:compatExt spid="_x0000_s37966"/>
                </a:ext>
                <a:ext uri="{FF2B5EF4-FFF2-40B4-BE49-F238E27FC236}">
                  <a16:creationId xmlns:a16="http://schemas.microsoft.com/office/drawing/2014/main" id="{00000000-0008-0000-0C00-00004E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13</xdr:row>
          <xdr:rowOff>76200</xdr:rowOff>
        </xdr:from>
        <xdr:to>
          <xdr:col>42</xdr:col>
          <xdr:colOff>933450</xdr:colOff>
          <xdr:row>13</xdr:row>
          <xdr:rowOff>342900</xdr:rowOff>
        </xdr:to>
        <xdr:sp macro="" textlink="">
          <xdr:nvSpPr>
            <xdr:cNvPr id="37967" name="Drop Down 79" hidden="1">
              <a:extLst>
                <a:ext uri="{63B3BB69-23CF-44E3-9099-C40C66FF867C}">
                  <a14:compatExt spid="_x0000_s37967"/>
                </a:ext>
                <a:ext uri="{FF2B5EF4-FFF2-40B4-BE49-F238E27FC236}">
                  <a16:creationId xmlns:a16="http://schemas.microsoft.com/office/drawing/2014/main" id="{00000000-0008-0000-0C00-00004F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14</xdr:row>
          <xdr:rowOff>76200</xdr:rowOff>
        </xdr:from>
        <xdr:to>
          <xdr:col>42</xdr:col>
          <xdr:colOff>933450</xdr:colOff>
          <xdr:row>14</xdr:row>
          <xdr:rowOff>342900</xdr:rowOff>
        </xdr:to>
        <xdr:sp macro="" textlink="">
          <xdr:nvSpPr>
            <xdr:cNvPr id="37968" name="Drop Down 80" hidden="1">
              <a:extLst>
                <a:ext uri="{63B3BB69-23CF-44E3-9099-C40C66FF867C}">
                  <a14:compatExt spid="_x0000_s37968"/>
                </a:ext>
                <a:ext uri="{FF2B5EF4-FFF2-40B4-BE49-F238E27FC236}">
                  <a16:creationId xmlns:a16="http://schemas.microsoft.com/office/drawing/2014/main" id="{00000000-0008-0000-0C00-000050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15</xdr:row>
          <xdr:rowOff>76200</xdr:rowOff>
        </xdr:from>
        <xdr:to>
          <xdr:col>42</xdr:col>
          <xdr:colOff>933450</xdr:colOff>
          <xdr:row>15</xdr:row>
          <xdr:rowOff>342900</xdr:rowOff>
        </xdr:to>
        <xdr:sp macro="" textlink="">
          <xdr:nvSpPr>
            <xdr:cNvPr id="37969" name="Drop Down 81" hidden="1">
              <a:extLst>
                <a:ext uri="{63B3BB69-23CF-44E3-9099-C40C66FF867C}">
                  <a14:compatExt spid="_x0000_s37969"/>
                </a:ext>
                <a:ext uri="{FF2B5EF4-FFF2-40B4-BE49-F238E27FC236}">
                  <a16:creationId xmlns:a16="http://schemas.microsoft.com/office/drawing/2014/main" id="{00000000-0008-0000-0C00-000051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16</xdr:row>
          <xdr:rowOff>76200</xdr:rowOff>
        </xdr:from>
        <xdr:to>
          <xdr:col>42</xdr:col>
          <xdr:colOff>933450</xdr:colOff>
          <xdr:row>16</xdr:row>
          <xdr:rowOff>342900</xdr:rowOff>
        </xdr:to>
        <xdr:sp macro="" textlink="">
          <xdr:nvSpPr>
            <xdr:cNvPr id="37970" name="Drop Down 82" hidden="1">
              <a:extLst>
                <a:ext uri="{63B3BB69-23CF-44E3-9099-C40C66FF867C}">
                  <a14:compatExt spid="_x0000_s37970"/>
                </a:ext>
                <a:ext uri="{FF2B5EF4-FFF2-40B4-BE49-F238E27FC236}">
                  <a16:creationId xmlns:a16="http://schemas.microsoft.com/office/drawing/2014/main" id="{00000000-0008-0000-0C00-000052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17</xdr:row>
          <xdr:rowOff>76200</xdr:rowOff>
        </xdr:from>
        <xdr:to>
          <xdr:col>42</xdr:col>
          <xdr:colOff>933450</xdr:colOff>
          <xdr:row>17</xdr:row>
          <xdr:rowOff>342900</xdr:rowOff>
        </xdr:to>
        <xdr:sp macro="" textlink="">
          <xdr:nvSpPr>
            <xdr:cNvPr id="37971" name="Drop Down 83" hidden="1">
              <a:extLst>
                <a:ext uri="{63B3BB69-23CF-44E3-9099-C40C66FF867C}">
                  <a14:compatExt spid="_x0000_s37971"/>
                </a:ext>
                <a:ext uri="{FF2B5EF4-FFF2-40B4-BE49-F238E27FC236}">
                  <a16:creationId xmlns:a16="http://schemas.microsoft.com/office/drawing/2014/main" id="{00000000-0008-0000-0C00-000053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18</xdr:row>
          <xdr:rowOff>76200</xdr:rowOff>
        </xdr:from>
        <xdr:to>
          <xdr:col>42</xdr:col>
          <xdr:colOff>933450</xdr:colOff>
          <xdr:row>18</xdr:row>
          <xdr:rowOff>342900</xdr:rowOff>
        </xdr:to>
        <xdr:sp macro="" textlink="">
          <xdr:nvSpPr>
            <xdr:cNvPr id="37972" name="Drop Down 84" hidden="1">
              <a:extLst>
                <a:ext uri="{63B3BB69-23CF-44E3-9099-C40C66FF867C}">
                  <a14:compatExt spid="_x0000_s37972"/>
                </a:ext>
                <a:ext uri="{FF2B5EF4-FFF2-40B4-BE49-F238E27FC236}">
                  <a16:creationId xmlns:a16="http://schemas.microsoft.com/office/drawing/2014/main" id="{00000000-0008-0000-0C00-000054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9</xdr:row>
          <xdr:rowOff>85725</xdr:rowOff>
        </xdr:from>
        <xdr:to>
          <xdr:col>45</xdr:col>
          <xdr:colOff>2409825</xdr:colOff>
          <xdr:row>9</xdr:row>
          <xdr:rowOff>342900</xdr:rowOff>
        </xdr:to>
        <xdr:sp macro="" textlink="">
          <xdr:nvSpPr>
            <xdr:cNvPr id="37973" name="Drop Down 85" hidden="1">
              <a:extLst>
                <a:ext uri="{63B3BB69-23CF-44E3-9099-C40C66FF867C}">
                  <a14:compatExt spid="_x0000_s37973"/>
                </a:ext>
                <a:ext uri="{FF2B5EF4-FFF2-40B4-BE49-F238E27FC236}">
                  <a16:creationId xmlns:a16="http://schemas.microsoft.com/office/drawing/2014/main" id="{00000000-0008-0000-0C00-000055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10</xdr:row>
          <xdr:rowOff>85725</xdr:rowOff>
        </xdr:from>
        <xdr:to>
          <xdr:col>45</xdr:col>
          <xdr:colOff>2409825</xdr:colOff>
          <xdr:row>10</xdr:row>
          <xdr:rowOff>342900</xdr:rowOff>
        </xdr:to>
        <xdr:sp macro="" textlink="">
          <xdr:nvSpPr>
            <xdr:cNvPr id="37974" name="Drop Down 86" hidden="1">
              <a:extLst>
                <a:ext uri="{63B3BB69-23CF-44E3-9099-C40C66FF867C}">
                  <a14:compatExt spid="_x0000_s37974"/>
                </a:ext>
                <a:ext uri="{FF2B5EF4-FFF2-40B4-BE49-F238E27FC236}">
                  <a16:creationId xmlns:a16="http://schemas.microsoft.com/office/drawing/2014/main" id="{00000000-0008-0000-0C00-000056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11</xdr:row>
          <xdr:rowOff>85725</xdr:rowOff>
        </xdr:from>
        <xdr:to>
          <xdr:col>45</xdr:col>
          <xdr:colOff>2409825</xdr:colOff>
          <xdr:row>11</xdr:row>
          <xdr:rowOff>342900</xdr:rowOff>
        </xdr:to>
        <xdr:sp macro="" textlink="">
          <xdr:nvSpPr>
            <xdr:cNvPr id="37975" name="Drop Down 87" hidden="1">
              <a:extLst>
                <a:ext uri="{63B3BB69-23CF-44E3-9099-C40C66FF867C}">
                  <a14:compatExt spid="_x0000_s37975"/>
                </a:ext>
                <a:ext uri="{FF2B5EF4-FFF2-40B4-BE49-F238E27FC236}">
                  <a16:creationId xmlns:a16="http://schemas.microsoft.com/office/drawing/2014/main" id="{00000000-0008-0000-0C00-000057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12</xdr:row>
          <xdr:rowOff>85725</xdr:rowOff>
        </xdr:from>
        <xdr:to>
          <xdr:col>45</xdr:col>
          <xdr:colOff>2409825</xdr:colOff>
          <xdr:row>12</xdr:row>
          <xdr:rowOff>342900</xdr:rowOff>
        </xdr:to>
        <xdr:sp macro="" textlink="">
          <xdr:nvSpPr>
            <xdr:cNvPr id="37976" name="Drop Down 88" hidden="1">
              <a:extLst>
                <a:ext uri="{63B3BB69-23CF-44E3-9099-C40C66FF867C}">
                  <a14:compatExt spid="_x0000_s37976"/>
                </a:ext>
                <a:ext uri="{FF2B5EF4-FFF2-40B4-BE49-F238E27FC236}">
                  <a16:creationId xmlns:a16="http://schemas.microsoft.com/office/drawing/2014/main" id="{00000000-0008-0000-0C00-000058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13</xdr:row>
          <xdr:rowOff>85725</xdr:rowOff>
        </xdr:from>
        <xdr:to>
          <xdr:col>45</xdr:col>
          <xdr:colOff>2409825</xdr:colOff>
          <xdr:row>13</xdr:row>
          <xdr:rowOff>342900</xdr:rowOff>
        </xdr:to>
        <xdr:sp macro="" textlink="">
          <xdr:nvSpPr>
            <xdr:cNvPr id="37977" name="Drop Down 89" hidden="1">
              <a:extLst>
                <a:ext uri="{63B3BB69-23CF-44E3-9099-C40C66FF867C}">
                  <a14:compatExt spid="_x0000_s37977"/>
                </a:ext>
                <a:ext uri="{FF2B5EF4-FFF2-40B4-BE49-F238E27FC236}">
                  <a16:creationId xmlns:a16="http://schemas.microsoft.com/office/drawing/2014/main" id="{00000000-0008-0000-0C00-000059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14</xdr:row>
          <xdr:rowOff>85725</xdr:rowOff>
        </xdr:from>
        <xdr:to>
          <xdr:col>45</xdr:col>
          <xdr:colOff>2409825</xdr:colOff>
          <xdr:row>14</xdr:row>
          <xdr:rowOff>342900</xdr:rowOff>
        </xdr:to>
        <xdr:sp macro="" textlink="">
          <xdr:nvSpPr>
            <xdr:cNvPr id="37978" name="Drop Down 90" hidden="1">
              <a:extLst>
                <a:ext uri="{63B3BB69-23CF-44E3-9099-C40C66FF867C}">
                  <a14:compatExt spid="_x0000_s37978"/>
                </a:ext>
                <a:ext uri="{FF2B5EF4-FFF2-40B4-BE49-F238E27FC236}">
                  <a16:creationId xmlns:a16="http://schemas.microsoft.com/office/drawing/2014/main" id="{00000000-0008-0000-0C00-00005A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15</xdr:row>
          <xdr:rowOff>85725</xdr:rowOff>
        </xdr:from>
        <xdr:to>
          <xdr:col>45</xdr:col>
          <xdr:colOff>2409825</xdr:colOff>
          <xdr:row>15</xdr:row>
          <xdr:rowOff>342900</xdr:rowOff>
        </xdr:to>
        <xdr:sp macro="" textlink="">
          <xdr:nvSpPr>
            <xdr:cNvPr id="37979" name="Drop Down 91" hidden="1">
              <a:extLst>
                <a:ext uri="{63B3BB69-23CF-44E3-9099-C40C66FF867C}">
                  <a14:compatExt spid="_x0000_s37979"/>
                </a:ext>
                <a:ext uri="{FF2B5EF4-FFF2-40B4-BE49-F238E27FC236}">
                  <a16:creationId xmlns:a16="http://schemas.microsoft.com/office/drawing/2014/main" id="{00000000-0008-0000-0C00-00005B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16</xdr:row>
          <xdr:rowOff>85725</xdr:rowOff>
        </xdr:from>
        <xdr:to>
          <xdr:col>45</xdr:col>
          <xdr:colOff>2409825</xdr:colOff>
          <xdr:row>16</xdr:row>
          <xdr:rowOff>342900</xdr:rowOff>
        </xdr:to>
        <xdr:sp macro="" textlink="">
          <xdr:nvSpPr>
            <xdr:cNvPr id="37980" name="Drop Down 92" hidden="1">
              <a:extLst>
                <a:ext uri="{63B3BB69-23CF-44E3-9099-C40C66FF867C}">
                  <a14:compatExt spid="_x0000_s37980"/>
                </a:ext>
                <a:ext uri="{FF2B5EF4-FFF2-40B4-BE49-F238E27FC236}">
                  <a16:creationId xmlns:a16="http://schemas.microsoft.com/office/drawing/2014/main" id="{00000000-0008-0000-0C00-00005C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17</xdr:row>
          <xdr:rowOff>85725</xdr:rowOff>
        </xdr:from>
        <xdr:to>
          <xdr:col>45</xdr:col>
          <xdr:colOff>2409825</xdr:colOff>
          <xdr:row>17</xdr:row>
          <xdr:rowOff>342900</xdr:rowOff>
        </xdr:to>
        <xdr:sp macro="" textlink="">
          <xdr:nvSpPr>
            <xdr:cNvPr id="37981" name="Drop Down 93" hidden="1">
              <a:extLst>
                <a:ext uri="{63B3BB69-23CF-44E3-9099-C40C66FF867C}">
                  <a14:compatExt spid="_x0000_s37981"/>
                </a:ext>
                <a:ext uri="{FF2B5EF4-FFF2-40B4-BE49-F238E27FC236}">
                  <a16:creationId xmlns:a16="http://schemas.microsoft.com/office/drawing/2014/main" id="{00000000-0008-0000-0C00-00005D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18</xdr:row>
          <xdr:rowOff>85725</xdr:rowOff>
        </xdr:from>
        <xdr:to>
          <xdr:col>45</xdr:col>
          <xdr:colOff>2409825</xdr:colOff>
          <xdr:row>18</xdr:row>
          <xdr:rowOff>342900</xdr:rowOff>
        </xdr:to>
        <xdr:sp macro="" textlink="">
          <xdr:nvSpPr>
            <xdr:cNvPr id="37982" name="Drop Down 94" hidden="1">
              <a:extLst>
                <a:ext uri="{63B3BB69-23CF-44E3-9099-C40C66FF867C}">
                  <a14:compatExt spid="_x0000_s37982"/>
                </a:ext>
                <a:ext uri="{FF2B5EF4-FFF2-40B4-BE49-F238E27FC236}">
                  <a16:creationId xmlns:a16="http://schemas.microsoft.com/office/drawing/2014/main" id="{00000000-0008-0000-0C00-00005E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9</xdr:row>
          <xdr:rowOff>76200</xdr:rowOff>
        </xdr:from>
        <xdr:to>
          <xdr:col>48</xdr:col>
          <xdr:colOff>866775</xdr:colOff>
          <xdr:row>9</xdr:row>
          <xdr:rowOff>342900</xdr:rowOff>
        </xdr:to>
        <xdr:sp macro="" textlink="">
          <xdr:nvSpPr>
            <xdr:cNvPr id="37983" name="Drop Down 95" hidden="1">
              <a:extLst>
                <a:ext uri="{63B3BB69-23CF-44E3-9099-C40C66FF867C}">
                  <a14:compatExt spid="_x0000_s37983"/>
                </a:ext>
                <a:ext uri="{FF2B5EF4-FFF2-40B4-BE49-F238E27FC236}">
                  <a16:creationId xmlns:a16="http://schemas.microsoft.com/office/drawing/2014/main" id="{00000000-0008-0000-0C00-00005F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10</xdr:row>
          <xdr:rowOff>76200</xdr:rowOff>
        </xdr:from>
        <xdr:to>
          <xdr:col>48</xdr:col>
          <xdr:colOff>866775</xdr:colOff>
          <xdr:row>10</xdr:row>
          <xdr:rowOff>342900</xdr:rowOff>
        </xdr:to>
        <xdr:sp macro="" textlink="">
          <xdr:nvSpPr>
            <xdr:cNvPr id="37984" name="Drop Down 96" hidden="1">
              <a:extLst>
                <a:ext uri="{63B3BB69-23CF-44E3-9099-C40C66FF867C}">
                  <a14:compatExt spid="_x0000_s37984"/>
                </a:ext>
                <a:ext uri="{FF2B5EF4-FFF2-40B4-BE49-F238E27FC236}">
                  <a16:creationId xmlns:a16="http://schemas.microsoft.com/office/drawing/2014/main" id="{00000000-0008-0000-0C00-000060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11</xdr:row>
          <xdr:rowOff>76200</xdr:rowOff>
        </xdr:from>
        <xdr:to>
          <xdr:col>48</xdr:col>
          <xdr:colOff>847725</xdr:colOff>
          <xdr:row>11</xdr:row>
          <xdr:rowOff>342900</xdr:rowOff>
        </xdr:to>
        <xdr:sp macro="" textlink="">
          <xdr:nvSpPr>
            <xdr:cNvPr id="37985" name="Drop Down 97" hidden="1">
              <a:extLst>
                <a:ext uri="{63B3BB69-23CF-44E3-9099-C40C66FF867C}">
                  <a14:compatExt spid="_x0000_s37985"/>
                </a:ext>
                <a:ext uri="{FF2B5EF4-FFF2-40B4-BE49-F238E27FC236}">
                  <a16:creationId xmlns:a16="http://schemas.microsoft.com/office/drawing/2014/main" id="{00000000-0008-0000-0C00-000061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12</xdr:row>
          <xdr:rowOff>76200</xdr:rowOff>
        </xdr:from>
        <xdr:to>
          <xdr:col>48</xdr:col>
          <xdr:colOff>885825</xdr:colOff>
          <xdr:row>12</xdr:row>
          <xdr:rowOff>342900</xdr:rowOff>
        </xdr:to>
        <xdr:sp macro="" textlink="">
          <xdr:nvSpPr>
            <xdr:cNvPr id="37986" name="Drop Down 98" hidden="1">
              <a:extLst>
                <a:ext uri="{63B3BB69-23CF-44E3-9099-C40C66FF867C}">
                  <a14:compatExt spid="_x0000_s37986"/>
                </a:ext>
                <a:ext uri="{FF2B5EF4-FFF2-40B4-BE49-F238E27FC236}">
                  <a16:creationId xmlns:a16="http://schemas.microsoft.com/office/drawing/2014/main" id="{00000000-0008-0000-0C00-000062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13</xdr:row>
          <xdr:rowOff>76200</xdr:rowOff>
        </xdr:from>
        <xdr:to>
          <xdr:col>48</xdr:col>
          <xdr:colOff>885825</xdr:colOff>
          <xdr:row>13</xdr:row>
          <xdr:rowOff>342900</xdr:rowOff>
        </xdr:to>
        <xdr:sp macro="" textlink="">
          <xdr:nvSpPr>
            <xdr:cNvPr id="37987" name="Drop Down 99" hidden="1">
              <a:extLst>
                <a:ext uri="{63B3BB69-23CF-44E3-9099-C40C66FF867C}">
                  <a14:compatExt spid="_x0000_s37987"/>
                </a:ext>
                <a:ext uri="{FF2B5EF4-FFF2-40B4-BE49-F238E27FC236}">
                  <a16:creationId xmlns:a16="http://schemas.microsoft.com/office/drawing/2014/main" id="{00000000-0008-0000-0C00-000063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14</xdr:row>
          <xdr:rowOff>76200</xdr:rowOff>
        </xdr:from>
        <xdr:to>
          <xdr:col>48</xdr:col>
          <xdr:colOff>885825</xdr:colOff>
          <xdr:row>14</xdr:row>
          <xdr:rowOff>342900</xdr:rowOff>
        </xdr:to>
        <xdr:sp macro="" textlink="">
          <xdr:nvSpPr>
            <xdr:cNvPr id="37988" name="Drop Down 100" hidden="1">
              <a:extLst>
                <a:ext uri="{63B3BB69-23CF-44E3-9099-C40C66FF867C}">
                  <a14:compatExt spid="_x0000_s37988"/>
                </a:ext>
                <a:ext uri="{FF2B5EF4-FFF2-40B4-BE49-F238E27FC236}">
                  <a16:creationId xmlns:a16="http://schemas.microsoft.com/office/drawing/2014/main" id="{00000000-0008-0000-0C00-000064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15</xdr:row>
          <xdr:rowOff>85725</xdr:rowOff>
        </xdr:from>
        <xdr:to>
          <xdr:col>48</xdr:col>
          <xdr:colOff>885825</xdr:colOff>
          <xdr:row>15</xdr:row>
          <xdr:rowOff>342900</xdr:rowOff>
        </xdr:to>
        <xdr:sp macro="" textlink="">
          <xdr:nvSpPr>
            <xdr:cNvPr id="37989" name="Drop Down 101" hidden="1">
              <a:extLst>
                <a:ext uri="{63B3BB69-23CF-44E3-9099-C40C66FF867C}">
                  <a14:compatExt spid="_x0000_s37989"/>
                </a:ext>
                <a:ext uri="{FF2B5EF4-FFF2-40B4-BE49-F238E27FC236}">
                  <a16:creationId xmlns:a16="http://schemas.microsoft.com/office/drawing/2014/main" id="{00000000-0008-0000-0C00-000065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16</xdr:row>
          <xdr:rowOff>76200</xdr:rowOff>
        </xdr:from>
        <xdr:to>
          <xdr:col>48</xdr:col>
          <xdr:colOff>885825</xdr:colOff>
          <xdr:row>16</xdr:row>
          <xdr:rowOff>342900</xdr:rowOff>
        </xdr:to>
        <xdr:sp macro="" textlink="">
          <xdr:nvSpPr>
            <xdr:cNvPr id="37990" name="Drop Down 102" hidden="1">
              <a:extLst>
                <a:ext uri="{63B3BB69-23CF-44E3-9099-C40C66FF867C}">
                  <a14:compatExt spid="_x0000_s37990"/>
                </a:ext>
                <a:ext uri="{FF2B5EF4-FFF2-40B4-BE49-F238E27FC236}">
                  <a16:creationId xmlns:a16="http://schemas.microsoft.com/office/drawing/2014/main" id="{00000000-0008-0000-0C00-000066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17</xdr:row>
          <xdr:rowOff>76200</xdr:rowOff>
        </xdr:from>
        <xdr:to>
          <xdr:col>48</xdr:col>
          <xdr:colOff>885825</xdr:colOff>
          <xdr:row>17</xdr:row>
          <xdr:rowOff>342900</xdr:rowOff>
        </xdr:to>
        <xdr:sp macro="" textlink="">
          <xdr:nvSpPr>
            <xdr:cNvPr id="37991" name="Drop Down 103" hidden="1">
              <a:extLst>
                <a:ext uri="{63B3BB69-23CF-44E3-9099-C40C66FF867C}">
                  <a14:compatExt spid="_x0000_s37991"/>
                </a:ext>
                <a:ext uri="{FF2B5EF4-FFF2-40B4-BE49-F238E27FC236}">
                  <a16:creationId xmlns:a16="http://schemas.microsoft.com/office/drawing/2014/main" id="{00000000-0008-0000-0C00-000067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18</xdr:row>
          <xdr:rowOff>76200</xdr:rowOff>
        </xdr:from>
        <xdr:to>
          <xdr:col>48</xdr:col>
          <xdr:colOff>885825</xdr:colOff>
          <xdr:row>18</xdr:row>
          <xdr:rowOff>342900</xdr:rowOff>
        </xdr:to>
        <xdr:sp macro="" textlink="">
          <xdr:nvSpPr>
            <xdr:cNvPr id="37992" name="Drop Down 104" hidden="1">
              <a:extLst>
                <a:ext uri="{63B3BB69-23CF-44E3-9099-C40C66FF867C}">
                  <a14:compatExt spid="_x0000_s37992"/>
                </a:ext>
                <a:ext uri="{FF2B5EF4-FFF2-40B4-BE49-F238E27FC236}">
                  <a16:creationId xmlns:a16="http://schemas.microsoft.com/office/drawing/2014/main" id="{00000000-0008-0000-0C00-000068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9</xdr:row>
          <xdr:rowOff>76200</xdr:rowOff>
        </xdr:from>
        <xdr:to>
          <xdr:col>51</xdr:col>
          <xdr:colOff>2371725</xdr:colOff>
          <xdr:row>9</xdr:row>
          <xdr:rowOff>342900</xdr:rowOff>
        </xdr:to>
        <xdr:sp macro="" textlink="">
          <xdr:nvSpPr>
            <xdr:cNvPr id="37993" name="Drop Down 105" hidden="1">
              <a:extLst>
                <a:ext uri="{63B3BB69-23CF-44E3-9099-C40C66FF867C}">
                  <a14:compatExt spid="_x0000_s37993"/>
                </a:ext>
                <a:ext uri="{FF2B5EF4-FFF2-40B4-BE49-F238E27FC236}">
                  <a16:creationId xmlns:a16="http://schemas.microsoft.com/office/drawing/2014/main" id="{00000000-0008-0000-0C00-000069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10</xdr:row>
          <xdr:rowOff>76200</xdr:rowOff>
        </xdr:from>
        <xdr:to>
          <xdr:col>51</xdr:col>
          <xdr:colOff>2371725</xdr:colOff>
          <xdr:row>10</xdr:row>
          <xdr:rowOff>342900</xdr:rowOff>
        </xdr:to>
        <xdr:sp macro="" textlink="">
          <xdr:nvSpPr>
            <xdr:cNvPr id="37994" name="Drop Down 106" hidden="1">
              <a:extLst>
                <a:ext uri="{63B3BB69-23CF-44E3-9099-C40C66FF867C}">
                  <a14:compatExt spid="_x0000_s37994"/>
                </a:ext>
                <a:ext uri="{FF2B5EF4-FFF2-40B4-BE49-F238E27FC236}">
                  <a16:creationId xmlns:a16="http://schemas.microsoft.com/office/drawing/2014/main" id="{00000000-0008-0000-0C00-00006A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11</xdr:row>
          <xdr:rowOff>76200</xdr:rowOff>
        </xdr:from>
        <xdr:to>
          <xdr:col>51</xdr:col>
          <xdr:colOff>2371725</xdr:colOff>
          <xdr:row>11</xdr:row>
          <xdr:rowOff>342900</xdr:rowOff>
        </xdr:to>
        <xdr:sp macro="" textlink="">
          <xdr:nvSpPr>
            <xdr:cNvPr id="37995" name="Drop Down 107" hidden="1">
              <a:extLst>
                <a:ext uri="{63B3BB69-23CF-44E3-9099-C40C66FF867C}">
                  <a14:compatExt spid="_x0000_s37995"/>
                </a:ext>
                <a:ext uri="{FF2B5EF4-FFF2-40B4-BE49-F238E27FC236}">
                  <a16:creationId xmlns:a16="http://schemas.microsoft.com/office/drawing/2014/main" id="{00000000-0008-0000-0C00-00006B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12</xdr:row>
          <xdr:rowOff>76200</xdr:rowOff>
        </xdr:from>
        <xdr:to>
          <xdr:col>51</xdr:col>
          <xdr:colOff>2371725</xdr:colOff>
          <xdr:row>12</xdr:row>
          <xdr:rowOff>342900</xdr:rowOff>
        </xdr:to>
        <xdr:sp macro="" textlink="">
          <xdr:nvSpPr>
            <xdr:cNvPr id="37996" name="Drop Down 108" hidden="1">
              <a:extLst>
                <a:ext uri="{63B3BB69-23CF-44E3-9099-C40C66FF867C}">
                  <a14:compatExt spid="_x0000_s37996"/>
                </a:ext>
                <a:ext uri="{FF2B5EF4-FFF2-40B4-BE49-F238E27FC236}">
                  <a16:creationId xmlns:a16="http://schemas.microsoft.com/office/drawing/2014/main" id="{00000000-0008-0000-0C00-00006C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13</xdr:row>
          <xdr:rowOff>76200</xdr:rowOff>
        </xdr:from>
        <xdr:to>
          <xdr:col>51</xdr:col>
          <xdr:colOff>2371725</xdr:colOff>
          <xdr:row>13</xdr:row>
          <xdr:rowOff>342900</xdr:rowOff>
        </xdr:to>
        <xdr:sp macro="" textlink="">
          <xdr:nvSpPr>
            <xdr:cNvPr id="37997" name="Drop Down 109" hidden="1">
              <a:extLst>
                <a:ext uri="{63B3BB69-23CF-44E3-9099-C40C66FF867C}">
                  <a14:compatExt spid="_x0000_s37997"/>
                </a:ext>
                <a:ext uri="{FF2B5EF4-FFF2-40B4-BE49-F238E27FC236}">
                  <a16:creationId xmlns:a16="http://schemas.microsoft.com/office/drawing/2014/main" id="{00000000-0008-0000-0C00-00006D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14</xdr:row>
          <xdr:rowOff>76200</xdr:rowOff>
        </xdr:from>
        <xdr:to>
          <xdr:col>51</xdr:col>
          <xdr:colOff>2371725</xdr:colOff>
          <xdr:row>14</xdr:row>
          <xdr:rowOff>342900</xdr:rowOff>
        </xdr:to>
        <xdr:sp macro="" textlink="">
          <xdr:nvSpPr>
            <xdr:cNvPr id="37998" name="Drop Down 110" hidden="1">
              <a:extLst>
                <a:ext uri="{63B3BB69-23CF-44E3-9099-C40C66FF867C}">
                  <a14:compatExt spid="_x0000_s37998"/>
                </a:ext>
                <a:ext uri="{FF2B5EF4-FFF2-40B4-BE49-F238E27FC236}">
                  <a16:creationId xmlns:a16="http://schemas.microsoft.com/office/drawing/2014/main" id="{00000000-0008-0000-0C00-00006E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15</xdr:row>
          <xdr:rowOff>76200</xdr:rowOff>
        </xdr:from>
        <xdr:to>
          <xdr:col>51</xdr:col>
          <xdr:colOff>2371725</xdr:colOff>
          <xdr:row>15</xdr:row>
          <xdr:rowOff>342900</xdr:rowOff>
        </xdr:to>
        <xdr:sp macro="" textlink="">
          <xdr:nvSpPr>
            <xdr:cNvPr id="37999" name="Drop Down 111" hidden="1">
              <a:extLst>
                <a:ext uri="{63B3BB69-23CF-44E3-9099-C40C66FF867C}">
                  <a14:compatExt spid="_x0000_s37999"/>
                </a:ext>
                <a:ext uri="{FF2B5EF4-FFF2-40B4-BE49-F238E27FC236}">
                  <a16:creationId xmlns:a16="http://schemas.microsoft.com/office/drawing/2014/main" id="{00000000-0008-0000-0C00-00006F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16</xdr:row>
          <xdr:rowOff>76200</xdr:rowOff>
        </xdr:from>
        <xdr:to>
          <xdr:col>51</xdr:col>
          <xdr:colOff>2371725</xdr:colOff>
          <xdr:row>16</xdr:row>
          <xdr:rowOff>342900</xdr:rowOff>
        </xdr:to>
        <xdr:sp macro="" textlink="">
          <xdr:nvSpPr>
            <xdr:cNvPr id="38000" name="Drop Down 112" hidden="1">
              <a:extLst>
                <a:ext uri="{63B3BB69-23CF-44E3-9099-C40C66FF867C}">
                  <a14:compatExt spid="_x0000_s38000"/>
                </a:ext>
                <a:ext uri="{FF2B5EF4-FFF2-40B4-BE49-F238E27FC236}">
                  <a16:creationId xmlns:a16="http://schemas.microsoft.com/office/drawing/2014/main" id="{00000000-0008-0000-0C00-000070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17</xdr:row>
          <xdr:rowOff>76200</xdr:rowOff>
        </xdr:from>
        <xdr:to>
          <xdr:col>51</xdr:col>
          <xdr:colOff>2371725</xdr:colOff>
          <xdr:row>17</xdr:row>
          <xdr:rowOff>342900</xdr:rowOff>
        </xdr:to>
        <xdr:sp macro="" textlink="">
          <xdr:nvSpPr>
            <xdr:cNvPr id="38001" name="Drop Down 113" hidden="1">
              <a:extLst>
                <a:ext uri="{63B3BB69-23CF-44E3-9099-C40C66FF867C}">
                  <a14:compatExt spid="_x0000_s38001"/>
                </a:ext>
                <a:ext uri="{FF2B5EF4-FFF2-40B4-BE49-F238E27FC236}">
                  <a16:creationId xmlns:a16="http://schemas.microsoft.com/office/drawing/2014/main" id="{00000000-0008-0000-0C00-000071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18</xdr:row>
          <xdr:rowOff>76200</xdr:rowOff>
        </xdr:from>
        <xdr:to>
          <xdr:col>51</xdr:col>
          <xdr:colOff>2371725</xdr:colOff>
          <xdr:row>18</xdr:row>
          <xdr:rowOff>342900</xdr:rowOff>
        </xdr:to>
        <xdr:sp macro="" textlink="">
          <xdr:nvSpPr>
            <xdr:cNvPr id="38002" name="Drop Down 114" hidden="1">
              <a:extLst>
                <a:ext uri="{63B3BB69-23CF-44E3-9099-C40C66FF867C}">
                  <a14:compatExt spid="_x0000_s38002"/>
                </a:ext>
                <a:ext uri="{FF2B5EF4-FFF2-40B4-BE49-F238E27FC236}">
                  <a16:creationId xmlns:a16="http://schemas.microsoft.com/office/drawing/2014/main" id="{00000000-0008-0000-0C00-000072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9</xdr:row>
          <xdr:rowOff>76200</xdr:rowOff>
        </xdr:from>
        <xdr:to>
          <xdr:col>54</xdr:col>
          <xdr:colOff>876300</xdr:colOff>
          <xdr:row>9</xdr:row>
          <xdr:rowOff>342900</xdr:rowOff>
        </xdr:to>
        <xdr:sp macro="" textlink="">
          <xdr:nvSpPr>
            <xdr:cNvPr id="38003" name="Drop Down 115" hidden="1">
              <a:extLst>
                <a:ext uri="{63B3BB69-23CF-44E3-9099-C40C66FF867C}">
                  <a14:compatExt spid="_x0000_s38003"/>
                </a:ext>
                <a:ext uri="{FF2B5EF4-FFF2-40B4-BE49-F238E27FC236}">
                  <a16:creationId xmlns:a16="http://schemas.microsoft.com/office/drawing/2014/main" id="{00000000-0008-0000-0C00-000073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10</xdr:row>
          <xdr:rowOff>76200</xdr:rowOff>
        </xdr:from>
        <xdr:to>
          <xdr:col>54</xdr:col>
          <xdr:colOff>876300</xdr:colOff>
          <xdr:row>10</xdr:row>
          <xdr:rowOff>342900</xdr:rowOff>
        </xdr:to>
        <xdr:sp macro="" textlink="">
          <xdr:nvSpPr>
            <xdr:cNvPr id="38004" name="Drop Down 116" hidden="1">
              <a:extLst>
                <a:ext uri="{63B3BB69-23CF-44E3-9099-C40C66FF867C}">
                  <a14:compatExt spid="_x0000_s38004"/>
                </a:ext>
                <a:ext uri="{FF2B5EF4-FFF2-40B4-BE49-F238E27FC236}">
                  <a16:creationId xmlns:a16="http://schemas.microsoft.com/office/drawing/2014/main" id="{00000000-0008-0000-0C00-000074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11</xdr:row>
          <xdr:rowOff>76200</xdr:rowOff>
        </xdr:from>
        <xdr:to>
          <xdr:col>54</xdr:col>
          <xdr:colOff>876300</xdr:colOff>
          <xdr:row>11</xdr:row>
          <xdr:rowOff>342900</xdr:rowOff>
        </xdr:to>
        <xdr:sp macro="" textlink="">
          <xdr:nvSpPr>
            <xdr:cNvPr id="38005" name="Drop Down 117" hidden="1">
              <a:extLst>
                <a:ext uri="{63B3BB69-23CF-44E3-9099-C40C66FF867C}">
                  <a14:compatExt spid="_x0000_s38005"/>
                </a:ext>
                <a:ext uri="{FF2B5EF4-FFF2-40B4-BE49-F238E27FC236}">
                  <a16:creationId xmlns:a16="http://schemas.microsoft.com/office/drawing/2014/main" id="{00000000-0008-0000-0C00-000075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12</xdr:row>
          <xdr:rowOff>76200</xdr:rowOff>
        </xdr:from>
        <xdr:to>
          <xdr:col>54</xdr:col>
          <xdr:colOff>876300</xdr:colOff>
          <xdr:row>12</xdr:row>
          <xdr:rowOff>342900</xdr:rowOff>
        </xdr:to>
        <xdr:sp macro="" textlink="">
          <xdr:nvSpPr>
            <xdr:cNvPr id="38006" name="Drop Down 118" hidden="1">
              <a:extLst>
                <a:ext uri="{63B3BB69-23CF-44E3-9099-C40C66FF867C}">
                  <a14:compatExt spid="_x0000_s38006"/>
                </a:ext>
                <a:ext uri="{FF2B5EF4-FFF2-40B4-BE49-F238E27FC236}">
                  <a16:creationId xmlns:a16="http://schemas.microsoft.com/office/drawing/2014/main" id="{00000000-0008-0000-0C00-000076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13</xdr:row>
          <xdr:rowOff>76200</xdr:rowOff>
        </xdr:from>
        <xdr:to>
          <xdr:col>54</xdr:col>
          <xdr:colOff>876300</xdr:colOff>
          <xdr:row>13</xdr:row>
          <xdr:rowOff>342900</xdr:rowOff>
        </xdr:to>
        <xdr:sp macro="" textlink="">
          <xdr:nvSpPr>
            <xdr:cNvPr id="38007" name="Drop Down 119" hidden="1">
              <a:extLst>
                <a:ext uri="{63B3BB69-23CF-44E3-9099-C40C66FF867C}">
                  <a14:compatExt spid="_x0000_s38007"/>
                </a:ext>
                <a:ext uri="{FF2B5EF4-FFF2-40B4-BE49-F238E27FC236}">
                  <a16:creationId xmlns:a16="http://schemas.microsoft.com/office/drawing/2014/main" id="{00000000-0008-0000-0C00-000077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14</xdr:row>
          <xdr:rowOff>76200</xdr:rowOff>
        </xdr:from>
        <xdr:to>
          <xdr:col>54</xdr:col>
          <xdr:colOff>876300</xdr:colOff>
          <xdr:row>14</xdr:row>
          <xdr:rowOff>342900</xdr:rowOff>
        </xdr:to>
        <xdr:sp macro="" textlink="">
          <xdr:nvSpPr>
            <xdr:cNvPr id="38008" name="Drop Down 120" hidden="1">
              <a:extLst>
                <a:ext uri="{63B3BB69-23CF-44E3-9099-C40C66FF867C}">
                  <a14:compatExt spid="_x0000_s38008"/>
                </a:ext>
                <a:ext uri="{FF2B5EF4-FFF2-40B4-BE49-F238E27FC236}">
                  <a16:creationId xmlns:a16="http://schemas.microsoft.com/office/drawing/2014/main" id="{00000000-0008-0000-0C00-000078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15</xdr:row>
          <xdr:rowOff>76200</xdr:rowOff>
        </xdr:from>
        <xdr:to>
          <xdr:col>54</xdr:col>
          <xdr:colOff>876300</xdr:colOff>
          <xdr:row>15</xdr:row>
          <xdr:rowOff>342900</xdr:rowOff>
        </xdr:to>
        <xdr:sp macro="" textlink="">
          <xdr:nvSpPr>
            <xdr:cNvPr id="38009" name="Drop Down 121" hidden="1">
              <a:extLst>
                <a:ext uri="{63B3BB69-23CF-44E3-9099-C40C66FF867C}">
                  <a14:compatExt spid="_x0000_s38009"/>
                </a:ext>
                <a:ext uri="{FF2B5EF4-FFF2-40B4-BE49-F238E27FC236}">
                  <a16:creationId xmlns:a16="http://schemas.microsoft.com/office/drawing/2014/main" id="{00000000-0008-0000-0C00-000079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16</xdr:row>
          <xdr:rowOff>85725</xdr:rowOff>
        </xdr:from>
        <xdr:to>
          <xdr:col>54</xdr:col>
          <xdr:colOff>876300</xdr:colOff>
          <xdr:row>16</xdr:row>
          <xdr:rowOff>342900</xdr:rowOff>
        </xdr:to>
        <xdr:sp macro="" textlink="">
          <xdr:nvSpPr>
            <xdr:cNvPr id="38010" name="Drop Down 122" hidden="1">
              <a:extLst>
                <a:ext uri="{63B3BB69-23CF-44E3-9099-C40C66FF867C}">
                  <a14:compatExt spid="_x0000_s38010"/>
                </a:ext>
                <a:ext uri="{FF2B5EF4-FFF2-40B4-BE49-F238E27FC236}">
                  <a16:creationId xmlns:a16="http://schemas.microsoft.com/office/drawing/2014/main" id="{00000000-0008-0000-0C00-00007A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17</xdr:row>
          <xdr:rowOff>76200</xdr:rowOff>
        </xdr:from>
        <xdr:to>
          <xdr:col>54</xdr:col>
          <xdr:colOff>876300</xdr:colOff>
          <xdr:row>17</xdr:row>
          <xdr:rowOff>342900</xdr:rowOff>
        </xdr:to>
        <xdr:sp macro="" textlink="">
          <xdr:nvSpPr>
            <xdr:cNvPr id="38011" name="Drop Down 123" hidden="1">
              <a:extLst>
                <a:ext uri="{63B3BB69-23CF-44E3-9099-C40C66FF867C}">
                  <a14:compatExt spid="_x0000_s38011"/>
                </a:ext>
                <a:ext uri="{FF2B5EF4-FFF2-40B4-BE49-F238E27FC236}">
                  <a16:creationId xmlns:a16="http://schemas.microsoft.com/office/drawing/2014/main" id="{00000000-0008-0000-0C00-00007B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18</xdr:row>
          <xdr:rowOff>76200</xdr:rowOff>
        </xdr:from>
        <xdr:to>
          <xdr:col>54</xdr:col>
          <xdr:colOff>876300</xdr:colOff>
          <xdr:row>18</xdr:row>
          <xdr:rowOff>342900</xdr:rowOff>
        </xdr:to>
        <xdr:sp macro="" textlink="">
          <xdr:nvSpPr>
            <xdr:cNvPr id="38012" name="Drop Down 124" hidden="1">
              <a:extLst>
                <a:ext uri="{63B3BB69-23CF-44E3-9099-C40C66FF867C}">
                  <a14:compatExt spid="_x0000_s38012"/>
                </a:ext>
                <a:ext uri="{FF2B5EF4-FFF2-40B4-BE49-F238E27FC236}">
                  <a16:creationId xmlns:a16="http://schemas.microsoft.com/office/drawing/2014/main" id="{00000000-0008-0000-0C00-00007C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17</xdr:row>
          <xdr:rowOff>76200</xdr:rowOff>
        </xdr:from>
        <xdr:to>
          <xdr:col>27</xdr:col>
          <xdr:colOff>2476500</xdr:colOff>
          <xdr:row>17</xdr:row>
          <xdr:rowOff>342900</xdr:rowOff>
        </xdr:to>
        <xdr:sp macro="" textlink="">
          <xdr:nvSpPr>
            <xdr:cNvPr id="38013" name="Drop Down 125" hidden="1">
              <a:extLst>
                <a:ext uri="{63B3BB69-23CF-44E3-9099-C40C66FF867C}">
                  <a14:compatExt spid="_x0000_s38013"/>
                </a:ext>
                <a:ext uri="{FF2B5EF4-FFF2-40B4-BE49-F238E27FC236}">
                  <a16:creationId xmlns:a16="http://schemas.microsoft.com/office/drawing/2014/main" id="{00000000-0008-0000-0C00-00007D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15</xdr:row>
          <xdr:rowOff>85725</xdr:rowOff>
        </xdr:from>
        <xdr:to>
          <xdr:col>25</xdr:col>
          <xdr:colOff>371475</xdr:colOff>
          <xdr:row>15</xdr:row>
          <xdr:rowOff>371475</xdr:rowOff>
        </xdr:to>
        <xdr:sp macro="" textlink="">
          <xdr:nvSpPr>
            <xdr:cNvPr id="38014" name="Drop Down 126" hidden="1">
              <a:extLst>
                <a:ext uri="{63B3BB69-23CF-44E3-9099-C40C66FF867C}">
                  <a14:compatExt spid="_x0000_s38014"/>
                </a:ext>
                <a:ext uri="{FF2B5EF4-FFF2-40B4-BE49-F238E27FC236}">
                  <a16:creationId xmlns:a16="http://schemas.microsoft.com/office/drawing/2014/main" id="{00000000-0008-0000-0C00-00007E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14</xdr:row>
          <xdr:rowOff>76200</xdr:rowOff>
        </xdr:from>
        <xdr:to>
          <xdr:col>25</xdr:col>
          <xdr:colOff>371475</xdr:colOff>
          <xdr:row>14</xdr:row>
          <xdr:rowOff>342900</xdr:rowOff>
        </xdr:to>
        <xdr:sp macro="" textlink="">
          <xdr:nvSpPr>
            <xdr:cNvPr id="38015" name="Drop Down 127" hidden="1">
              <a:extLst>
                <a:ext uri="{63B3BB69-23CF-44E3-9099-C40C66FF867C}">
                  <a14:compatExt spid="_x0000_s38015"/>
                </a:ext>
                <a:ext uri="{FF2B5EF4-FFF2-40B4-BE49-F238E27FC236}">
                  <a16:creationId xmlns:a16="http://schemas.microsoft.com/office/drawing/2014/main" id="{00000000-0008-0000-0C00-00007F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85725</xdr:rowOff>
        </xdr:from>
        <xdr:to>
          <xdr:col>25</xdr:col>
          <xdr:colOff>371475</xdr:colOff>
          <xdr:row>12</xdr:row>
          <xdr:rowOff>342900</xdr:rowOff>
        </xdr:to>
        <xdr:sp macro="" textlink="">
          <xdr:nvSpPr>
            <xdr:cNvPr id="38016" name="Drop Down 128" hidden="1">
              <a:extLst>
                <a:ext uri="{63B3BB69-23CF-44E3-9099-C40C66FF867C}">
                  <a14:compatExt spid="_x0000_s38016"/>
                </a:ext>
                <a:ext uri="{FF2B5EF4-FFF2-40B4-BE49-F238E27FC236}">
                  <a16:creationId xmlns:a16="http://schemas.microsoft.com/office/drawing/2014/main" id="{00000000-0008-0000-0C00-000080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13</xdr:row>
          <xdr:rowOff>76200</xdr:rowOff>
        </xdr:from>
        <xdr:to>
          <xdr:col>25</xdr:col>
          <xdr:colOff>371475</xdr:colOff>
          <xdr:row>13</xdr:row>
          <xdr:rowOff>342900</xdr:rowOff>
        </xdr:to>
        <xdr:sp macro="" textlink="">
          <xdr:nvSpPr>
            <xdr:cNvPr id="38017" name="Drop Down 129" hidden="1">
              <a:extLst>
                <a:ext uri="{63B3BB69-23CF-44E3-9099-C40C66FF867C}">
                  <a14:compatExt spid="_x0000_s38017"/>
                </a:ext>
                <a:ext uri="{FF2B5EF4-FFF2-40B4-BE49-F238E27FC236}">
                  <a16:creationId xmlns:a16="http://schemas.microsoft.com/office/drawing/2014/main" id="{00000000-0008-0000-0C00-000081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16</xdr:row>
          <xdr:rowOff>104775</xdr:rowOff>
        </xdr:from>
        <xdr:to>
          <xdr:col>25</xdr:col>
          <xdr:colOff>371475</xdr:colOff>
          <xdr:row>16</xdr:row>
          <xdr:rowOff>371475</xdr:rowOff>
        </xdr:to>
        <xdr:sp macro="" textlink="">
          <xdr:nvSpPr>
            <xdr:cNvPr id="38018" name="Drop Down 130" hidden="1">
              <a:extLst>
                <a:ext uri="{63B3BB69-23CF-44E3-9099-C40C66FF867C}">
                  <a14:compatExt spid="_x0000_s38018"/>
                </a:ext>
                <a:ext uri="{FF2B5EF4-FFF2-40B4-BE49-F238E27FC236}">
                  <a16:creationId xmlns:a16="http://schemas.microsoft.com/office/drawing/2014/main" id="{00000000-0008-0000-0C00-000082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6</xdr:row>
          <xdr:rowOff>352425</xdr:rowOff>
        </xdr:from>
        <xdr:to>
          <xdr:col>30</xdr:col>
          <xdr:colOff>857250</xdr:colOff>
          <xdr:row>7</xdr:row>
          <xdr:rowOff>190500</xdr:rowOff>
        </xdr:to>
        <xdr:sp macro="" textlink="">
          <xdr:nvSpPr>
            <xdr:cNvPr id="38019" name="Drop Down 131" hidden="1">
              <a:extLst>
                <a:ext uri="{63B3BB69-23CF-44E3-9099-C40C66FF867C}">
                  <a14:compatExt spid="_x0000_s38019"/>
                </a:ext>
                <a:ext uri="{FF2B5EF4-FFF2-40B4-BE49-F238E27FC236}">
                  <a16:creationId xmlns:a16="http://schemas.microsoft.com/office/drawing/2014/main" id="{00000000-0008-0000-0C00-000083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6</xdr:row>
          <xdr:rowOff>381000</xdr:rowOff>
        </xdr:from>
        <xdr:to>
          <xdr:col>36</xdr:col>
          <xdr:colOff>885825</xdr:colOff>
          <xdr:row>7</xdr:row>
          <xdr:rowOff>219075</xdr:rowOff>
        </xdr:to>
        <xdr:sp macro="" textlink="">
          <xdr:nvSpPr>
            <xdr:cNvPr id="38020" name="Drop Down 132" hidden="1">
              <a:extLst>
                <a:ext uri="{63B3BB69-23CF-44E3-9099-C40C66FF867C}">
                  <a14:compatExt spid="_x0000_s38020"/>
                </a:ext>
                <a:ext uri="{FF2B5EF4-FFF2-40B4-BE49-F238E27FC236}">
                  <a16:creationId xmlns:a16="http://schemas.microsoft.com/office/drawing/2014/main" id="{00000000-0008-0000-0C00-000084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xdr:row>
          <xdr:rowOff>381000</xdr:rowOff>
        </xdr:from>
        <xdr:to>
          <xdr:col>42</xdr:col>
          <xdr:colOff>895350</xdr:colOff>
          <xdr:row>7</xdr:row>
          <xdr:rowOff>219075</xdr:rowOff>
        </xdr:to>
        <xdr:sp macro="" textlink="">
          <xdr:nvSpPr>
            <xdr:cNvPr id="38021" name="Drop Down 133" hidden="1">
              <a:extLst>
                <a:ext uri="{63B3BB69-23CF-44E3-9099-C40C66FF867C}">
                  <a14:compatExt spid="_x0000_s38021"/>
                </a:ext>
                <a:ext uri="{FF2B5EF4-FFF2-40B4-BE49-F238E27FC236}">
                  <a16:creationId xmlns:a16="http://schemas.microsoft.com/office/drawing/2014/main" id="{00000000-0008-0000-0C00-000085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104775</xdr:colOff>
          <xdr:row>6</xdr:row>
          <xdr:rowOff>381000</xdr:rowOff>
        </xdr:from>
        <xdr:to>
          <xdr:col>48</xdr:col>
          <xdr:colOff>914400</xdr:colOff>
          <xdr:row>7</xdr:row>
          <xdr:rowOff>219075</xdr:rowOff>
        </xdr:to>
        <xdr:sp macro="" textlink="">
          <xdr:nvSpPr>
            <xdr:cNvPr id="38022" name="Drop Down 134" hidden="1">
              <a:extLst>
                <a:ext uri="{63B3BB69-23CF-44E3-9099-C40C66FF867C}">
                  <a14:compatExt spid="_x0000_s38022"/>
                </a:ext>
                <a:ext uri="{FF2B5EF4-FFF2-40B4-BE49-F238E27FC236}">
                  <a16:creationId xmlns:a16="http://schemas.microsoft.com/office/drawing/2014/main" id="{00000000-0008-0000-0C00-000086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95250</xdr:colOff>
          <xdr:row>6</xdr:row>
          <xdr:rowOff>409575</xdr:rowOff>
        </xdr:from>
        <xdr:to>
          <xdr:col>54</xdr:col>
          <xdr:colOff>904875</xdr:colOff>
          <xdr:row>7</xdr:row>
          <xdr:rowOff>257175</xdr:rowOff>
        </xdr:to>
        <xdr:sp macro="" textlink="">
          <xdr:nvSpPr>
            <xdr:cNvPr id="38023" name="Drop Down 135" hidden="1">
              <a:extLst>
                <a:ext uri="{63B3BB69-23CF-44E3-9099-C40C66FF867C}">
                  <a14:compatExt spid="_x0000_s38023"/>
                </a:ext>
                <a:ext uri="{FF2B5EF4-FFF2-40B4-BE49-F238E27FC236}">
                  <a16:creationId xmlns:a16="http://schemas.microsoft.com/office/drawing/2014/main" id="{00000000-0008-0000-0C00-000087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2</xdr:row>
          <xdr:rowOff>28575</xdr:rowOff>
        </xdr:from>
        <xdr:to>
          <xdr:col>42</xdr:col>
          <xdr:colOff>409575</xdr:colOff>
          <xdr:row>2</xdr:row>
          <xdr:rowOff>285750</xdr:rowOff>
        </xdr:to>
        <xdr:sp macro="" textlink="">
          <xdr:nvSpPr>
            <xdr:cNvPr id="38024" name="Check Box 136" hidden="1">
              <a:extLst>
                <a:ext uri="{63B3BB69-23CF-44E3-9099-C40C66FF867C}">
                  <a14:compatExt spid="_x0000_s38024"/>
                </a:ext>
                <a:ext uri="{FF2B5EF4-FFF2-40B4-BE49-F238E27FC236}">
                  <a16:creationId xmlns:a16="http://schemas.microsoft.com/office/drawing/2014/main" id="{00000000-0008-0000-0C00-00008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xdr:colOff>
          <xdr:row>6</xdr:row>
          <xdr:rowOff>104775</xdr:rowOff>
        </xdr:from>
        <xdr:to>
          <xdr:col>1</xdr:col>
          <xdr:colOff>3057525</xdr:colOff>
          <xdr:row>6</xdr:row>
          <xdr:rowOff>371475</xdr:rowOff>
        </xdr:to>
        <xdr:sp macro="" textlink="">
          <xdr:nvSpPr>
            <xdr:cNvPr id="8193" name="Drop Down 1" hidden="1">
              <a:extLst>
                <a:ext uri="{63B3BB69-23CF-44E3-9099-C40C66FF867C}">
                  <a14:compatExt spid="_x0000_s8193"/>
                </a:ext>
                <a:ext uri="{FF2B5EF4-FFF2-40B4-BE49-F238E27FC236}">
                  <a16:creationId xmlns:a16="http://schemas.microsoft.com/office/drawing/2014/main" id="{00000000-0008-0000-0F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7</xdr:row>
          <xdr:rowOff>104775</xdr:rowOff>
        </xdr:from>
        <xdr:to>
          <xdr:col>1</xdr:col>
          <xdr:colOff>3057525</xdr:colOff>
          <xdr:row>7</xdr:row>
          <xdr:rowOff>371475</xdr:rowOff>
        </xdr:to>
        <xdr:sp macro="" textlink="">
          <xdr:nvSpPr>
            <xdr:cNvPr id="8194" name="Drop Down 2" hidden="1">
              <a:extLst>
                <a:ext uri="{63B3BB69-23CF-44E3-9099-C40C66FF867C}">
                  <a14:compatExt spid="_x0000_s8194"/>
                </a:ext>
                <a:ext uri="{FF2B5EF4-FFF2-40B4-BE49-F238E27FC236}">
                  <a16:creationId xmlns:a16="http://schemas.microsoft.com/office/drawing/2014/main" id="{00000000-0008-0000-0F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8</xdr:row>
          <xdr:rowOff>104775</xdr:rowOff>
        </xdr:from>
        <xdr:to>
          <xdr:col>1</xdr:col>
          <xdr:colOff>3057525</xdr:colOff>
          <xdr:row>8</xdr:row>
          <xdr:rowOff>371475</xdr:rowOff>
        </xdr:to>
        <xdr:sp macro="" textlink="">
          <xdr:nvSpPr>
            <xdr:cNvPr id="8195" name="Drop Down 3" hidden="1">
              <a:extLst>
                <a:ext uri="{63B3BB69-23CF-44E3-9099-C40C66FF867C}">
                  <a14:compatExt spid="_x0000_s8195"/>
                </a:ext>
                <a:ext uri="{FF2B5EF4-FFF2-40B4-BE49-F238E27FC236}">
                  <a16:creationId xmlns:a16="http://schemas.microsoft.com/office/drawing/2014/main" id="{00000000-0008-0000-0F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9</xdr:row>
          <xdr:rowOff>104775</xdr:rowOff>
        </xdr:from>
        <xdr:to>
          <xdr:col>1</xdr:col>
          <xdr:colOff>3057525</xdr:colOff>
          <xdr:row>9</xdr:row>
          <xdr:rowOff>371475</xdr:rowOff>
        </xdr:to>
        <xdr:sp macro="" textlink="">
          <xdr:nvSpPr>
            <xdr:cNvPr id="8196" name="Drop Down 4" hidden="1">
              <a:extLst>
                <a:ext uri="{63B3BB69-23CF-44E3-9099-C40C66FF867C}">
                  <a14:compatExt spid="_x0000_s8196"/>
                </a:ext>
                <a:ext uri="{FF2B5EF4-FFF2-40B4-BE49-F238E27FC236}">
                  <a16:creationId xmlns:a16="http://schemas.microsoft.com/office/drawing/2014/main" id="{00000000-0008-0000-0F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10</xdr:row>
          <xdr:rowOff>104775</xdr:rowOff>
        </xdr:from>
        <xdr:to>
          <xdr:col>1</xdr:col>
          <xdr:colOff>3057525</xdr:colOff>
          <xdr:row>10</xdr:row>
          <xdr:rowOff>371475</xdr:rowOff>
        </xdr:to>
        <xdr:sp macro="" textlink="">
          <xdr:nvSpPr>
            <xdr:cNvPr id="8197" name="Drop Down 5" hidden="1">
              <a:extLst>
                <a:ext uri="{63B3BB69-23CF-44E3-9099-C40C66FF867C}">
                  <a14:compatExt spid="_x0000_s8197"/>
                </a:ext>
                <a:ext uri="{FF2B5EF4-FFF2-40B4-BE49-F238E27FC236}">
                  <a16:creationId xmlns:a16="http://schemas.microsoft.com/office/drawing/2014/main" id="{00000000-0008-0000-0F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11</xdr:row>
          <xdr:rowOff>104775</xdr:rowOff>
        </xdr:from>
        <xdr:to>
          <xdr:col>1</xdr:col>
          <xdr:colOff>3057525</xdr:colOff>
          <xdr:row>11</xdr:row>
          <xdr:rowOff>371475</xdr:rowOff>
        </xdr:to>
        <xdr:sp macro="" textlink="">
          <xdr:nvSpPr>
            <xdr:cNvPr id="8198" name="Drop Down 6" hidden="1">
              <a:extLst>
                <a:ext uri="{63B3BB69-23CF-44E3-9099-C40C66FF867C}">
                  <a14:compatExt spid="_x0000_s8198"/>
                </a:ext>
                <a:ext uri="{FF2B5EF4-FFF2-40B4-BE49-F238E27FC236}">
                  <a16:creationId xmlns:a16="http://schemas.microsoft.com/office/drawing/2014/main" id="{00000000-0008-0000-0F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12</xdr:row>
          <xdr:rowOff>104775</xdr:rowOff>
        </xdr:from>
        <xdr:to>
          <xdr:col>1</xdr:col>
          <xdr:colOff>3057525</xdr:colOff>
          <xdr:row>12</xdr:row>
          <xdr:rowOff>371475</xdr:rowOff>
        </xdr:to>
        <xdr:sp macro="" textlink="">
          <xdr:nvSpPr>
            <xdr:cNvPr id="8199" name="Drop Down 7" hidden="1">
              <a:extLst>
                <a:ext uri="{63B3BB69-23CF-44E3-9099-C40C66FF867C}">
                  <a14:compatExt spid="_x0000_s8199"/>
                </a:ext>
                <a:ext uri="{FF2B5EF4-FFF2-40B4-BE49-F238E27FC236}">
                  <a16:creationId xmlns:a16="http://schemas.microsoft.com/office/drawing/2014/main" id="{00000000-0008-0000-0F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13</xdr:row>
          <xdr:rowOff>104775</xdr:rowOff>
        </xdr:from>
        <xdr:to>
          <xdr:col>1</xdr:col>
          <xdr:colOff>3057525</xdr:colOff>
          <xdr:row>13</xdr:row>
          <xdr:rowOff>371475</xdr:rowOff>
        </xdr:to>
        <xdr:sp macro="" textlink="">
          <xdr:nvSpPr>
            <xdr:cNvPr id="8200" name="Drop Down 8" hidden="1">
              <a:extLst>
                <a:ext uri="{63B3BB69-23CF-44E3-9099-C40C66FF867C}">
                  <a14:compatExt spid="_x0000_s8200"/>
                </a:ext>
                <a:ext uri="{FF2B5EF4-FFF2-40B4-BE49-F238E27FC236}">
                  <a16:creationId xmlns:a16="http://schemas.microsoft.com/office/drawing/2014/main" id="{00000000-0008-0000-0F00-00000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14</xdr:row>
          <xdr:rowOff>104775</xdr:rowOff>
        </xdr:from>
        <xdr:to>
          <xdr:col>1</xdr:col>
          <xdr:colOff>3057525</xdr:colOff>
          <xdr:row>14</xdr:row>
          <xdr:rowOff>371475</xdr:rowOff>
        </xdr:to>
        <xdr:sp macro="" textlink="">
          <xdr:nvSpPr>
            <xdr:cNvPr id="8201" name="Drop Down 9" hidden="1">
              <a:extLst>
                <a:ext uri="{63B3BB69-23CF-44E3-9099-C40C66FF867C}">
                  <a14:compatExt spid="_x0000_s8201"/>
                </a:ext>
                <a:ext uri="{FF2B5EF4-FFF2-40B4-BE49-F238E27FC236}">
                  <a16:creationId xmlns:a16="http://schemas.microsoft.com/office/drawing/2014/main" id="{00000000-0008-0000-0F00-00000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15</xdr:row>
          <xdr:rowOff>104775</xdr:rowOff>
        </xdr:from>
        <xdr:to>
          <xdr:col>1</xdr:col>
          <xdr:colOff>3057525</xdr:colOff>
          <xdr:row>15</xdr:row>
          <xdr:rowOff>371475</xdr:rowOff>
        </xdr:to>
        <xdr:sp macro="" textlink="">
          <xdr:nvSpPr>
            <xdr:cNvPr id="8202" name="Drop Down 10" hidden="1">
              <a:extLst>
                <a:ext uri="{63B3BB69-23CF-44E3-9099-C40C66FF867C}">
                  <a14:compatExt spid="_x0000_s8202"/>
                </a:ext>
                <a:ext uri="{FF2B5EF4-FFF2-40B4-BE49-F238E27FC236}">
                  <a16:creationId xmlns:a16="http://schemas.microsoft.com/office/drawing/2014/main" id="{00000000-0008-0000-0F00-00000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16</xdr:row>
          <xdr:rowOff>104775</xdr:rowOff>
        </xdr:from>
        <xdr:to>
          <xdr:col>1</xdr:col>
          <xdr:colOff>3057525</xdr:colOff>
          <xdr:row>16</xdr:row>
          <xdr:rowOff>371475</xdr:rowOff>
        </xdr:to>
        <xdr:sp macro="" textlink="">
          <xdr:nvSpPr>
            <xdr:cNvPr id="8203" name="Drop Down 11" hidden="1">
              <a:extLst>
                <a:ext uri="{63B3BB69-23CF-44E3-9099-C40C66FF867C}">
                  <a14:compatExt spid="_x0000_s8203"/>
                </a:ext>
                <a:ext uri="{FF2B5EF4-FFF2-40B4-BE49-F238E27FC236}">
                  <a16:creationId xmlns:a16="http://schemas.microsoft.com/office/drawing/2014/main" id="{00000000-0008-0000-0F00-00000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17</xdr:row>
          <xdr:rowOff>104775</xdr:rowOff>
        </xdr:from>
        <xdr:to>
          <xdr:col>1</xdr:col>
          <xdr:colOff>3057525</xdr:colOff>
          <xdr:row>17</xdr:row>
          <xdr:rowOff>371475</xdr:rowOff>
        </xdr:to>
        <xdr:sp macro="" textlink="">
          <xdr:nvSpPr>
            <xdr:cNvPr id="8204" name="Drop Down 12" hidden="1">
              <a:extLst>
                <a:ext uri="{63B3BB69-23CF-44E3-9099-C40C66FF867C}">
                  <a14:compatExt spid="_x0000_s8204"/>
                </a:ext>
                <a:ext uri="{FF2B5EF4-FFF2-40B4-BE49-F238E27FC236}">
                  <a16:creationId xmlns:a16="http://schemas.microsoft.com/office/drawing/2014/main" id="{00000000-0008-0000-0F00-00000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18</xdr:row>
          <xdr:rowOff>104775</xdr:rowOff>
        </xdr:from>
        <xdr:to>
          <xdr:col>1</xdr:col>
          <xdr:colOff>3057525</xdr:colOff>
          <xdr:row>18</xdr:row>
          <xdr:rowOff>371475</xdr:rowOff>
        </xdr:to>
        <xdr:sp macro="" textlink="">
          <xdr:nvSpPr>
            <xdr:cNvPr id="8205" name="Drop Down 13" hidden="1">
              <a:extLst>
                <a:ext uri="{63B3BB69-23CF-44E3-9099-C40C66FF867C}">
                  <a14:compatExt spid="_x0000_s8205"/>
                </a:ext>
                <a:ext uri="{FF2B5EF4-FFF2-40B4-BE49-F238E27FC236}">
                  <a16:creationId xmlns:a16="http://schemas.microsoft.com/office/drawing/2014/main" id="{00000000-0008-0000-0F00-00000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19</xdr:row>
          <xdr:rowOff>104775</xdr:rowOff>
        </xdr:from>
        <xdr:to>
          <xdr:col>1</xdr:col>
          <xdr:colOff>3057525</xdr:colOff>
          <xdr:row>19</xdr:row>
          <xdr:rowOff>371475</xdr:rowOff>
        </xdr:to>
        <xdr:sp macro="" textlink="">
          <xdr:nvSpPr>
            <xdr:cNvPr id="8206" name="Drop Down 14" hidden="1">
              <a:extLst>
                <a:ext uri="{63B3BB69-23CF-44E3-9099-C40C66FF867C}">
                  <a14:compatExt spid="_x0000_s8206"/>
                </a:ext>
                <a:ext uri="{FF2B5EF4-FFF2-40B4-BE49-F238E27FC236}">
                  <a16:creationId xmlns:a16="http://schemas.microsoft.com/office/drawing/2014/main" id="{00000000-0008-0000-0F00-00000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20</xdr:row>
          <xdr:rowOff>104775</xdr:rowOff>
        </xdr:from>
        <xdr:to>
          <xdr:col>1</xdr:col>
          <xdr:colOff>3057525</xdr:colOff>
          <xdr:row>20</xdr:row>
          <xdr:rowOff>371475</xdr:rowOff>
        </xdr:to>
        <xdr:sp macro="" textlink="">
          <xdr:nvSpPr>
            <xdr:cNvPr id="8207" name="Drop Down 15" hidden="1">
              <a:extLst>
                <a:ext uri="{63B3BB69-23CF-44E3-9099-C40C66FF867C}">
                  <a14:compatExt spid="_x0000_s8207"/>
                </a:ext>
                <a:ext uri="{FF2B5EF4-FFF2-40B4-BE49-F238E27FC236}">
                  <a16:creationId xmlns:a16="http://schemas.microsoft.com/office/drawing/2014/main" id="{00000000-0008-0000-0F00-00000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21</xdr:row>
          <xdr:rowOff>104775</xdr:rowOff>
        </xdr:from>
        <xdr:to>
          <xdr:col>1</xdr:col>
          <xdr:colOff>3057525</xdr:colOff>
          <xdr:row>21</xdr:row>
          <xdr:rowOff>371475</xdr:rowOff>
        </xdr:to>
        <xdr:sp macro="" textlink="">
          <xdr:nvSpPr>
            <xdr:cNvPr id="8208" name="Drop Down 16" hidden="1">
              <a:extLst>
                <a:ext uri="{63B3BB69-23CF-44E3-9099-C40C66FF867C}">
                  <a14:compatExt spid="_x0000_s8208"/>
                </a:ext>
                <a:ext uri="{FF2B5EF4-FFF2-40B4-BE49-F238E27FC236}">
                  <a16:creationId xmlns:a16="http://schemas.microsoft.com/office/drawing/2014/main" id="{00000000-0008-0000-0F00-00001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22</xdr:row>
          <xdr:rowOff>104775</xdr:rowOff>
        </xdr:from>
        <xdr:to>
          <xdr:col>1</xdr:col>
          <xdr:colOff>3057525</xdr:colOff>
          <xdr:row>22</xdr:row>
          <xdr:rowOff>371475</xdr:rowOff>
        </xdr:to>
        <xdr:sp macro="" textlink="">
          <xdr:nvSpPr>
            <xdr:cNvPr id="8209" name="Drop Down 17" hidden="1">
              <a:extLst>
                <a:ext uri="{63B3BB69-23CF-44E3-9099-C40C66FF867C}">
                  <a14:compatExt spid="_x0000_s8209"/>
                </a:ext>
                <a:ext uri="{FF2B5EF4-FFF2-40B4-BE49-F238E27FC236}">
                  <a16:creationId xmlns:a16="http://schemas.microsoft.com/office/drawing/2014/main" id="{00000000-0008-0000-0F00-00001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23</xdr:row>
          <xdr:rowOff>104775</xdr:rowOff>
        </xdr:from>
        <xdr:to>
          <xdr:col>1</xdr:col>
          <xdr:colOff>3057525</xdr:colOff>
          <xdr:row>23</xdr:row>
          <xdr:rowOff>371475</xdr:rowOff>
        </xdr:to>
        <xdr:sp macro="" textlink="">
          <xdr:nvSpPr>
            <xdr:cNvPr id="8210" name="Drop Down 18" hidden="1">
              <a:extLst>
                <a:ext uri="{63B3BB69-23CF-44E3-9099-C40C66FF867C}">
                  <a14:compatExt spid="_x0000_s8210"/>
                </a:ext>
                <a:ext uri="{FF2B5EF4-FFF2-40B4-BE49-F238E27FC236}">
                  <a16:creationId xmlns:a16="http://schemas.microsoft.com/office/drawing/2014/main" id="{00000000-0008-0000-0F00-00001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24</xdr:row>
          <xdr:rowOff>104775</xdr:rowOff>
        </xdr:from>
        <xdr:to>
          <xdr:col>1</xdr:col>
          <xdr:colOff>3057525</xdr:colOff>
          <xdr:row>24</xdr:row>
          <xdr:rowOff>371475</xdr:rowOff>
        </xdr:to>
        <xdr:sp macro="" textlink="">
          <xdr:nvSpPr>
            <xdr:cNvPr id="8211" name="Drop Down 19" hidden="1">
              <a:extLst>
                <a:ext uri="{63B3BB69-23CF-44E3-9099-C40C66FF867C}">
                  <a14:compatExt spid="_x0000_s8211"/>
                </a:ext>
                <a:ext uri="{FF2B5EF4-FFF2-40B4-BE49-F238E27FC236}">
                  <a16:creationId xmlns:a16="http://schemas.microsoft.com/office/drawing/2014/main" id="{00000000-0008-0000-0F00-00001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25</xdr:row>
          <xdr:rowOff>104775</xdr:rowOff>
        </xdr:from>
        <xdr:to>
          <xdr:col>1</xdr:col>
          <xdr:colOff>3057525</xdr:colOff>
          <xdr:row>25</xdr:row>
          <xdr:rowOff>371475</xdr:rowOff>
        </xdr:to>
        <xdr:sp macro="" textlink="">
          <xdr:nvSpPr>
            <xdr:cNvPr id="8212" name="Drop Down 20" hidden="1">
              <a:extLst>
                <a:ext uri="{63B3BB69-23CF-44E3-9099-C40C66FF867C}">
                  <a14:compatExt spid="_x0000_s8212"/>
                </a:ext>
                <a:ext uri="{FF2B5EF4-FFF2-40B4-BE49-F238E27FC236}">
                  <a16:creationId xmlns:a16="http://schemas.microsoft.com/office/drawing/2014/main" id="{00000000-0008-0000-0F00-00001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6</xdr:row>
          <xdr:rowOff>142875</xdr:rowOff>
        </xdr:from>
        <xdr:to>
          <xdr:col>4</xdr:col>
          <xdr:colOff>628650</xdr:colOff>
          <xdr:row>6</xdr:row>
          <xdr:rowOff>361950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F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7</xdr:row>
          <xdr:rowOff>142875</xdr:rowOff>
        </xdr:from>
        <xdr:to>
          <xdr:col>4</xdr:col>
          <xdr:colOff>628650</xdr:colOff>
          <xdr:row>7</xdr:row>
          <xdr:rowOff>361950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F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8</xdr:row>
          <xdr:rowOff>142875</xdr:rowOff>
        </xdr:from>
        <xdr:to>
          <xdr:col>4</xdr:col>
          <xdr:colOff>628650</xdr:colOff>
          <xdr:row>8</xdr:row>
          <xdr:rowOff>361950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F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xdr:row>
          <xdr:rowOff>142875</xdr:rowOff>
        </xdr:from>
        <xdr:to>
          <xdr:col>4</xdr:col>
          <xdr:colOff>628650</xdr:colOff>
          <xdr:row>9</xdr:row>
          <xdr:rowOff>361950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F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10</xdr:row>
          <xdr:rowOff>142875</xdr:rowOff>
        </xdr:from>
        <xdr:to>
          <xdr:col>4</xdr:col>
          <xdr:colOff>628650</xdr:colOff>
          <xdr:row>10</xdr:row>
          <xdr:rowOff>361950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F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11</xdr:row>
          <xdr:rowOff>142875</xdr:rowOff>
        </xdr:from>
        <xdr:to>
          <xdr:col>4</xdr:col>
          <xdr:colOff>628650</xdr:colOff>
          <xdr:row>11</xdr:row>
          <xdr:rowOff>361950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F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12</xdr:row>
          <xdr:rowOff>142875</xdr:rowOff>
        </xdr:from>
        <xdr:to>
          <xdr:col>4</xdr:col>
          <xdr:colOff>628650</xdr:colOff>
          <xdr:row>12</xdr:row>
          <xdr:rowOff>361950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F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13</xdr:row>
          <xdr:rowOff>142875</xdr:rowOff>
        </xdr:from>
        <xdr:to>
          <xdr:col>4</xdr:col>
          <xdr:colOff>628650</xdr:colOff>
          <xdr:row>13</xdr:row>
          <xdr:rowOff>361950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F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14</xdr:row>
          <xdr:rowOff>142875</xdr:rowOff>
        </xdr:from>
        <xdr:to>
          <xdr:col>4</xdr:col>
          <xdr:colOff>628650</xdr:colOff>
          <xdr:row>14</xdr:row>
          <xdr:rowOff>361950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F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15</xdr:row>
          <xdr:rowOff>142875</xdr:rowOff>
        </xdr:from>
        <xdr:to>
          <xdr:col>4</xdr:col>
          <xdr:colOff>628650</xdr:colOff>
          <xdr:row>15</xdr:row>
          <xdr:rowOff>361950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F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16</xdr:row>
          <xdr:rowOff>142875</xdr:rowOff>
        </xdr:from>
        <xdr:to>
          <xdr:col>4</xdr:col>
          <xdr:colOff>628650</xdr:colOff>
          <xdr:row>16</xdr:row>
          <xdr:rowOff>361950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F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17</xdr:row>
          <xdr:rowOff>142875</xdr:rowOff>
        </xdr:from>
        <xdr:to>
          <xdr:col>4</xdr:col>
          <xdr:colOff>628650</xdr:colOff>
          <xdr:row>17</xdr:row>
          <xdr:rowOff>361950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F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18</xdr:row>
          <xdr:rowOff>142875</xdr:rowOff>
        </xdr:from>
        <xdr:to>
          <xdr:col>4</xdr:col>
          <xdr:colOff>628650</xdr:colOff>
          <xdr:row>18</xdr:row>
          <xdr:rowOff>361950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F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19</xdr:row>
          <xdr:rowOff>142875</xdr:rowOff>
        </xdr:from>
        <xdr:to>
          <xdr:col>4</xdr:col>
          <xdr:colOff>628650</xdr:colOff>
          <xdr:row>19</xdr:row>
          <xdr:rowOff>361950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F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20</xdr:row>
          <xdr:rowOff>142875</xdr:rowOff>
        </xdr:from>
        <xdr:to>
          <xdr:col>4</xdr:col>
          <xdr:colOff>628650</xdr:colOff>
          <xdr:row>20</xdr:row>
          <xdr:rowOff>361950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F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21</xdr:row>
          <xdr:rowOff>142875</xdr:rowOff>
        </xdr:from>
        <xdr:to>
          <xdr:col>4</xdr:col>
          <xdr:colOff>628650</xdr:colOff>
          <xdr:row>21</xdr:row>
          <xdr:rowOff>361950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F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22</xdr:row>
          <xdr:rowOff>142875</xdr:rowOff>
        </xdr:from>
        <xdr:to>
          <xdr:col>4</xdr:col>
          <xdr:colOff>628650</xdr:colOff>
          <xdr:row>22</xdr:row>
          <xdr:rowOff>361950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F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23</xdr:row>
          <xdr:rowOff>142875</xdr:rowOff>
        </xdr:from>
        <xdr:to>
          <xdr:col>4</xdr:col>
          <xdr:colOff>628650</xdr:colOff>
          <xdr:row>23</xdr:row>
          <xdr:rowOff>361950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F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24</xdr:row>
          <xdr:rowOff>142875</xdr:rowOff>
        </xdr:from>
        <xdr:to>
          <xdr:col>4</xdr:col>
          <xdr:colOff>628650</xdr:colOff>
          <xdr:row>24</xdr:row>
          <xdr:rowOff>361950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F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25</xdr:row>
          <xdr:rowOff>142875</xdr:rowOff>
        </xdr:from>
        <xdr:to>
          <xdr:col>4</xdr:col>
          <xdr:colOff>628650</xdr:colOff>
          <xdr:row>25</xdr:row>
          <xdr:rowOff>361950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F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4</xdr:row>
          <xdr:rowOff>142875</xdr:rowOff>
        </xdr:from>
        <xdr:to>
          <xdr:col>24</xdr:col>
          <xdr:colOff>504825</xdr:colOff>
          <xdr:row>4</xdr:row>
          <xdr:rowOff>371475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F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5</xdr:row>
          <xdr:rowOff>152400</xdr:rowOff>
        </xdr:from>
        <xdr:to>
          <xdr:col>24</xdr:col>
          <xdr:colOff>514350</xdr:colOff>
          <xdr:row>5</xdr:row>
          <xdr:rowOff>371475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F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6</xdr:row>
          <xdr:rowOff>123825</xdr:rowOff>
        </xdr:from>
        <xdr:to>
          <xdr:col>24</xdr:col>
          <xdr:colOff>514350</xdr:colOff>
          <xdr:row>6</xdr:row>
          <xdr:rowOff>342900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F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xdr:row>
          <xdr:rowOff>123825</xdr:rowOff>
        </xdr:from>
        <xdr:to>
          <xdr:col>24</xdr:col>
          <xdr:colOff>485775</xdr:colOff>
          <xdr:row>7</xdr:row>
          <xdr:rowOff>342900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F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xdr:row>
          <xdr:rowOff>85725</xdr:rowOff>
        </xdr:from>
        <xdr:to>
          <xdr:col>24</xdr:col>
          <xdr:colOff>485775</xdr:colOff>
          <xdr:row>8</xdr:row>
          <xdr:rowOff>314325</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F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4</xdr:row>
          <xdr:rowOff>76200</xdr:rowOff>
        </xdr:from>
        <xdr:to>
          <xdr:col>27</xdr:col>
          <xdr:colOff>1285875</xdr:colOff>
          <xdr:row>4</xdr:row>
          <xdr:rowOff>333375</xdr:rowOff>
        </xdr:to>
        <xdr:sp macro="" textlink="">
          <xdr:nvSpPr>
            <xdr:cNvPr id="8238" name="Drop Down 46" hidden="1">
              <a:extLst>
                <a:ext uri="{63B3BB69-23CF-44E3-9099-C40C66FF867C}">
                  <a14:compatExt spid="_x0000_s8238"/>
                </a:ext>
                <a:ext uri="{FF2B5EF4-FFF2-40B4-BE49-F238E27FC236}">
                  <a16:creationId xmlns:a16="http://schemas.microsoft.com/office/drawing/2014/main" id="{00000000-0008-0000-0F00-00002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5</xdr:row>
          <xdr:rowOff>85725</xdr:rowOff>
        </xdr:from>
        <xdr:to>
          <xdr:col>27</xdr:col>
          <xdr:colOff>1285875</xdr:colOff>
          <xdr:row>5</xdr:row>
          <xdr:rowOff>342900</xdr:rowOff>
        </xdr:to>
        <xdr:sp macro="" textlink="">
          <xdr:nvSpPr>
            <xdr:cNvPr id="8239" name="Drop Down 47" hidden="1">
              <a:extLst>
                <a:ext uri="{63B3BB69-23CF-44E3-9099-C40C66FF867C}">
                  <a14:compatExt spid="_x0000_s8239"/>
                </a:ext>
                <a:ext uri="{FF2B5EF4-FFF2-40B4-BE49-F238E27FC236}">
                  <a16:creationId xmlns:a16="http://schemas.microsoft.com/office/drawing/2014/main" id="{00000000-0008-0000-0F00-00002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6</xdr:row>
          <xdr:rowOff>85725</xdr:rowOff>
        </xdr:from>
        <xdr:to>
          <xdr:col>27</xdr:col>
          <xdr:colOff>1285875</xdr:colOff>
          <xdr:row>6</xdr:row>
          <xdr:rowOff>342900</xdr:rowOff>
        </xdr:to>
        <xdr:sp macro="" textlink="">
          <xdr:nvSpPr>
            <xdr:cNvPr id="8240" name="Drop Down 48" hidden="1">
              <a:extLst>
                <a:ext uri="{63B3BB69-23CF-44E3-9099-C40C66FF867C}">
                  <a14:compatExt spid="_x0000_s8240"/>
                </a:ext>
                <a:ext uri="{FF2B5EF4-FFF2-40B4-BE49-F238E27FC236}">
                  <a16:creationId xmlns:a16="http://schemas.microsoft.com/office/drawing/2014/main" id="{00000000-0008-0000-0F00-00003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7</xdr:row>
          <xdr:rowOff>76200</xdr:rowOff>
        </xdr:from>
        <xdr:to>
          <xdr:col>27</xdr:col>
          <xdr:colOff>1285875</xdr:colOff>
          <xdr:row>7</xdr:row>
          <xdr:rowOff>333375</xdr:rowOff>
        </xdr:to>
        <xdr:sp macro="" textlink="">
          <xdr:nvSpPr>
            <xdr:cNvPr id="8241" name="Drop Down 49" hidden="1">
              <a:extLst>
                <a:ext uri="{63B3BB69-23CF-44E3-9099-C40C66FF867C}">
                  <a14:compatExt spid="_x0000_s8241"/>
                </a:ext>
                <a:ext uri="{FF2B5EF4-FFF2-40B4-BE49-F238E27FC236}">
                  <a16:creationId xmlns:a16="http://schemas.microsoft.com/office/drawing/2014/main" id="{00000000-0008-0000-0F00-00003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8</xdr:row>
          <xdr:rowOff>76200</xdr:rowOff>
        </xdr:from>
        <xdr:to>
          <xdr:col>27</xdr:col>
          <xdr:colOff>1285875</xdr:colOff>
          <xdr:row>8</xdr:row>
          <xdr:rowOff>333375</xdr:rowOff>
        </xdr:to>
        <xdr:sp macro="" textlink="">
          <xdr:nvSpPr>
            <xdr:cNvPr id="8242" name="Drop Down 50" hidden="1">
              <a:extLst>
                <a:ext uri="{63B3BB69-23CF-44E3-9099-C40C66FF867C}">
                  <a14:compatExt spid="_x0000_s8242"/>
                </a:ext>
                <a:ext uri="{FF2B5EF4-FFF2-40B4-BE49-F238E27FC236}">
                  <a16:creationId xmlns:a16="http://schemas.microsoft.com/office/drawing/2014/main" id="{00000000-0008-0000-0F00-00003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9</xdr:row>
          <xdr:rowOff>76200</xdr:rowOff>
        </xdr:from>
        <xdr:to>
          <xdr:col>27</xdr:col>
          <xdr:colOff>1285875</xdr:colOff>
          <xdr:row>9</xdr:row>
          <xdr:rowOff>333375</xdr:rowOff>
        </xdr:to>
        <xdr:sp macro="" textlink="">
          <xdr:nvSpPr>
            <xdr:cNvPr id="8243" name="Drop Down 51" hidden="1">
              <a:extLst>
                <a:ext uri="{63B3BB69-23CF-44E3-9099-C40C66FF867C}">
                  <a14:compatExt spid="_x0000_s8243"/>
                </a:ext>
                <a:ext uri="{FF2B5EF4-FFF2-40B4-BE49-F238E27FC236}">
                  <a16:creationId xmlns:a16="http://schemas.microsoft.com/office/drawing/2014/main" id="{00000000-0008-0000-0F00-00003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10</xdr:row>
          <xdr:rowOff>76200</xdr:rowOff>
        </xdr:from>
        <xdr:to>
          <xdr:col>27</xdr:col>
          <xdr:colOff>1285875</xdr:colOff>
          <xdr:row>10</xdr:row>
          <xdr:rowOff>333375</xdr:rowOff>
        </xdr:to>
        <xdr:sp macro="" textlink="">
          <xdr:nvSpPr>
            <xdr:cNvPr id="8244" name="Drop Down 52" hidden="1">
              <a:extLst>
                <a:ext uri="{63B3BB69-23CF-44E3-9099-C40C66FF867C}">
                  <a14:compatExt spid="_x0000_s8244"/>
                </a:ext>
                <a:ext uri="{FF2B5EF4-FFF2-40B4-BE49-F238E27FC236}">
                  <a16:creationId xmlns:a16="http://schemas.microsoft.com/office/drawing/2014/main" id="{00000000-0008-0000-0F00-00003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11</xdr:row>
          <xdr:rowOff>76200</xdr:rowOff>
        </xdr:from>
        <xdr:to>
          <xdr:col>27</xdr:col>
          <xdr:colOff>1285875</xdr:colOff>
          <xdr:row>11</xdr:row>
          <xdr:rowOff>333375</xdr:rowOff>
        </xdr:to>
        <xdr:sp macro="" textlink="">
          <xdr:nvSpPr>
            <xdr:cNvPr id="8245" name="Drop Down 53" hidden="1">
              <a:extLst>
                <a:ext uri="{63B3BB69-23CF-44E3-9099-C40C66FF867C}">
                  <a14:compatExt spid="_x0000_s8245"/>
                </a:ext>
                <a:ext uri="{FF2B5EF4-FFF2-40B4-BE49-F238E27FC236}">
                  <a16:creationId xmlns:a16="http://schemas.microsoft.com/office/drawing/2014/main" id="{00000000-0008-0000-0F00-00003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12</xdr:row>
          <xdr:rowOff>76200</xdr:rowOff>
        </xdr:from>
        <xdr:to>
          <xdr:col>27</xdr:col>
          <xdr:colOff>1285875</xdr:colOff>
          <xdr:row>12</xdr:row>
          <xdr:rowOff>333375</xdr:rowOff>
        </xdr:to>
        <xdr:sp macro="" textlink="">
          <xdr:nvSpPr>
            <xdr:cNvPr id="8246" name="Drop Down 54" hidden="1">
              <a:extLst>
                <a:ext uri="{63B3BB69-23CF-44E3-9099-C40C66FF867C}">
                  <a14:compatExt spid="_x0000_s8246"/>
                </a:ext>
                <a:ext uri="{FF2B5EF4-FFF2-40B4-BE49-F238E27FC236}">
                  <a16:creationId xmlns:a16="http://schemas.microsoft.com/office/drawing/2014/main" id="{00000000-0008-0000-0F00-00003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13</xdr:row>
          <xdr:rowOff>76200</xdr:rowOff>
        </xdr:from>
        <xdr:to>
          <xdr:col>27</xdr:col>
          <xdr:colOff>1285875</xdr:colOff>
          <xdr:row>13</xdr:row>
          <xdr:rowOff>333375</xdr:rowOff>
        </xdr:to>
        <xdr:sp macro="" textlink="">
          <xdr:nvSpPr>
            <xdr:cNvPr id="8247" name="Drop Down 55" hidden="1">
              <a:extLst>
                <a:ext uri="{63B3BB69-23CF-44E3-9099-C40C66FF867C}">
                  <a14:compatExt spid="_x0000_s8247"/>
                </a:ext>
                <a:ext uri="{FF2B5EF4-FFF2-40B4-BE49-F238E27FC236}">
                  <a16:creationId xmlns:a16="http://schemas.microsoft.com/office/drawing/2014/main" id="{00000000-0008-0000-0F00-00003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4</xdr:row>
          <xdr:rowOff>76200</xdr:rowOff>
        </xdr:from>
        <xdr:to>
          <xdr:col>29</xdr:col>
          <xdr:colOff>942975</xdr:colOff>
          <xdr:row>4</xdr:row>
          <xdr:rowOff>333375</xdr:rowOff>
        </xdr:to>
        <xdr:sp macro="" textlink="">
          <xdr:nvSpPr>
            <xdr:cNvPr id="8248" name="Drop Down 56" hidden="1">
              <a:extLst>
                <a:ext uri="{63B3BB69-23CF-44E3-9099-C40C66FF867C}">
                  <a14:compatExt spid="_x0000_s8248"/>
                </a:ext>
                <a:ext uri="{FF2B5EF4-FFF2-40B4-BE49-F238E27FC236}">
                  <a16:creationId xmlns:a16="http://schemas.microsoft.com/office/drawing/2014/main" id="{00000000-0008-0000-0F00-00003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5</xdr:row>
          <xdr:rowOff>76200</xdr:rowOff>
        </xdr:from>
        <xdr:to>
          <xdr:col>29</xdr:col>
          <xdr:colOff>942975</xdr:colOff>
          <xdr:row>5</xdr:row>
          <xdr:rowOff>333375</xdr:rowOff>
        </xdr:to>
        <xdr:sp macro="" textlink="">
          <xdr:nvSpPr>
            <xdr:cNvPr id="8249" name="Drop Down 57" hidden="1">
              <a:extLst>
                <a:ext uri="{63B3BB69-23CF-44E3-9099-C40C66FF867C}">
                  <a14:compatExt spid="_x0000_s8249"/>
                </a:ext>
                <a:ext uri="{FF2B5EF4-FFF2-40B4-BE49-F238E27FC236}">
                  <a16:creationId xmlns:a16="http://schemas.microsoft.com/office/drawing/2014/main" id="{00000000-0008-0000-0F00-00003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6</xdr:row>
          <xdr:rowOff>76200</xdr:rowOff>
        </xdr:from>
        <xdr:to>
          <xdr:col>29</xdr:col>
          <xdr:colOff>942975</xdr:colOff>
          <xdr:row>6</xdr:row>
          <xdr:rowOff>333375</xdr:rowOff>
        </xdr:to>
        <xdr:sp macro="" textlink="">
          <xdr:nvSpPr>
            <xdr:cNvPr id="8250" name="Drop Down 58" hidden="1">
              <a:extLst>
                <a:ext uri="{63B3BB69-23CF-44E3-9099-C40C66FF867C}">
                  <a14:compatExt spid="_x0000_s8250"/>
                </a:ext>
                <a:ext uri="{FF2B5EF4-FFF2-40B4-BE49-F238E27FC236}">
                  <a16:creationId xmlns:a16="http://schemas.microsoft.com/office/drawing/2014/main" id="{00000000-0008-0000-0F00-00003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7</xdr:row>
          <xdr:rowOff>76200</xdr:rowOff>
        </xdr:from>
        <xdr:to>
          <xdr:col>29</xdr:col>
          <xdr:colOff>942975</xdr:colOff>
          <xdr:row>7</xdr:row>
          <xdr:rowOff>333375</xdr:rowOff>
        </xdr:to>
        <xdr:sp macro="" textlink="">
          <xdr:nvSpPr>
            <xdr:cNvPr id="8251" name="Drop Down 59" hidden="1">
              <a:extLst>
                <a:ext uri="{63B3BB69-23CF-44E3-9099-C40C66FF867C}">
                  <a14:compatExt spid="_x0000_s8251"/>
                </a:ext>
                <a:ext uri="{FF2B5EF4-FFF2-40B4-BE49-F238E27FC236}">
                  <a16:creationId xmlns:a16="http://schemas.microsoft.com/office/drawing/2014/main" id="{00000000-0008-0000-0F00-00003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8</xdr:row>
          <xdr:rowOff>76200</xdr:rowOff>
        </xdr:from>
        <xdr:to>
          <xdr:col>29</xdr:col>
          <xdr:colOff>942975</xdr:colOff>
          <xdr:row>8</xdr:row>
          <xdr:rowOff>333375</xdr:rowOff>
        </xdr:to>
        <xdr:sp macro="" textlink="">
          <xdr:nvSpPr>
            <xdr:cNvPr id="8252" name="Drop Down 60" hidden="1">
              <a:extLst>
                <a:ext uri="{63B3BB69-23CF-44E3-9099-C40C66FF867C}">
                  <a14:compatExt spid="_x0000_s8252"/>
                </a:ext>
                <a:ext uri="{FF2B5EF4-FFF2-40B4-BE49-F238E27FC236}">
                  <a16:creationId xmlns:a16="http://schemas.microsoft.com/office/drawing/2014/main" id="{00000000-0008-0000-0F00-00003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9</xdr:row>
          <xdr:rowOff>76200</xdr:rowOff>
        </xdr:from>
        <xdr:to>
          <xdr:col>29</xdr:col>
          <xdr:colOff>942975</xdr:colOff>
          <xdr:row>9</xdr:row>
          <xdr:rowOff>333375</xdr:rowOff>
        </xdr:to>
        <xdr:sp macro="" textlink="">
          <xdr:nvSpPr>
            <xdr:cNvPr id="8253" name="Drop Down 61" hidden="1">
              <a:extLst>
                <a:ext uri="{63B3BB69-23CF-44E3-9099-C40C66FF867C}">
                  <a14:compatExt spid="_x0000_s8253"/>
                </a:ext>
                <a:ext uri="{FF2B5EF4-FFF2-40B4-BE49-F238E27FC236}">
                  <a16:creationId xmlns:a16="http://schemas.microsoft.com/office/drawing/2014/main" id="{00000000-0008-0000-0F00-00003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10</xdr:row>
          <xdr:rowOff>76200</xdr:rowOff>
        </xdr:from>
        <xdr:to>
          <xdr:col>29</xdr:col>
          <xdr:colOff>942975</xdr:colOff>
          <xdr:row>10</xdr:row>
          <xdr:rowOff>333375</xdr:rowOff>
        </xdr:to>
        <xdr:sp macro="" textlink="">
          <xdr:nvSpPr>
            <xdr:cNvPr id="8254" name="Drop Down 62" hidden="1">
              <a:extLst>
                <a:ext uri="{63B3BB69-23CF-44E3-9099-C40C66FF867C}">
                  <a14:compatExt spid="_x0000_s8254"/>
                </a:ext>
                <a:ext uri="{FF2B5EF4-FFF2-40B4-BE49-F238E27FC236}">
                  <a16:creationId xmlns:a16="http://schemas.microsoft.com/office/drawing/2014/main" id="{00000000-0008-0000-0F00-00003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11</xdr:row>
          <xdr:rowOff>76200</xdr:rowOff>
        </xdr:from>
        <xdr:to>
          <xdr:col>29</xdr:col>
          <xdr:colOff>942975</xdr:colOff>
          <xdr:row>11</xdr:row>
          <xdr:rowOff>333375</xdr:rowOff>
        </xdr:to>
        <xdr:sp macro="" textlink="">
          <xdr:nvSpPr>
            <xdr:cNvPr id="8255" name="Drop Down 63" hidden="1">
              <a:extLst>
                <a:ext uri="{63B3BB69-23CF-44E3-9099-C40C66FF867C}">
                  <a14:compatExt spid="_x0000_s8255"/>
                </a:ext>
                <a:ext uri="{FF2B5EF4-FFF2-40B4-BE49-F238E27FC236}">
                  <a16:creationId xmlns:a16="http://schemas.microsoft.com/office/drawing/2014/main" id="{00000000-0008-0000-0F00-00003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12</xdr:row>
          <xdr:rowOff>76200</xdr:rowOff>
        </xdr:from>
        <xdr:to>
          <xdr:col>29</xdr:col>
          <xdr:colOff>942975</xdr:colOff>
          <xdr:row>12</xdr:row>
          <xdr:rowOff>333375</xdr:rowOff>
        </xdr:to>
        <xdr:sp macro="" textlink="">
          <xdr:nvSpPr>
            <xdr:cNvPr id="8256" name="Drop Down 64" hidden="1">
              <a:extLst>
                <a:ext uri="{63B3BB69-23CF-44E3-9099-C40C66FF867C}">
                  <a14:compatExt spid="_x0000_s8256"/>
                </a:ext>
                <a:ext uri="{FF2B5EF4-FFF2-40B4-BE49-F238E27FC236}">
                  <a16:creationId xmlns:a16="http://schemas.microsoft.com/office/drawing/2014/main" id="{00000000-0008-0000-0F00-00004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13</xdr:row>
          <xdr:rowOff>76200</xdr:rowOff>
        </xdr:from>
        <xdr:to>
          <xdr:col>29</xdr:col>
          <xdr:colOff>942975</xdr:colOff>
          <xdr:row>13</xdr:row>
          <xdr:rowOff>333375</xdr:rowOff>
        </xdr:to>
        <xdr:sp macro="" textlink="">
          <xdr:nvSpPr>
            <xdr:cNvPr id="8257" name="Drop Down 65" hidden="1">
              <a:extLst>
                <a:ext uri="{63B3BB69-23CF-44E3-9099-C40C66FF867C}">
                  <a14:compatExt spid="_x0000_s8257"/>
                </a:ext>
                <a:ext uri="{FF2B5EF4-FFF2-40B4-BE49-F238E27FC236}">
                  <a16:creationId xmlns:a16="http://schemas.microsoft.com/office/drawing/2014/main" id="{00000000-0008-0000-0F00-00004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4</xdr:row>
          <xdr:rowOff>76200</xdr:rowOff>
        </xdr:from>
        <xdr:to>
          <xdr:col>32</xdr:col>
          <xdr:colOff>1295400</xdr:colOff>
          <xdr:row>4</xdr:row>
          <xdr:rowOff>333375</xdr:rowOff>
        </xdr:to>
        <xdr:sp macro="" textlink="">
          <xdr:nvSpPr>
            <xdr:cNvPr id="8258" name="Drop Down 66" hidden="1">
              <a:extLst>
                <a:ext uri="{63B3BB69-23CF-44E3-9099-C40C66FF867C}">
                  <a14:compatExt spid="_x0000_s8258"/>
                </a:ext>
                <a:ext uri="{FF2B5EF4-FFF2-40B4-BE49-F238E27FC236}">
                  <a16:creationId xmlns:a16="http://schemas.microsoft.com/office/drawing/2014/main" id="{00000000-0008-0000-0F00-00004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5</xdr:row>
          <xdr:rowOff>76200</xdr:rowOff>
        </xdr:from>
        <xdr:to>
          <xdr:col>32</xdr:col>
          <xdr:colOff>1295400</xdr:colOff>
          <xdr:row>5</xdr:row>
          <xdr:rowOff>333375</xdr:rowOff>
        </xdr:to>
        <xdr:sp macro="" textlink="">
          <xdr:nvSpPr>
            <xdr:cNvPr id="8259" name="Drop Down 67" hidden="1">
              <a:extLst>
                <a:ext uri="{63B3BB69-23CF-44E3-9099-C40C66FF867C}">
                  <a14:compatExt spid="_x0000_s8259"/>
                </a:ext>
                <a:ext uri="{FF2B5EF4-FFF2-40B4-BE49-F238E27FC236}">
                  <a16:creationId xmlns:a16="http://schemas.microsoft.com/office/drawing/2014/main" id="{00000000-0008-0000-0F00-00004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6</xdr:row>
          <xdr:rowOff>76200</xdr:rowOff>
        </xdr:from>
        <xdr:to>
          <xdr:col>32</xdr:col>
          <xdr:colOff>1295400</xdr:colOff>
          <xdr:row>6</xdr:row>
          <xdr:rowOff>333375</xdr:rowOff>
        </xdr:to>
        <xdr:sp macro="" textlink="">
          <xdr:nvSpPr>
            <xdr:cNvPr id="8260" name="Drop Down 68" hidden="1">
              <a:extLst>
                <a:ext uri="{63B3BB69-23CF-44E3-9099-C40C66FF867C}">
                  <a14:compatExt spid="_x0000_s8260"/>
                </a:ext>
                <a:ext uri="{FF2B5EF4-FFF2-40B4-BE49-F238E27FC236}">
                  <a16:creationId xmlns:a16="http://schemas.microsoft.com/office/drawing/2014/main" id="{00000000-0008-0000-0F00-00004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7</xdr:row>
          <xdr:rowOff>76200</xdr:rowOff>
        </xdr:from>
        <xdr:to>
          <xdr:col>32</xdr:col>
          <xdr:colOff>1295400</xdr:colOff>
          <xdr:row>7</xdr:row>
          <xdr:rowOff>333375</xdr:rowOff>
        </xdr:to>
        <xdr:sp macro="" textlink="">
          <xdr:nvSpPr>
            <xdr:cNvPr id="8261" name="Drop Down 69" hidden="1">
              <a:extLst>
                <a:ext uri="{63B3BB69-23CF-44E3-9099-C40C66FF867C}">
                  <a14:compatExt spid="_x0000_s8261"/>
                </a:ext>
                <a:ext uri="{FF2B5EF4-FFF2-40B4-BE49-F238E27FC236}">
                  <a16:creationId xmlns:a16="http://schemas.microsoft.com/office/drawing/2014/main" id="{00000000-0008-0000-0F00-00004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8</xdr:row>
          <xdr:rowOff>76200</xdr:rowOff>
        </xdr:from>
        <xdr:to>
          <xdr:col>32</xdr:col>
          <xdr:colOff>1295400</xdr:colOff>
          <xdr:row>8</xdr:row>
          <xdr:rowOff>333375</xdr:rowOff>
        </xdr:to>
        <xdr:sp macro="" textlink="">
          <xdr:nvSpPr>
            <xdr:cNvPr id="8262" name="Drop Down 70" hidden="1">
              <a:extLst>
                <a:ext uri="{63B3BB69-23CF-44E3-9099-C40C66FF867C}">
                  <a14:compatExt spid="_x0000_s8262"/>
                </a:ext>
                <a:ext uri="{FF2B5EF4-FFF2-40B4-BE49-F238E27FC236}">
                  <a16:creationId xmlns:a16="http://schemas.microsoft.com/office/drawing/2014/main" id="{00000000-0008-0000-0F00-00004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9</xdr:row>
          <xdr:rowOff>76200</xdr:rowOff>
        </xdr:from>
        <xdr:to>
          <xdr:col>32</xdr:col>
          <xdr:colOff>1295400</xdr:colOff>
          <xdr:row>9</xdr:row>
          <xdr:rowOff>333375</xdr:rowOff>
        </xdr:to>
        <xdr:sp macro="" textlink="">
          <xdr:nvSpPr>
            <xdr:cNvPr id="8263" name="Drop Down 71" hidden="1">
              <a:extLst>
                <a:ext uri="{63B3BB69-23CF-44E3-9099-C40C66FF867C}">
                  <a14:compatExt spid="_x0000_s8263"/>
                </a:ext>
                <a:ext uri="{FF2B5EF4-FFF2-40B4-BE49-F238E27FC236}">
                  <a16:creationId xmlns:a16="http://schemas.microsoft.com/office/drawing/2014/main" id="{00000000-0008-0000-0F00-00004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10</xdr:row>
          <xdr:rowOff>76200</xdr:rowOff>
        </xdr:from>
        <xdr:to>
          <xdr:col>32</xdr:col>
          <xdr:colOff>1295400</xdr:colOff>
          <xdr:row>10</xdr:row>
          <xdr:rowOff>333375</xdr:rowOff>
        </xdr:to>
        <xdr:sp macro="" textlink="">
          <xdr:nvSpPr>
            <xdr:cNvPr id="8264" name="Drop Down 72" hidden="1">
              <a:extLst>
                <a:ext uri="{63B3BB69-23CF-44E3-9099-C40C66FF867C}">
                  <a14:compatExt spid="_x0000_s8264"/>
                </a:ext>
                <a:ext uri="{FF2B5EF4-FFF2-40B4-BE49-F238E27FC236}">
                  <a16:creationId xmlns:a16="http://schemas.microsoft.com/office/drawing/2014/main" id="{00000000-0008-0000-0F00-00004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11</xdr:row>
          <xdr:rowOff>76200</xdr:rowOff>
        </xdr:from>
        <xdr:to>
          <xdr:col>32</xdr:col>
          <xdr:colOff>1295400</xdr:colOff>
          <xdr:row>11</xdr:row>
          <xdr:rowOff>333375</xdr:rowOff>
        </xdr:to>
        <xdr:sp macro="" textlink="">
          <xdr:nvSpPr>
            <xdr:cNvPr id="8265" name="Drop Down 73" hidden="1">
              <a:extLst>
                <a:ext uri="{63B3BB69-23CF-44E3-9099-C40C66FF867C}">
                  <a14:compatExt spid="_x0000_s8265"/>
                </a:ext>
                <a:ext uri="{FF2B5EF4-FFF2-40B4-BE49-F238E27FC236}">
                  <a16:creationId xmlns:a16="http://schemas.microsoft.com/office/drawing/2014/main" id="{00000000-0008-0000-0F00-00004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12</xdr:row>
          <xdr:rowOff>76200</xdr:rowOff>
        </xdr:from>
        <xdr:to>
          <xdr:col>32</xdr:col>
          <xdr:colOff>1295400</xdr:colOff>
          <xdr:row>12</xdr:row>
          <xdr:rowOff>333375</xdr:rowOff>
        </xdr:to>
        <xdr:sp macro="" textlink="">
          <xdr:nvSpPr>
            <xdr:cNvPr id="8266" name="Drop Down 74" hidden="1">
              <a:extLst>
                <a:ext uri="{63B3BB69-23CF-44E3-9099-C40C66FF867C}">
                  <a14:compatExt spid="_x0000_s8266"/>
                </a:ext>
                <a:ext uri="{FF2B5EF4-FFF2-40B4-BE49-F238E27FC236}">
                  <a16:creationId xmlns:a16="http://schemas.microsoft.com/office/drawing/2014/main" id="{00000000-0008-0000-0F00-00004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13</xdr:row>
          <xdr:rowOff>76200</xdr:rowOff>
        </xdr:from>
        <xdr:to>
          <xdr:col>32</xdr:col>
          <xdr:colOff>1295400</xdr:colOff>
          <xdr:row>13</xdr:row>
          <xdr:rowOff>333375</xdr:rowOff>
        </xdr:to>
        <xdr:sp macro="" textlink="">
          <xdr:nvSpPr>
            <xdr:cNvPr id="8267" name="Drop Down 75" hidden="1">
              <a:extLst>
                <a:ext uri="{63B3BB69-23CF-44E3-9099-C40C66FF867C}">
                  <a14:compatExt spid="_x0000_s8267"/>
                </a:ext>
                <a:ext uri="{FF2B5EF4-FFF2-40B4-BE49-F238E27FC236}">
                  <a16:creationId xmlns:a16="http://schemas.microsoft.com/office/drawing/2014/main" id="{00000000-0008-0000-0F00-00004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4</xdr:row>
          <xdr:rowOff>76200</xdr:rowOff>
        </xdr:from>
        <xdr:to>
          <xdr:col>34</xdr:col>
          <xdr:colOff>933450</xdr:colOff>
          <xdr:row>4</xdr:row>
          <xdr:rowOff>333375</xdr:rowOff>
        </xdr:to>
        <xdr:sp macro="" textlink="">
          <xdr:nvSpPr>
            <xdr:cNvPr id="8268" name="Drop Down 76" hidden="1">
              <a:extLst>
                <a:ext uri="{63B3BB69-23CF-44E3-9099-C40C66FF867C}">
                  <a14:compatExt spid="_x0000_s8268"/>
                </a:ext>
                <a:ext uri="{FF2B5EF4-FFF2-40B4-BE49-F238E27FC236}">
                  <a16:creationId xmlns:a16="http://schemas.microsoft.com/office/drawing/2014/main" id="{00000000-0008-0000-0F00-00004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5</xdr:row>
          <xdr:rowOff>76200</xdr:rowOff>
        </xdr:from>
        <xdr:to>
          <xdr:col>34</xdr:col>
          <xdr:colOff>933450</xdr:colOff>
          <xdr:row>5</xdr:row>
          <xdr:rowOff>333375</xdr:rowOff>
        </xdr:to>
        <xdr:sp macro="" textlink="">
          <xdr:nvSpPr>
            <xdr:cNvPr id="8269" name="Drop Down 77" hidden="1">
              <a:extLst>
                <a:ext uri="{63B3BB69-23CF-44E3-9099-C40C66FF867C}">
                  <a14:compatExt spid="_x0000_s8269"/>
                </a:ext>
                <a:ext uri="{FF2B5EF4-FFF2-40B4-BE49-F238E27FC236}">
                  <a16:creationId xmlns:a16="http://schemas.microsoft.com/office/drawing/2014/main" id="{00000000-0008-0000-0F00-00004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6</xdr:row>
          <xdr:rowOff>76200</xdr:rowOff>
        </xdr:from>
        <xdr:to>
          <xdr:col>34</xdr:col>
          <xdr:colOff>933450</xdr:colOff>
          <xdr:row>6</xdr:row>
          <xdr:rowOff>333375</xdr:rowOff>
        </xdr:to>
        <xdr:sp macro="" textlink="">
          <xdr:nvSpPr>
            <xdr:cNvPr id="8270" name="Drop Down 78" hidden="1">
              <a:extLst>
                <a:ext uri="{63B3BB69-23CF-44E3-9099-C40C66FF867C}">
                  <a14:compatExt spid="_x0000_s8270"/>
                </a:ext>
                <a:ext uri="{FF2B5EF4-FFF2-40B4-BE49-F238E27FC236}">
                  <a16:creationId xmlns:a16="http://schemas.microsoft.com/office/drawing/2014/main" id="{00000000-0008-0000-0F00-00004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7</xdr:row>
          <xdr:rowOff>76200</xdr:rowOff>
        </xdr:from>
        <xdr:to>
          <xdr:col>34</xdr:col>
          <xdr:colOff>933450</xdr:colOff>
          <xdr:row>7</xdr:row>
          <xdr:rowOff>333375</xdr:rowOff>
        </xdr:to>
        <xdr:sp macro="" textlink="">
          <xdr:nvSpPr>
            <xdr:cNvPr id="8271" name="Drop Down 79" hidden="1">
              <a:extLst>
                <a:ext uri="{63B3BB69-23CF-44E3-9099-C40C66FF867C}">
                  <a14:compatExt spid="_x0000_s8271"/>
                </a:ext>
                <a:ext uri="{FF2B5EF4-FFF2-40B4-BE49-F238E27FC236}">
                  <a16:creationId xmlns:a16="http://schemas.microsoft.com/office/drawing/2014/main" id="{00000000-0008-0000-0F00-00004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8</xdr:row>
          <xdr:rowOff>76200</xdr:rowOff>
        </xdr:from>
        <xdr:to>
          <xdr:col>34</xdr:col>
          <xdr:colOff>933450</xdr:colOff>
          <xdr:row>8</xdr:row>
          <xdr:rowOff>333375</xdr:rowOff>
        </xdr:to>
        <xdr:sp macro="" textlink="">
          <xdr:nvSpPr>
            <xdr:cNvPr id="8272" name="Drop Down 80" hidden="1">
              <a:extLst>
                <a:ext uri="{63B3BB69-23CF-44E3-9099-C40C66FF867C}">
                  <a14:compatExt spid="_x0000_s8272"/>
                </a:ext>
                <a:ext uri="{FF2B5EF4-FFF2-40B4-BE49-F238E27FC236}">
                  <a16:creationId xmlns:a16="http://schemas.microsoft.com/office/drawing/2014/main" id="{00000000-0008-0000-0F00-00005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9</xdr:row>
          <xdr:rowOff>76200</xdr:rowOff>
        </xdr:from>
        <xdr:to>
          <xdr:col>34</xdr:col>
          <xdr:colOff>933450</xdr:colOff>
          <xdr:row>9</xdr:row>
          <xdr:rowOff>333375</xdr:rowOff>
        </xdr:to>
        <xdr:sp macro="" textlink="">
          <xdr:nvSpPr>
            <xdr:cNvPr id="8273" name="Drop Down 81" hidden="1">
              <a:extLst>
                <a:ext uri="{63B3BB69-23CF-44E3-9099-C40C66FF867C}">
                  <a14:compatExt spid="_x0000_s8273"/>
                </a:ext>
                <a:ext uri="{FF2B5EF4-FFF2-40B4-BE49-F238E27FC236}">
                  <a16:creationId xmlns:a16="http://schemas.microsoft.com/office/drawing/2014/main" id="{00000000-0008-0000-0F00-00005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10</xdr:row>
          <xdr:rowOff>76200</xdr:rowOff>
        </xdr:from>
        <xdr:to>
          <xdr:col>34</xdr:col>
          <xdr:colOff>933450</xdr:colOff>
          <xdr:row>10</xdr:row>
          <xdr:rowOff>333375</xdr:rowOff>
        </xdr:to>
        <xdr:sp macro="" textlink="">
          <xdr:nvSpPr>
            <xdr:cNvPr id="8274" name="Drop Down 82" hidden="1">
              <a:extLst>
                <a:ext uri="{63B3BB69-23CF-44E3-9099-C40C66FF867C}">
                  <a14:compatExt spid="_x0000_s8274"/>
                </a:ext>
                <a:ext uri="{FF2B5EF4-FFF2-40B4-BE49-F238E27FC236}">
                  <a16:creationId xmlns:a16="http://schemas.microsoft.com/office/drawing/2014/main" id="{00000000-0008-0000-0F00-00005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11</xdr:row>
          <xdr:rowOff>76200</xdr:rowOff>
        </xdr:from>
        <xdr:to>
          <xdr:col>34</xdr:col>
          <xdr:colOff>933450</xdr:colOff>
          <xdr:row>11</xdr:row>
          <xdr:rowOff>333375</xdr:rowOff>
        </xdr:to>
        <xdr:sp macro="" textlink="">
          <xdr:nvSpPr>
            <xdr:cNvPr id="8275" name="Drop Down 83" hidden="1">
              <a:extLst>
                <a:ext uri="{63B3BB69-23CF-44E3-9099-C40C66FF867C}">
                  <a14:compatExt spid="_x0000_s8275"/>
                </a:ext>
                <a:ext uri="{FF2B5EF4-FFF2-40B4-BE49-F238E27FC236}">
                  <a16:creationId xmlns:a16="http://schemas.microsoft.com/office/drawing/2014/main" id="{00000000-0008-0000-0F00-00005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12</xdr:row>
          <xdr:rowOff>76200</xdr:rowOff>
        </xdr:from>
        <xdr:to>
          <xdr:col>34</xdr:col>
          <xdr:colOff>933450</xdr:colOff>
          <xdr:row>12</xdr:row>
          <xdr:rowOff>333375</xdr:rowOff>
        </xdr:to>
        <xdr:sp macro="" textlink="">
          <xdr:nvSpPr>
            <xdr:cNvPr id="8276" name="Drop Down 84" hidden="1">
              <a:extLst>
                <a:ext uri="{63B3BB69-23CF-44E3-9099-C40C66FF867C}">
                  <a14:compatExt spid="_x0000_s8276"/>
                </a:ext>
                <a:ext uri="{FF2B5EF4-FFF2-40B4-BE49-F238E27FC236}">
                  <a16:creationId xmlns:a16="http://schemas.microsoft.com/office/drawing/2014/main" id="{00000000-0008-0000-0F00-00005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13</xdr:row>
          <xdr:rowOff>76200</xdr:rowOff>
        </xdr:from>
        <xdr:to>
          <xdr:col>34</xdr:col>
          <xdr:colOff>933450</xdr:colOff>
          <xdr:row>13</xdr:row>
          <xdr:rowOff>333375</xdr:rowOff>
        </xdr:to>
        <xdr:sp macro="" textlink="">
          <xdr:nvSpPr>
            <xdr:cNvPr id="8277" name="Drop Down 85" hidden="1">
              <a:extLst>
                <a:ext uri="{63B3BB69-23CF-44E3-9099-C40C66FF867C}">
                  <a14:compatExt spid="_x0000_s8277"/>
                </a:ext>
                <a:ext uri="{FF2B5EF4-FFF2-40B4-BE49-F238E27FC236}">
                  <a16:creationId xmlns:a16="http://schemas.microsoft.com/office/drawing/2014/main" id="{00000000-0008-0000-0F00-00005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4</xdr:row>
          <xdr:rowOff>85725</xdr:rowOff>
        </xdr:from>
        <xdr:to>
          <xdr:col>37</xdr:col>
          <xdr:colOff>1247775</xdr:colOff>
          <xdr:row>4</xdr:row>
          <xdr:rowOff>342900</xdr:rowOff>
        </xdr:to>
        <xdr:sp macro="" textlink="">
          <xdr:nvSpPr>
            <xdr:cNvPr id="8278" name="Drop Down 86" hidden="1">
              <a:extLst>
                <a:ext uri="{63B3BB69-23CF-44E3-9099-C40C66FF867C}">
                  <a14:compatExt spid="_x0000_s8278"/>
                </a:ext>
                <a:ext uri="{FF2B5EF4-FFF2-40B4-BE49-F238E27FC236}">
                  <a16:creationId xmlns:a16="http://schemas.microsoft.com/office/drawing/2014/main" id="{00000000-0008-0000-0F00-00005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5</xdr:row>
          <xdr:rowOff>85725</xdr:rowOff>
        </xdr:from>
        <xdr:to>
          <xdr:col>37</xdr:col>
          <xdr:colOff>1247775</xdr:colOff>
          <xdr:row>5</xdr:row>
          <xdr:rowOff>342900</xdr:rowOff>
        </xdr:to>
        <xdr:sp macro="" textlink="">
          <xdr:nvSpPr>
            <xdr:cNvPr id="8279" name="Drop Down 87" hidden="1">
              <a:extLst>
                <a:ext uri="{63B3BB69-23CF-44E3-9099-C40C66FF867C}">
                  <a14:compatExt spid="_x0000_s8279"/>
                </a:ext>
                <a:ext uri="{FF2B5EF4-FFF2-40B4-BE49-F238E27FC236}">
                  <a16:creationId xmlns:a16="http://schemas.microsoft.com/office/drawing/2014/main" id="{00000000-0008-0000-0F00-00005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6</xdr:row>
          <xdr:rowOff>85725</xdr:rowOff>
        </xdr:from>
        <xdr:to>
          <xdr:col>37</xdr:col>
          <xdr:colOff>1247775</xdr:colOff>
          <xdr:row>6</xdr:row>
          <xdr:rowOff>342900</xdr:rowOff>
        </xdr:to>
        <xdr:sp macro="" textlink="">
          <xdr:nvSpPr>
            <xdr:cNvPr id="8280" name="Drop Down 88" hidden="1">
              <a:extLst>
                <a:ext uri="{63B3BB69-23CF-44E3-9099-C40C66FF867C}">
                  <a14:compatExt spid="_x0000_s8280"/>
                </a:ext>
                <a:ext uri="{FF2B5EF4-FFF2-40B4-BE49-F238E27FC236}">
                  <a16:creationId xmlns:a16="http://schemas.microsoft.com/office/drawing/2014/main" id="{00000000-0008-0000-0F00-00005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7</xdr:row>
          <xdr:rowOff>85725</xdr:rowOff>
        </xdr:from>
        <xdr:to>
          <xdr:col>37</xdr:col>
          <xdr:colOff>1247775</xdr:colOff>
          <xdr:row>7</xdr:row>
          <xdr:rowOff>342900</xdr:rowOff>
        </xdr:to>
        <xdr:sp macro="" textlink="">
          <xdr:nvSpPr>
            <xdr:cNvPr id="8281" name="Drop Down 89" hidden="1">
              <a:extLst>
                <a:ext uri="{63B3BB69-23CF-44E3-9099-C40C66FF867C}">
                  <a14:compatExt spid="_x0000_s8281"/>
                </a:ext>
                <a:ext uri="{FF2B5EF4-FFF2-40B4-BE49-F238E27FC236}">
                  <a16:creationId xmlns:a16="http://schemas.microsoft.com/office/drawing/2014/main" id="{00000000-0008-0000-0F00-00005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8</xdr:row>
          <xdr:rowOff>85725</xdr:rowOff>
        </xdr:from>
        <xdr:to>
          <xdr:col>37</xdr:col>
          <xdr:colOff>1247775</xdr:colOff>
          <xdr:row>8</xdr:row>
          <xdr:rowOff>342900</xdr:rowOff>
        </xdr:to>
        <xdr:sp macro="" textlink="">
          <xdr:nvSpPr>
            <xdr:cNvPr id="8282" name="Drop Down 90" hidden="1">
              <a:extLst>
                <a:ext uri="{63B3BB69-23CF-44E3-9099-C40C66FF867C}">
                  <a14:compatExt spid="_x0000_s8282"/>
                </a:ext>
                <a:ext uri="{FF2B5EF4-FFF2-40B4-BE49-F238E27FC236}">
                  <a16:creationId xmlns:a16="http://schemas.microsoft.com/office/drawing/2014/main" id="{00000000-0008-0000-0F00-00005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9</xdr:row>
          <xdr:rowOff>85725</xdr:rowOff>
        </xdr:from>
        <xdr:to>
          <xdr:col>37</xdr:col>
          <xdr:colOff>1247775</xdr:colOff>
          <xdr:row>9</xdr:row>
          <xdr:rowOff>342900</xdr:rowOff>
        </xdr:to>
        <xdr:sp macro="" textlink="">
          <xdr:nvSpPr>
            <xdr:cNvPr id="8283" name="Drop Down 91" hidden="1">
              <a:extLst>
                <a:ext uri="{63B3BB69-23CF-44E3-9099-C40C66FF867C}">
                  <a14:compatExt spid="_x0000_s8283"/>
                </a:ext>
                <a:ext uri="{FF2B5EF4-FFF2-40B4-BE49-F238E27FC236}">
                  <a16:creationId xmlns:a16="http://schemas.microsoft.com/office/drawing/2014/main" id="{00000000-0008-0000-0F00-00005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10</xdr:row>
          <xdr:rowOff>85725</xdr:rowOff>
        </xdr:from>
        <xdr:to>
          <xdr:col>37</xdr:col>
          <xdr:colOff>1247775</xdr:colOff>
          <xdr:row>10</xdr:row>
          <xdr:rowOff>342900</xdr:rowOff>
        </xdr:to>
        <xdr:sp macro="" textlink="">
          <xdr:nvSpPr>
            <xdr:cNvPr id="8284" name="Drop Down 92" hidden="1">
              <a:extLst>
                <a:ext uri="{63B3BB69-23CF-44E3-9099-C40C66FF867C}">
                  <a14:compatExt spid="_x0000_s8284"/>
                </a:ext>
                <a:ext uri="{FF2B5EF4-FFF2-40B4-BE49-F238E27FC236}">
                  <a16:creationId xmlns:a16="http://schemas.microsoft.com/office/drawing/2014/main" id="{00000000-0008-0000-0F00-00005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11</xdr:row>
          <xdr:rowOff>85725</xdr:rowOff>
        </xdr:from>
        <xdr:to>
          <xdr:col>37</xdr:col>
          <xdr:colOff>1247775</xdr:colOff>
          <xdr:row>11</xdr:row>
          <xdr:rowOff>342900</xdr:rowOff>
        </xdr:to>
        <xdr:sp macro="" textlink="">
          <xdr:nvSpPr>
            <xdr:cNvPr id="8285" name="Drop Down 93" hidden="1">
              <a:extLst>
                <a:ext uri="{63B3BB69-23CF-44E3-9099-C40C66FF867C}">
                  <a14:compatExt spid="_x0000_s8285"/>
                </a:ext>
                <a:ext uri="{FF2B5EF4-FFF2-40B4-BE49-F238E27FC236}">
                  <a16:creationId xmlns:a16="http://schemas.microsoft.com/office/drawing/2014/main" id="{00000000-0008-0000-0F00-00005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12</xdr:row>
          <xdr:rowOff>85725</xdr:rowOff>
        </xdr:from>
        <xdr:to>
          <xdr:col>37</xdr:col>
          <xdr:colOff>1247775</xdr:colOff>
          <xdr:row>12</xdr:row>
          <xdr:rowOff>342900</xdr:rowOff>
        </xdr:to>
        <xdr:sp macro="" textlink="">
          <xdr:nvSpPr>
            <xdr:cNvPr id="8286" name="Drop Down 94" hidden="1">
              <a:extLst>
                <a:ext uri="{63B3BB69-23CF-44E3-9099-C40C66FF867C}">
                  <a14:compatExt spid="_x0000_s8286"/>
                </a:ext>
                <a:ext uri="{FF2B5EF4-FFF2-40B4-BE49-F238E27FC236}">
                  <a16:creationId xmlns:a16="http://schemas.microsoft.com/office/drawing/2014/main" id="{00000000-0008-0000-0F00-00005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13</xdr:row>
          <xdr:rowOff>85725</xdr:rowOff>
        </xdr:from>
        <xdr:to>
          <xdr:col>37</xdr:col>
          <xdr:colOff>1247775</xdr:colOff>
          <xdr:row>13</xdr:row>
          <xdr:rowOff>342900</xdr:rowOff>
        </xdr:to>
        <xdr:sp macro="" textlink="">
          <xdr:nvSpPr>
            <xdr:cNvPr id="8287" name="Drop Down 95" hidden="1">
              <a:extLst>
                <a:ext uri="{63B3BB69-23CF-44E3-9099-C40C66FF867C}">
                  <a14:compatExt spid="_x0000_s8287"/>
                </a:ext>
                <a:ext uri="{FF2B5EF4-FFF2-40B4-BE49-F238E27FC236}">
                  <a16:creationId xmlns:a16="http://schemas.microsoft.com/office/drawing/2014/main" id="{00000000-0008-0000-0F00-00005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4</xdr:row>
          <xdr:rowOff>76200</xdr:rowOff>
        </xdr:from>
        <xdr:to>
          <xdr:col>39</xdr:col>
          <xdr:colOff>933450</xdr:colOff>
          <xdr:row>4</xdr:row>
          <xdr:rowOff>333375</xdr:rowOff>
        </xdr:to>
        <xdr:sp macro="" textlink="">
          <xdr:nvSpPr>
            <xdr:cNvPr id="8288" name="Drop Down 96" hidden="1">
              <a:extLst>
                <a:ext uri="{63B3BB69-23CF-44E3-9099-C40C66FF867C}">
                  <a14:compatExt spid="_x0000_s8288"/>
                </a:ext>
                <a:ext uri="{FF2B5EF4-FFF2-40B4-BE49-F238E27FC236}">
                  <a16:creationId xmlns:a16="http://schemas.microsoft.com/office/drawing/2014/main" id="{00000000-0008-0000-0F00-00006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5</xdr:row>
          <xdr:rowOff>76200</xdr:rowOff>
        </xdr:from>
        <xdr:to>
          <xdr:col>39</xdr:col>
          <xdr:colOff>933450</xdr:colOff>
          <xdr:row>5</xdr:row>
          <xdr:rowOff>333375</xdr:rowOff>
        </xdr:to>
        <xdr:sp macro="" textlink="">
          <xdr:nvSpPr>
            <xdr:cNvPr id="8289" name="Drop Down 97" hidden="1">
              <a:extLst>
                <a:ext uri="{63B3BB69-23CF-44E3-9099-C40C66FF867C}">
                  <a14:compatExt spid="_x0000_s8289"/>
                </a:ext>
                <a:ext uri="{FF2B5EF4-FFF2-40B4-BE49-F238E27FC236}">
                  <a16:creationId xmlns:a16="http://schemas.microsoft.com/office/drawing/2014/main" id="{00000000-0008-0000-0F00-00006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6</xdr:row>
          <xdr:rowOff>76200</xdr:rowOff>
        </xdr:from>
        <xdr:to>
          <xdr:col>39</xdr:col>
          <xdr:colOff>933450</xdr:colOff>
          <xdr:row>6</xdr:row>
          <xdr:rowOff>333375</xdr:rowOff>
        </xdr:to>
        <xdr:sp macro="" textlink="">
          <xdr:nvSpPr>
            <xdr:cNvPr id="8290" name="Drop Down 98" hidden="1">
              <a:extLst>
                <a:ext uri="{63B3BB69-23CF-44E3-9099-C40C66FF867C}">
                  <a14:compatExt spid="_x0000_s8290"/>
                </a:ext>
                <a:ext uri="{FF2B5EF4-FFF2-40B4-BE49-F238E27FC236}">
                  <a16:creationId xmlns:a16="http://schemas.microsoft.com/office/drawing/2014/main" id="{00000000-0008-0000-0F00-00006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7</xdr:row>
          <xdr:rowOff>76200</xdr:rowOff>
        </xdr:from>
        <xdr:to>
          <xdr:col>39</xdr:col>
          <xdr:colOff>933450</xdr:colOff>
          <xdr:row>7</xdr:row>
          <xdr:rowOff>333375</xdr:rowOff>
        </xdr:to>
        <xdr:sp macro="" textlink="">
          <xdr:nvSpPr>
            <xdr:cNvPr id="8291" name="Drop Down 99" hidden="1">
              <a:extLst>
                <a:ext uri="{63B3BB69-23CF-44E3-9099-C40C66FF867C}">
                  <a14:compatExt spid="_x0000_s8291"/>
                </a:ext>
                <a:ext uri="{FF2B5EF4-FFF2-40B4-BE49-F238E27FC236}">
                  <a16:creationId xmlns:a16="http://schemas.microsoft.com/office/drawing/2014/main" id="{00000000-0008-0000-0F00-00006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8</xdr:row>
          <xdr:rowOff>76200</xdr:rowOff>
        </xdr:from>
        <xdr:to>
          <xdr:col>39</xdr:col>
          <xdr:colOff>933450</xdr:colOff>
          <xdr:row>8</xdr:row>
          <xdr:rowOff>333375</xdr:rowOff>
        </xdr:to>
        <xdr:sp macro="" textlink="">
          <xdr:nvSpPr>
            <xdr:cNvPr id="8292" name="Drop Down 100" hidden="1">
              <a:extLst>
                <a:ext uri="{63B3BB69-23CF-44E3-9099-C40C66FF867C}">
                  <a14:compatExt spid="_x0000_s8292"/>
                </a:ext>
                <a:ext uri="{FF2B5EF4-FFF2-40B4-BE49-F238E27FC236}">
                  <a16:creationId xmlns:a16="http://schemas.microsoft.com/office/drawing/2014/main" id="{00000000-0008-0000-0F00-00006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9</xdr:row>
          <xdr:rowOff>76200</xdr:rowOff>
        </xdr:from>
        <xdr:to>
          <xdr:col>39</xdr:col>
          <xdr:colOff>933450</xdr:colOff>
          <xdr:row>9</xdr:row>
          <xdr:rowOff>333375</xdr:rowOff>
        </xdr:to>
        <xdr:sp macro="" textlink="">
          <xdr:nvSpPr>
            <xdr:cNvPr id="8293" name="Drop Down 101" hidden="1">
              <a:extLst>
                <a:ext uri="{63B3BB69-23CF-44E3-9099-C40C66FF867C}">
                  <a14:compatExt spid="_x0000_s8293"/>
                </a:ext>
                <a:ext uri="{FF2B5EF4-FFF2-40B4-BE49-F238E27FC236}">
                  <a16:creationId xmlns:a16="http://schemas.microsoft.com/office/drawing/2014/main" id="{00000000-0008-0000-0F00-00006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10</xdr:row>
          <xdr:rowOff>76200</xdr:rowOff>
        </xdr:from>
        <xdr:to>
          <xdr:col>39</xdr:col>
          <xdr:colOff>933450</xdr:colOff>
          <xdr:row>10</xdr:row>
          <xdr:rowOff>333375</xdr:rowOff>
        </xdr:to>
        <xdr:sp macro="" textlink="">
          <xdr:nvSpPr>
            <xdr:cNvPr id="8294" name="Drop Down 102" hidden="1">
              <a:extLst>
                <a:ext uri="{63B3BB69-23CF-44E3-9099-C40C66FF867C}">
                  <a14:compatExt spid="_x0000_s8294"/>
                </a:ext>
                <a:ext uri="{FF2B5EF4-FFF2-40B4-BE49-F238E27FC236}">
                  <a16:creationId xmlns:a16="http://schemas.microsoft.com/office/drawing/2014/main" id="{00000000-0008-0000-0F00-00006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11</xdr:row>
          <xdr:rowOff>76200</xdr:rowOff>
        </xdr:from>
        <xdr:to>
          <xdr:col>39</xdr:col>
          <xdr:colOff>933450</xdr:colOff>
          <xdr:row>11</xdr:row>
          <xdr:rowOff>333375</xdr:rowOff>
        </xdr:to>
        <xdr:sp macro="" textlink="">
          <xdr:nvSpPr>
            <xdr:cNvPr id="8295" name="Drop Down 103" hidden="1">
              <a:extLst>
                <a:ext uri="{63B3BB69-23CF-44E3-9099-C40C66FF867C}">
                  <a14:compatExt spid="_x0000_s8295"/>
                </a:ext>
                <a:ext uri="{FF2B5EF4-FFF2-40B4-BE49-F238E27FC236}">
                  <a16:creationId xmlns:a16="http://schemas.microsoft.com/office/drawing/2014/main" id="{00000000-0008-0000-0F00-00006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12</xdr:row>
          <xdr:rowOff>76200</xdr:rowOff>
        </xdr:from>
        <xdr:to>
          <xdr:col>39</xdr:col>
          <xdr:colOff>933450</xdr:colOff>
          <xdr:row>12</xdr:row>
          <xdr:rowOff>333375</xdr:rowOff>
        </xdr:to>
        <xdr:sp macro="" textlink="">
          <xdr:nvSpPr>
            <xdr:cNvPr id="8296" name="Drop Down 104" hidden="1">
              <a:extLst>
                <a:ext uri="{63B3BB69-23CF-44E3-9099-C40C66FF867C}">
                  <a14:compatExt spid="_x0000_s8296"/>
                </a:ext>
                <a:ext uri="{FF2B5EF4-FFF2-40B4-BE49-F238E27FC236}">
                  <a16:creationId xmlns:a16="http://schemas.microsoft.com/office/drawing/2014/main" id="{00000000-0008-0000-0F00-00006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13</xdr:row>
          <xdr:rowOff>76200</xdr:rowOff>
        </xdr:from>
        <xdr:to>
          <xdr:col>39</xdr:col>
          <xdr:colOff>933450</xdr:colOff>
          <xdr:row>13</xdr:row>
          <xdr:rowOff>333375</xdr:rowOff>
        </xdr:to>
        <xdr:sp macro="" textlink="">
          <xdr:nvSpPr>
            <xdr:cNvPr id="8297" name="Drop Down 105" hidden="1">
              <a:extLst>
                <a:ext uri="{63B3BB69-23CF-44E3-9099-C40C66FF867C}">
                  <a14:compatExt spid="_x0000_s8297"/>
                </a:ext>
                <a:ext uri="{FF2B5EF4-FFF2-40B4-BE49-F238E27FC236}">
                  <a16:creationId xmlns:a16="http://schemas.microsoft.com/office/drawing/2014/main" id="{00000000-0008-0000-0F00-00006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4</xdr:row>
          <xdr:rowOff>85725</xdr:rowOff>
        </xdr:from>
        <xdr:to>
          <xdr:col>42</xdr:col>
          <xdr:colOff>1238250</xdr:colOff>
          <xdr:row>4</xdr:row>
          <xdr:rowOff>342900</xdr:rowOff>
        </xdr:to>
        <xdr:sp macro="" textlink="">
          <xdr:nvSpPr>
            <xdr:cNvPr id="8298" name="Drop Down 106" hidden="1">
              <a:extLst>
                <a:ext uri="{63B3BB69-23CF-44E3-9099-C40C66FF867C}">
                  <a14:compatExt spid="_x0000_s8298"/>
                </a:ext>
                <a:ext uri="{FF2B5EF4-FFF2-40B4-BE49-F238E27FC236}">
                  <a16:creationId xmlns:a16="http://schemas.microsoft.com/office/drawing/2014/main" id="{00000000-0008-0000-0F00-00006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5</xdr:row>
          <xdr:rowOff>85725</xdr:rowOff>
        </xdr:from>
        <xdr:to>
          <xdr:col>42</xdr:col>
          <xdr:colOff>1238250</xdr:colOff>
          <xdr:row>5</xdr:row>
          <xdr:rowOff>342900</xdr:rowOff>
        </xdr:to>
        <xdr:sp macro="" textlink="">
          <xdr:nvSpPr>
            <xdr:cNvPr id="8299" name="Drop Down 107" hidden="1">
              <a:extLst>
                <a:ext uri="{63B3BB69-23CF-44E3-9099-C40C66FF867C}">
                  <a14:compatExt spid="_x0000_s8299"/>
                </a:ext>
                <a:ext uri="{FF2B5EF4-FFF2-40B4-BE49-F238E27FC236}">
                  <a16:creationId xmlns:a16="http://schemas.microsoft.com/office/drawing/2014/main" id="{00000000-0008-0000-0F00-00006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xdr:row>
          <xdr:rowOff>85725</xdr:rowOff>
        </xdr:from>
        <xdr:to>
          <xdr:col>42</xdr:col>
          <xdr:colOff>1238250</xdr:colOff>
          <xdr:row>6</xdr:row>
          <xdr:rowOff>342900</xdr:rowOff>
        </xdr:to>
        <xdr:sp macro="" textlink="">
          <xdr:nvSpPr>
            <xdr:cNvPr id="8300" name="Drop Down 108" hidden="1">
              <a:extLst>
                <a:ext uri="{63B3BB69-23CF-44E3-9099-C40C66FF867C}">
                  <a14:compatExt spid="_x0000_s8300"/>
                </a:ext>
                <a:ext uri="{FF2B5EF4-FFF2-40B4-BE49-F238E27FC236}">
                  <a16:creationId xmlns:a16="http://schemas.microsoft.com/office/drawing/2014/main" id="{00000000-0008-0000-0F00-00006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7</xdr:row>
          <xdr:rowOff>85725</xdr:rowOff>
        </xdr:from>
        <xdr:to>
          <xdr:col>42</xdr:col>
          <xdr:colOff>1238250</xdr:colOff>
          <xdr:row>7</xdr:row>
          <xdr:rowOff>342900</xdr:rowOff>
        </xdr:to>
        <xdr:sp macro="" textlink="">
          <xdr:nvSpPr>
            <xdr:cNvPr id="8301" name="Drop Down 109" hidden="1">
              <a:extLst>
                <a:ext uri="{63B3BB69-23CF-44E3-9099-C40C66FF867C}">
                  <a14:compatExt spid="_x0000_s8301"/>
                </a:ext>
                <a:ext uri="{FF2B5EF4-FFF2-40B4-BE49-F238E27FC236}">
                  <a16:creationId xmlns:a16="http://schemas.microsoft.com/office/drawing/2014/main" id="{00000000-0008-0000-0F00-00006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8</xdr:row>
          <xdr:rowOff>85725</xdr:rowOff>
        </xdr:from>
        <xdr:to>
          <xdr:col>42</xdr:col>
          <xdr:colOff>1238250</xdr:colOff>
          <xdr:row>8</xdr:row>
          <xdr:rowOff>342900</xdr:rowOff>
        </xdr:to>
        <xdr:sp macro="" textlink="">
          <xdr:nvSpPr>
            <xdr:cNvPr id="8302" name="Drop Down 110" hidden="1">
              <a:extLst>
                <a:ext uri="{63B3BB69-23CF-44E3-9099-C40C66FF867C}">
                  <a14:compatExt spid="_x0000_s8302"/>
                </a:ext>
                <a:ext uri="{FF2B5EF4-FFF2-40B4-BE49-F238E27FC236}">
                  <a16:creationId xmlns:a16="http://schemas.microsoft.com/office/drawing/2014/main" id="{00000000-0008-0000-0F00-00006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9</xdr:row>
          <xdr:rowOff>85725</xdr:rowOff>
        </xdr:from>
        <xdr:to>
          <xdr:col>42</xdr:col>
          <xdr:colOff>1238250</xdr:colOff>
          <xdr:row>9</xdr:row>
          <xdr:rowOff>342900</xdr:rowOff>
        </xdr:to>
        <xdr:sp macro="" textlink="">
          <xdr:nvSpPr>
            <xdr:cNvPr id="8303" name="Drop Down 111" hidden="1">
              <a:extLst>
                <a:ext uri="{63B3BB69-23CF-44E3-9099-C40C66FF867C}">
                  <a14:compatExt spid="_x0000_s8303"/>
                </a:ext>
                <a:ext uri="{FF2B5EF4-FFF2-40B4-BE49-F238E27FC236}">
                  <a16:creationId xmlns:a16="http://schemas.microsoft.com/office/drawing/2014/main" id="{00000000-0008-0000-0F00-00006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10</xdr:row>
          <xdr:rowOff>85725</xdr:rowOff>
        </xdr:from>
        <xdr:to>
          <xdr:col>42</xdr:col>
          <xdr:colOff>1238250</xdr:colOff>
          <xdr:row>10</xdr:row>
          <xdr:rowOff>342900</xdr:rowOff>
        </xdr:to>
        <xdr:sp macro="" textlink="">
          <xdr:nvSpPr>
            <xdr:cNvPr id="8304" name="Drop Down 112" hidden="1">
              <a:extLst>
                <a:ext uri="{63B3BB69-23CF-44E3-9099-C40C66FF867C}">
                  <a14:compatExt spid="_x0000_s8304"/>
                </a:ext>
                <a:ext uri="{FF2B5EF4-FFF2-40B4-BE49-F238E27FC236}">
                  <a16:creationId xmlns:a16="http://schemas.microsoft.com/office/drawing/2014/main" id="{00000000-0008-0000-0F00-00007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11</xdr:row>
          <xdr:rowOff>85725</xdr:rowOff>
        </xdr:from>
        <xdr:to>
          <xdr:col>42</xdr:col>
          <xdr:colOff>1238250</xdr:colOff>
          <xdr:row>11</xdr:row>
          <xdr:rowOff>342900</xdr:rowOff>
        </xdr:to>
        <xdr:sp macro="" textlink="">
          <xdr:nvSpPr>
            <xdr:cNvPr id="8305" name="Drop Down 113" hidden="1">
              <a:extLst>
                <a:ext uri="{63B3BB69-23CF-44E3-9099-C40C66FF867C}">
                  <a14:compatExt spid="_x0000_s8305"/>
                </a:ext>
                <a:ext uri="{FF2B5EF4-FFF2-40B4-BE49-F238E27FC236}">
                  <a16:creationId xmlns:a16="http://schemas.microsoft.com/office/drawing/2014/main" id="{00000000-0008-0000-0F00-00007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12</xdr:row>
          <xdr:rowOff>85725</xdr:rowOff>
        </xdr:from>
        <xdr:to>
          <xdr:col>42</xdr:col>
          <xdr:colOff>1238250</xdr:colOff>
          <xdr:row>12</xdr:row>
          <xdr:rowOff>342900</xdr:rowOff>
        </xdr:to>
        <xdr:sp macro="" textlink="">
          <xdr:nvSpPr>
            <xdr:cNvPr id="8306" name="Drop Down 114" hidden="1">
              <a:extLst>
                <a:ext uri="{63B3BB69-23CF-44E3-9099-C40C66FF867C}">
                  <a14:compatExt spid="_x0000_s8306"/>
                </a:ext>
                <a:ext uri="{FF2B5EF4-FFF2-40B4-BE49-F238E27FC236}">
                  <a16:creationId xmlns:a16="http://schemas.microsoft.com/office/drawing/2014/main" id="{00000000-0008-0000-0F00-00007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13</xdr:row>
          <xdr:rowOff>85725</xdr:rowOff>
        </xdr:from>
        <xdr:to>
          <xdr:col>42</xdr:col>
          <xdr:colOff>1238250</xdr:colOff>
          <xdr:row>13</xdr:row>
          <xdr:rowOff>342900</xdr:rowOff>
        </xdr:to>
        <xdr:sp macro="" textlink="">
          <xdr:nvSpPr>
            <xdr:cNvPr id="8307" name="Drop Down 115" hidden="1">
              <a:extLst>
                <a:ext uri="{63B3BB69-23CF-44E3-9099-C40C66FF867C}">
                  <a14:compatExt spid="_x0000_s8307"/>
                </a:ext>
                <a:ext uri="{FF2B5EF4-FFF2-40B4-BE49-F238E27FC236}">
                  <a16:creationId xmlns:a16="http://schemas.microsoft.com/office/drawing/2014/main" id="{00000000-0008-0000-0F00-00007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4</xdr:row>
          <xdr:rowOff>76200</xdr:rowOff>
        </xdr:from>
        <xdr:to>
          <xdr:col>44</xdr:col>
          <xdr:colOff>857250</xdr:colOff>
          <xdr:row>4</xdr:row>
          <xdr:rowOff>333375</xdr:rowOff>
        </xdr:to>
        <xdr:sp macro="" textlink="">
          <xdr:nvSpPr>
            <xdr:cNvPr id="8308" name="Drop Down 116" hidden="1">
              <a:extLst>
                <a:ext uri="{63B3BB69-23CF-44E3-9099-C40C66FF867C}">
                  <a14:compatExt spid="_x0000_s8308"/>
                </a:ext>
                <a:ext uri="{FF2B5EF4-FFF2-40B4-BE49-F238E27FC236}">
                  <a16:creationId xmlns:a16="http://schemas.microsoft.com/office/drawing/2014/main" id="{00000000-0008-0000-0F00-00007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5</xdr:row>
          <xdr:rowOff>76200</xdr:rowOff>
        </xdr:from>
        <xdr:to>
          <xdr:col>44</xdr:col>
          <xdr:colOff>857250</xdr:colOff>
          <xdr:row>5</xdr:row>
          <xdr:rowOff>333375</xdr:rowOff>
        </xdr:to>
        <xdr:sp macro="" textlink="">
          <xdr:nvSpPr>
            <xdr:cNvPr id="8309" name="Drop Down 117" hidden="1">
              <a:extLst>
                <a:ext uri="{63B3BB69-23CF-44E3-9099-C40C66FF867C}">
                  <a14:compatExt spid="_x0000_s8309"/>
                </a:ext>
                <a:ext uri="{FF2B5EF4-FFF2-40B4-BE49-F238E27FC236}">
                  <a16:creationId xmlns:a16="http://schemas.microsoft.com/office/drawing/2014/main" id="{00000000-0008-0000-0F00-00007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6</xdr:row>
          <xdr:rowOff>76200</xdr:rowOff>
        </xdr:from>
        <xdr:to>
          <xdr:col>44</xdr:col>
          <xdr:colOff>838200</xdr:colOff>
          <xdr:row>6</xdr:row>
          <xdr:rowOff>333375</xdr:rowOff>
        </xdr:to>
        <xdr:sp macro="" textlink="">
          <xdr:nvSpPr>
            <xdr:cNvPr id="8310" name="Drop Down 118" hidden="1">
              <a:extLst>
                <a:ext uri="{63B3BB69-23CF-44E3-9099-C40C66FF867C}">
                  <a14:compatExt spid="_x0000_s8310"/>
                </a:ext>
                <a:ext uri="{FF2B5EF4-FFF2-40B4-BE49-F238E27FC236}">
                  <a16:creationId xmlns:a16="http://schemas.microsoft.com/office/drawing/2014/main" id="{00000000-0008-0000-0F00-00007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7</xdr:row>
          <xdr:rowOff>76200</xdr:rowOff>
        </xdr:from>
        <xdr:to>
          <xdr:col>44</xdr:col>
          <xdr:colOff>876300</xdr:colOff>
          <xdr:row>7</xdr:row>
          <xdr:rowOff>333375</xdr:rowOff>
        </xdr:to>
        <xdr:sp macro="" textlink="">
          <xdr:nvSpPr>
            <xdr:cNvPr id="8311" name="Drop Down 119" hidden="1">
              <a:extLst>
                <a:ext uri="{63B3BB69-23CF-44E3-9099-C40C66FF867C}">
                  <a14:compatExt spid="_x0000_s8311"/>
                </a:ext>
                <a:ext uri="{FF2B5EF4-FFF2-40B4-BE49-F238E27FC236}">
                  <a16:creationId xmlns:a16="http://schemas.microsoft.com/office/drawing/2014/main" id="{00000000-0008-0000-0F00-00007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8</xdr:row>
          <xdr:rowOff>76200</xdr:rowOff>
        </xdr:from>
        <xdr:to>
          <xdr:col>44</xdr:col>
          <xdr:colOff>876300</xdr:colOff>
          <xdr:row>8</xdr:row>
          <xdr:rowOff>333375</xdr:rowOff>
        </xdr:to>
        <xdr:sp macro="" textlink="">
          <xdr:nvSpPr>
            <xdr:cNvPr id="8312" name="Drop Down 120" hidden="1">
              <a:extLst>
                <a:ext uri="{63B3BB69-23CF-44E3-9099-C40C66FF867C}">
                  <a14:compatExt spid="_x0000_s8312"/>
                </a:ext>
                <a:ext uri="{FF2B5EF4-FFF2-40B4-BE49-F238E27FC236}">
                  <a16:creationId xmlns:a16="http://schemas.microsoft.com/office/drawing/2014/main" id="{00000000-0008-0000-0F00-00007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9</xdr:row>
          <xdr:rowOff>76200</xdr:rowOff>
        </xdr:from>
        <xdr:to>
          <xdr:col>44</xdr:col>
          <xdr:colOff>876300</xdr:colOff>
          <xdr:row>9</xdr:row>
          <xdr:rowOff>333375</xdr:rowOff>
        </xdr:to>
        <xdr:sp macro="" textlink="">
          <xdr:nvSpPr>
            <xdr:cNvPr id="8313" name="Drop Down 121" hidden="1">
              <a:extLst>
                <a:ext uri="{63B3BB69-23CF-44E3-9099-C40C66FF867C}">
                  <a14:compatExt spid="_x0000_s8313"/>
                </a:ext>
                <a:ext uri="{FF2B5EF4-FFF2-40B4-BE49-F238E27FC236}">
                  <a16:creationId xmlns:a16="http://schemas.microsoft.com/office/drawing/2014/main" id="{00000000-0008-0000-0F00-00007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10</xdr:row>
          <xdr:rowOff>85725</xdr:rowOff>
        </xdr:from>
        <xdr:to>
          <xdr:col>44</xdr:col>
          <xdr:colOff>876300</xdr:colOff>
          <xdr:row>10</xdr:row>
          <xdr:rowOff>342900</xdr:rowOff>
        </xdr:to>
        <xdr:sp macro="" textlink="">
          <xdr:nvSpPr>
            <xdr:cNvPr id="8314" name="Drop Down 122" hidden="1">
              <a:extLst>
                <a:ext uri="{63B3BB69-23CF-44E3-9099-C40C66FF867C}">
                  <a14:compatExt spid="_x0000_s8314"/>
                </a:ext>
                <a:ext uri="{FF2B5EF4-FFF2-40B4-BE49-F238E27FC236}">
                  <a16:creationId xmlns:a16="http://schemas.microsoft.com/office/drawing/2014/main" id="{00000000-0008-0000-0F00-00007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11</xdr:row>
          <xdr:rowOff>76200</xdr:rowOff>
        </xdr:from>
        <xdr:to>
          <xdr:col>44</xdr:col>
          <xdr:colOff>876300</xdr:colOff>
          <xdr:row>11</xdr:row>
          <xdr:rowOff>333375</xdr:rowOff>
        </xdr:to>
        <xdr:sp macro="" textlink="">
          <xdr:nvSpPr>
            <xdr:cNvPr id="8315" name="Drop Down 123" hidden="1">
              <a:extLst>
                <a:ext uri="{63B3BB69-23CF-44E3-9099-C40C66FF867C}">
                  <a14:compatExt spid="_x0000_s8315"/>
                </a:ext>
                <a:ext uri="{FF2B5EF4-FFF2-40B4-BE49-F238E27FC236}">
                  <a16:creationId xmlns:a16="http://schemas.microsoft.com/office/drawing/2014/main" id="{00000000-0008-0000-0F00-00007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12</xdr:row>
          <xdr:rowOff>76200</xdr:rowOff>
        </xdr:from>
        <xdr:to>
          <xdr:col>44</xdr:col>
          <xdr:colOff>876300</xdr:colOff>
          <xdr:row>12</xdr:row>
          <xdr:rowOff>333375</xdr:rowOff>
        </xdr:to>
        <xdr:sp macro="" textlink="">
          <xdr:nvSpPr>
            <xdr:cNvPr id="8316" name="Drop Down 124" hidden="1">
              <a:extLst>
                <a:ext uri="{63B3BB69-23CF-44E3-9099-C40C66FF867C}">
                  <a14:compatExt spid="_x0000_s8316"/>
                </a:ext>
                <a:ext uri="{FF2B5EF4-FFF2-40B4-BE49-F238E27FC236}">
                  <a16:creationId xmlns:a16="http://schemas.microsoft.com/office/drawing/2014/main" id="{00000000-0008-0000-0F00-00007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13</xdr:row>
          <xdr:rowOff>76200</xdr:rowOff>
        </xdr:from>
        <xdr:to>
          <xdr:col>44</xdr:col>
          <xdr:colOff>876300</xdr:colOff>
          <xdr:row>13</xdr:row>
          <xdr:rowOff>333375</xdr:rowOff>
        </xdr:to>
        <xdr:sp macro="" textlink="">
          <xdr:nvSpPr>
            <xdr:cNvPr id="8317" name="Drop Down 125" hidden="1">
              <a:extLst>
                <a:ext uri="{63B3BB69-23CF-44E3-9099-C40C66FF867C}">
                  <a14:compatExt spid="_x0000_s8317"/>
                </a:ext>
                <a:ext uri="{FF2B5EF4-FFF2-40B4-BE49-F238E27FC236}">
                  <a16:creationId xmlns:a16="http://schemas.microsoft.com/office/drawing/2014/main" id="{00000000-0008-0000-0F00-00007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4</xdr:row>
          <xdr:rowOff>76200</xdr:rowOff>
        </xdr:from>
        <xdr:to>
          <xdr:col>47</xdr:col>
          <xdr:colOff>1219200</xdr:colOff>
          <xdr:row>4</xdr:row>
          <xdr:rowOff>333375</xdr:rowOff>
        </xdr:to>
        <xdr:sp macro="" textlink="">
          <xdr:nvSpPr>
            <xdr:cNvPr id="8318" name="Drop Down 126" hidden="1">
              <a:extLst>
                <a:ext uri="{63B3BB69-23CF-44E3-9099-C40C66FF867C}">
                  <a14:compatExt spid="_x0000_s8318"/>
                </a:ext>
                <a:ext uri="{FF2B5EF4-FFF2-40B4-BE49-F238E27FC236}">
                  <a16:creationId xmlns:a16="http://schemas.microsoft.com/office/drawing/2014/main" id="{00000000-0008-0000-0F00-00007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5</xdr:row>
          <xdr:rowOff>76200</xdr:rowOff>
        </xdr:from>
        <xdr:to>
          <xdr:col>47</xdr:col>
          <xdr:colOff>1219200</xdr:colOff>
          <xdr:row>5</xdr:row>
          <xdr:rowOff>333375</xdr:rowOff>
        </xdr:to>
        <xdr:sp macro="" textlink="">
          <xdr:nvSpPr>
            <xdr:cNvPr id="8319" name="Drop Down 127" hidden="1">
              <a:extLst>
                <a:ext uri="{63B3BB69-23CF-44E3-9099-C40C66FF867C}">
                  <a14:compatExt spid="_x0000_s8319"/>
                </a:ext>
                <a:ext uri="{FF2B5EF4-FFF2-40B4-BE49-F238E27FC236}">
                  <a16:creationId xmlns:a16="http://schemas.microsoft.com/office/drawing/2014/main" id="{00000000-0008-0000-0F00-00007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6</xdr:row>
          <xdr:rowOff>76200</xdr:rowOff>
        </xdr:from>
        <xdr:to>
          <xdr:col>47</xdr:col>
          <xdr:colOff>1219200</xdr:colOff>
          <xdr:row>6</xdr:row>
          <xdr:rowOff>333375</xdr:rowOff>
        </xdr:to>
        <xdr:sp macro="" textlink="">
          <xdr:nvSpPr>
            <xdr:cNvPr id="8320" name="Drop Down 128" hidden="1">
              <a:extLst>
                <a:ext uri="{63B3BB69-23CF-44E3-9099-C40C66FF867C}">
                  <a14:compatExt spid="_x0000_s8320"/>
                </a:ext>
                <a:ext uri="{FF2B5EF4-FFF2-40B4-BE49-F238E27FC236}">
                  <a16:creationId xmlns:a16="http://schemas.microsoft.com/office/drawing/2014/main" id="{00000000-0008-0000-0F00-00008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7</xdr:row>
          <xdr:rowOff>76200</xdr:rowOff>
        </xdr:from>
        <xdr:to>
          <xdr:col>47</xdr:col>
          <xdr:colOff>1219200</xdr:colOff>
          <xdr:row>7</xdr:row>
          <xdr:rowOff>333375</xdr:rowOff>
        </xdr:to>
        <xdr:sp macro="" textlink="">
          <xdr:nvSpPr>
            <xdr:cNvPr id="8321" name="Drop Down 129" hidden="1">
              <a:extLst>
                <a:ext uri="{63B3BB69-23CF-44E3-9099-C40C66FF867C}">
                  <a14:compatExt spid="_x0000_s8321"/>
                </a:ext>
                <a:ext uri="{FF2B5EF4-FFF2-40B4-BE49-F238E27FC236}">
                  <a16:creationId xmlns:a16="http://schemas.microsoft.com/office/drawing/2014/main" id="{00000000-0008-0000-0F00-00008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8</xdr:row>
          <xdr:rowOff>76200</xdr:rowOff>
        </xdr:from>
        <xdr:to>
          <xdr:col>47</xdr:col>
          <xdr:colOff>1219200</xdr:colOff>
          <xdr:row>8</xdr:row>
          <xdr:rowOff>333375</xdr:rowOff>
        </xdr:to>
        <xdr:sp macro="" textlink="">
          <xdr:nvSpPr>
            <xdr:cNvPr id="8322" name="Drop Down 130" hidden="1">
              <a:extLst>
                <a:ext uri="{63B3BB69-23CF-44E3-9099-C40C66FF867C}">
                  <a14:compatExt spid="_x0000_s8322"/>
                </a:ext>
                <a:ext uri="{FF2B5EF4-FFF2-40B4-BE49-F238E27FC236}">
                  <a16:creationId xmlns:a16="http://schemas.microsoft.com/office/drawing/2014/main" id="{00000000-0008-0000-0F00-00008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9</xdr:row>
          <xdr:rowOff>76200</xdr:rowOff>
        </xdr:from>
        <xdr:to>
          <xdr:col>47</xdr:col>
          <xdr:colOff>1219200</xdr:colOff>
          <xdr:row>9</xdr:row>
          <xdr:rowOff>333375</xdr:rowOff>
        </xdr:to>
        <xdr:sp macro="" textlink="">
          <xdr:nvSpPr>
            <xdr:cNvPr id="8323" name="Drop Down 131" hidden="1">
              <a:extLst>
                <a:ext uri="{63B3BB69-23CF-44E3-9099-C40C66FF867C}">
                  <a14:compatExt spid="_x0000_s8323"/>
                </a:ext>
                <a:ext uri="{FF2B5EF4-FFF2-40B4-BE49-F238E27FC236}">
                  <a16:creationId xmlns:a16="http://schemas.microsoft.com/office/drawing/2014/main" id="{00000000-0008-0000-0F00-00008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10</xdr:row>
          <xdr:rowOff>76200</xdr:rowOff>
        </xdr:from>
        <xdr:to>
          <xdr:col>47</xdr:col>
          <xdr:colOff>1219200</xdr:colOff>
          <xdr:row>10</xdr:row>
          <xdr:rowOff>333375</xdr:rowOff>
        </xdr:to>
        <xdr:sp macro="" textlink="">
          <xdr:nvSpPr>
            <xdr:cNvPr id="8324" name="Drop Down 132" hidden="1">
              <a:extLst>
                <a:ext uri="{63B3BB69-23CF-44E3-9099-C40C66FF867C}">
                  <a14:compatExt spid="_x0000_s8324"/>
                </a:ext>
                <a:ext uri="{FF2B5EF4-FFF2-40B4-BE49-F238E27FC236}">
                  <a16:creationId xmlns:a16="http://schemas.microsoft.com/office/drawing/2014/main" id="{00000000-0008-0000-0F00-00008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11</xdr:row>
          <xdr:rowOff>76200</xdr:rowOff>
        </xdr:from>
        <xdr:to>
          <xdr:col>47</xdr:col>
          <xdr:colOff>1219200</xdr:colOff>
          <xdr:row>11</xdr:row>
          <xdr:rowOff>333375</xdr:rowOff>
        </xdr:to>
        <xdr:sp macro="" textlink="">
          <xdr:nvSpPr>
            <xdr:cNvPr id="8325" name="Drop Down 133" hidden="1">
              <a:extLst>
                <a:ext uri="{63B3BB69-23CF-44E3-9099-C40C66FF867C}">
                  <a14:compatExt spid="_x0000_s8325"/>
                </a:ext>
                <a:ext uri="{FF2B5EF4-FFF2-40B4-BE49-F238E27FC236}">
                  <a16:creationId xmlns:a16="http://schemas.microsoft.com/office/drawing/2014/main" id="{00000000-0008-0000-0F00-00008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12</xdr:row>
          <xdr:rowOff>76200</xdr:rowOff>
        </xdr:from>
        <xdr:to>
          <xdr:col>47</xdr:col>
          <xdr:colOff>1219200</xdr:colOff>
          <xdr:row>12</xdr:row>
          <xdr:rowOff>333375</xdr:rowOff>
        </xdr:to>
        <xdr:sp macro="" textlink="">
          <xdr:nvSpPr>
            <xdr:cNvPr id="8326" name="Drop Down 134" hidden="1">
              <a:extLst>
                <a:ext uri="{63B3BB69-23CF-44E3-9099-C40C66FF867C}">
                  <a14:compatExt spid="_x0000_s8326"/>
                </a:ext>
                <a:ext uri="{FF2B5EF4-FFF2-40B4-BE49-F238E27FC236}">
                  <a16:creationId xmlns:a16="http://schemas.microsoft.com/office/drawing/2014/main" id="{00000000-0008-0000-0F00-00008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13</xdr:row>
          <xdr:rowOff>76200</xdr:rowOff>
        </xdr:from>
        <xdr:to>
          <xdr:col>47</xdr:col>
          <xdr:colOff>1219200</xdr:colOff>
          <xdr:row>13</xdr:row>
          <xdr:rowOff>333375</xdr:rowOff>
        </xdr:to>
        <xdr:sp macro="" textlink="">
          <xdr:nvSpPr>
            <xdr:cNvPr id="8327" name="Drop Down 135" hidden="1">
              <a:extLst>
                <a:ext uri="{63B3BB69-23CF-44E3-9099-C40C66FF867C}">
                  <a14:compatExt spid="_x0000_s8327"/>
                </a:ext>
                <a:ext uri="{FF2B5EF4-FFF2-40B4-BE49-F238E27FC236}">
                  <a16:creationId xmlns:a16="http://schemas.microsoft.com/office/drawing/2014/main" id="{00000000-0008-0000-0F00-00008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4</xdr:row>
          <xdr:rowOff>76200</xdr:rowOff>
        </xdr:from>
        <xdr:to>
          <xdr:col>49</xdr:col>
          <xdr:colOff>866775</xdr:colOff>
          <xdr:row>4</xdr:row>
          <xdr:rowOff>333375</xdr:rowOff>
        </xdr:to>
        <xdr:sp macro="" textlink="">
          <xdr:nvSpPr>
            <xdr:cNvPr id="8328" name="Drop Down 136" hidden="1">
              <a:extLst>
                <a:ext uri="{63B3BB69-23CF-44E3-9099-C40C66FF867C}">
                  <a14:compatExt spid="_x0000_s8328"/>
                </a:ext>
                <a:ext uri="{FF2B5EF4-FFF2-40B4-BE49-F238E27FC236}">
                  <a16:creationId xmlns:a16="http://schemas.microsoft.com/office/drawing/2014/main" id="{00000000-0008-0000-0F00-00008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5</xdr:row>
          <xdr:rowOff>76200</xdr:rowOff>
        </xdr:from>
        <xdr:to>
          <xdr:col>49</xdr:col>
          <xdr:colOff>866775</xdr:colOff>
          <xdr:row>5</xdr:row>
          <xdr:rowOff>333375</xdr:rowOff>
        </xdr:to>
        <xdr:sp macro="" textlink="">
          <xdr:nvSpPr>
            <xdr:cNvPr id="8329" name="Drop Down 137" hidden="1">
              <a:extLst>
                <a:ext uri="{63B3BB69-23CF-44E3-9099-C40C66FF867C}">
                  <a14:compatExt spid="_x0000_s8329"/>
                </a:ext>
                <a:ext uri="{FF2B5EF4-FFF2-40B4-BE49-F238E27FC236}">
                  <a16:creationId xmlns:a16="http://schemas.microsoft.com/office/drawing/2014/main" id="{00000000-0008-0000-0F00-00008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6</xdr:row>
          <xdr:rowOff>76200</xdr:rowOff>
        </xdr:from>
        <xdr:to>
          <xdr:col>49</xdr:col>
          <xdr:colOff>866775</xdr:colOff>
          <xdr:row>6</xdr:row>
          <xdr:rowOff>333375</xdr:rowOff>
        </xdr:to>
        <xdr:sp macro="" textlink="">
          <xdr:nvSpPr>
            <xdr:cNvPr id="8330" name="Drop Down 138" hidden="1">
              <a:extLst>
                <a:ext uri="{63B3BB69-23CF-44E3-9099-C40C66FF867C}">
                  <a14:compatExt spid="_x0000_s8330"/>
                </a:ext>
                <a:ext uri="{FF2B5EF4-FFF2-40B4-BE49-F238E27FC236}">
                  <a16:creationId xmlns:a16="http://schemas.microsoft.com/office/drawing/2014/main" id="{00000000-0008-0000-0F00-00008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7</xdr:row>
          <xdr:rowOff>76200</xdr:rowOff>
        </xdr:from>
        <xdr:to>
          <xdr:col>49</xdr:col>
          <xdr:colOff>866775</xdr:colOff>
          <xdr:row>7</xdr:row>
          <xdr:rowOff>333375</xdr:rowOff>
        </xdr:to>
        <xdr:sp macro="" textlink="">
          <xdr:nvSpPr>
            <xdr:cNvPr id="8331" name="Drop Down 139" hidden="1">
              <a:extLst>
                <a:ext uri="{63B3BB69-23CF-44E3-9099-C40C66FF867C}">
                  <a14:compatExt spid="_x0000_s8331"/>
                </a:ext>
                <a:ext uri="{FF2B5EF4-FFF2-40B4-BE49-F238E27FC236}">
                  <a16:creationId xmlns:a16="http://schemas.microsoft.com/office/drawing/2014/main" id="{00000000-0008-0000-0F00-00008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8</xdr:row>
          <xdr:rowOff>76200</xdr:rowOff>
        </xdr:from>
        <xdr:to>
          <xdr:col>49</xdr:col>
          <xdr:colOff>866775</xdr:colOff>
          <xdr:row>8</xdr:row>
          <xdr:rowOff>333375</xdr:rowOff>
        </xdr:to>
        <xdr:sp macro="" textlink="">
          <xdr:nvSpPr>
            <xdr:cNvPr id="8332" name="Drop Down 140" hidden="1">
              <a:extLst>
                <a:ext uri="{63B3BB69-23CF-44E3-9099-C40C66FF867C}">
                  <a14:compatExt spid="_x0000_s8332"/>
                </a:ext>
                <a:ext uri="{FF2B5EF4-FFF2-40B4-BE49-F238E27FC236}">
                  <a16:creationId xmlns:a16="http://schemas.microsoft.com/office/drawing/2014/main" id="{00000000-0008-0000-0F00-00008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9</xdr:row>
          <xdr:rowOff>76200</xdr:rowOff>
        </xdr:from>
        <xdr:to>
          <xdr:col>49</xdr:col>
          <xdr:colOff>866775</xdr:colOff>
          <xdr:row>9</xdr:row>
          <xdr:rowOff>333375</xdr:rowOff>
        </xdr:to>
        <xdr:sp macro="" textlink="">
          <xdr:nvSpPr>
            <xdr:cNvPr id="8333" name="Drop Down 141" hidden="1">
              <a:extLst>
                <a:ext uri="{63B3BB69-23CF-44E3-9099-C40C66FF867C}">
                  <a14:compatExt spid="_x0000_s8333"/>
                </a:ext>
                <a:ext uri="{FF2B5EF4-FFF2-40B4-BE49-F238E27FC236}">
                  <a16:creationId xmlns:a16="http://schemas.microsoft.com/office/drawing/2014/main" id="{00000000-0008-0000-0F00-00008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10</xdr:row>
          <xdr:rowOff>76200</xdr:rowOff>
        </xdr:from>
        <xdr:to>
          <xdr:col>49</xdr:col>
          <xdr:colOff>866775</xdr:colOff>
          <xdr:row>10</xdr:row>
          <xdr:rowOff>333375</xdr:rowOff>
        </xdr:to>
        <xdr:sp macro="" textlink="">
          <xdr:nvSpPr>
            <xdr:cNvPr id="8334" name="Drop Down 142" hidden="1">
              <a:extLst>
                <a:ext uri="{63B3BB69-23CF-44E3-9099-C40C66FF867C}">
                  <a14:compatExt spid="_x0000_s8334"/>
                </a:ext>
                <a:ext uri="{FF2B5EF4-FFF2-40B4-BE49-F238E27FC236}">
                  <a16:creationId xmlns:a16="http://schemas.microsoft.com/office/drawing/2014/main" id="{00000000-0008-0000-0F00-00008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11</xdr:row>
          <xdr:rowOff>76200</xdr:rowOff>
        </xdr:from>
        <xdr:to>
          <xdr:col>49</xdr:col>
          <xdr:colOff>866775</xdr:colOff>
          <xdr:row>11</xdr:row>
          <xdr:rowOff>333375</xdr:rowOff>
        </xdr:to>
        <xdr:sp macro="" textlink="">
          <xdr:nvSpPr>
            <xdr:cNvPr id="8335" name="Drop Down 143" hidden="1">
              <a:extLst>
                <a:ext uri="{63B3BB69-23CF-44E3-9099-C40C66FF867C}">
                  <a14:compatExt spid="_x0000_s8335"/>
                </a:ext>
                <a:ext uri="{FF2B5EF4-FFF2-40B4-BE49-F238E27FC236}">
                  <a16:creationId xmlns:a16="http://schemas.microsoft.com/office/drawing/2014/main" id="{00000000-0008-0000-0F00-00008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12</xdr:row>
          <xdr:rowOff>76200</xdr:rowOff>
        </xdr:from>
        <xdr:to>
          <xdr:col>49</xdr:col>
          <xdr:colOff>866775</xdr:colOff>
          <xdr:row>12</xdr:row>
          <xdr:rowOff>333375</xdr:rowOff>
        </xdr:to>
        <xdr:sp macro="" textlink="">
          <xdr:nvSpPr>
            <xdr:cNvPr id="8336" name="Drop Down 144" hidden="1">
              <a:extLst>
                <a:ext uri="{63B3BB69-23CF-44E3-9099-C40C66FF867C}">
                  <a14:compatExt spid="_x0000_s8336"/>
                </a:ext>
                <a:ext uri="{FF2B5EF4-FFF2-40B4-BE49-F238E27FC236}">
                  <a16:creationId xmlns:a16="http://schemas.microsoft.com/office/drawing/2014/main" id="{00000000-0008-0000-0F00-00009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13</xdr:row>
          <xdr:rowOff>76200</xdr:rowOff>
        </xdr:from>
        <xdr:to>
          <xdr:col>49</xdr:col>
          <xdr:colOff>866775</xdr:colOff>
          <xdr:row>13</xdr:row>
          <xdr:rowOff>333375</xdr:rowOff>
        </xdr:to>
        <xdr:sp macro="" textlink="">
          <xdr:nvSpPr>
            <xdr:cNvPr id="8337" name="Drop Down 145" hidden="1">
              <a:extLst>
                <a:ext uri="{63B3BB69-23CF-44E3-9099-C40C66FF867C}">
                  <a14:compatExt spid="_x0000_s8337"/>
                </a:ext>
                <a:ext uri="{FF2B5EF4-FFF2-40B4-BE49-F238E27FC236}">
                  <a16:creationId xmlns:a16="http://schemas.microsoft.com/office/drawing/2014/main" id="{00000000-0008-0000-0F00-00009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0</xdr:colOff>
      <xdr:row>1</xdr:row>
      <xdr:rowOff>52904</xdr:rowOff>
    </xdr:to>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8534400" cy="6434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504825</xdr:colOff>
          <xdr:row>9</xdr:row>
          <xdr:rowOff>104775</xdr:rowOff>
        </xdr:from>
        <xdr:to>
          <xdr:col>0</xdr:col>
          <xdr:colOff>809625</xdr:colOff>
          <xdr:row>9</xdr:row>
          <xdr:rowOff>323850</xdr:rowOff>
        </xdr:to>
        <xdr:sp macro="" textlink="">
          <xdr:nvSpPr>
            <xdr:cNvPr id="34817" name="Option Button 1" hidden="1">
              <a:extLst>
                <a:ext uri="{63B3BB69-23CF-44E3-9099-C40C66FF867C}">
                  <a14:compatExt spid="_x0000_s34817"/>
                </a:ext>
                <a:ext uri="{FF2B5EF4-FFF2-40B4-BE49-F238E27FC236}">
                  <a16:creationId xmlns:a16="http://schemas.microsoft.com/office/drawing/2014/main" id="{00000000-0008-0000-11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10</xdr:row>
          <xdr:rowOff>142875</xdr:rowOff>
        </xdr:from>
        <xdr:to>
          <xdr:col>0</xdr:col>
          <xdr:colOff>809625</xdr:colOff>
          <xdr:row>10</xdr:row>
          <xdr:rowOff>361950</xdr:rowOff>
        </xdr:to>
        <xdr:sp macro="" textlink="">
          <xdr:nvSpPr>
            <xdr:cNvPr id="34818" name="Option Button 2" hidden="1">
              <a:extLst>
                <a:ext uri="{63B3BB69-23CF-44E3-9099-C40C66FF867C}">
                  <a14:compatExt spid="_x0000_s34818"/>
                </a:ext>
                <a:ext uri="{FF2B5EF4-FFF2-40B4-BE49-F238E27FC236}">
                  <a16:creationId xmlns:a16="http://schemas.microsoft.com/office/drawing/2014/main" id="{00000000-0008-0000-11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11</xdr:row>
          <xdr:rowOff>123825</xdr:rowOff>
        </xdr:from>
        <xdr:to>
          <xdr:col>0</xdr:col>
          <xdr:colOff>809625</xdr:colOff>
          <xdr:row>11</xdr:row>
          <xdr:rowOff>342900</xdr:rowOff>
        </xdr:to>
        <xdr:sp macro="" textlink="">
          <xdr:nvSpPr>
            <xdr:cNvPr id="34819" name="Option Button 3" hidden="1">
              <a:extLst>
                <a:ext uri="{63B3BB69-23CF-44E3-9099-C40C66FF867C}">
                  <a14:compatExt spid="_x0000_s34819"/>
                </a:ext>
                <a:ext uri="{FF2B5EF4-FFF2-40B4-BE49-F238E27FC236}">
                  <a16:creationId xmlns:a16="http://schemas.microsoft.com/office/drawing/2014/main" id="{00000000-0008-0000-11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12</xdr:row>
          <xdr:rowOff>104775</xdr:rowOff>
        </xdr:from>
        <xdr:to>
          <xdr:col>0</xdr:col>
          <xdr:colOff>809625</xdr:colOff>
          <xdr:row>12</xdr:row>
          <xdr:rowOff>323850</xdr:rowOff>
        </xdr:to>
        <xdr:sp macro="" textlink="">
          <xdr:nvSpPr>
            <xdr:cNvPr id="34820" name="Option Button 4" hidden="1">
              <a:extLst>
                <a:ext uri="{63B3BB69-23CF-44E3-9099-C40C66FF867C}">
                  <a14:compatExt spid="_x0000_s34820"/>
                </a:ext>
                <a:ext uri="{FF2B5EF4-FFF2-40B4-BE49-F238E27FC236}">
                  <a16:creationId xmlns:a16="http://schemas.microsoft.com/office/drawing/2014/main" id="{00000000-0008-0000-11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17</xdr:row>
          <xdr:rowOff>190500</xdr:rowOff>
        </xdr:from>
        <xdr:to>
          <xdr:col>0</xdr:col>
          <xdr:colOff>762000</xdr:colOff>
          <xdr:row>17</xdr:row>
          <xdr:rowOff>409575</xdr:rowOff>
        </xdr:to>
        <xdr:sp macro="" textlink="">
          <xdr:nvSpPr>
            <xdr:cNvPr id="34821" name="Option Button 5" hidden="1">
              <a:extLst>
                <a:ext uri="{63B3BB69-23CF-44E3-9099-C40C66FF867C}">
                  <a14:compatExt spid="_x0000_s34821"/>
                </a:ext>
                <a:ext uri="{FF2B5EF4-FFF2-40B4-BE49-F238E27FC236}">
                  <a16:creationId xmlns:a16="http://schemas.microsoft.com/office/drawing/2014/main" id="{00000000-0008-0000-1100-00000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18</xdr:row>
          <xdr:rowOff>200025</xdr:rowOff>
        </xdr:from>
        <xdr:to>
          <xdr:col>0</xdr:col>
          <xdr:colOff>781050</xdr:colOff>
          <xdr:row>18</xdr:row>
          <xdr:rowOff>419100</xdr:rowOff>
        </xdr:to>
        <xdr:sp macro="" textlink="">
          <xdr:nvSpPr>
            <xdr:cNvPr id="34822" name="Option Button 6" hidden="1">
              <a:extLst>
                <a:ext uri="{63B3BB69-23CF-44E3-9099-C40C66FF867C}">
                  <a14:compatExt spid="_x0000_s34822"/>
                </a:ext>
                <a:ext uri="{FF2B5EF4-FFF2-40B4-BE49-F238E27FC236}">
                  <a16:creationId xmlns:a16="http://schemas.microsoft.com/office/drawing/2014/main" id="{00000000-0008-0000-1100-00000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466725</xdr:colOff>
          <xdr:row>19</xdr:row>
          <xdr:rowOff>152400</xdr:rowOff>
        </xdr:from>
        <xdr:to>
          <xdr:col>0</xdr:col>
          <xdr:colOff>771525</xdr:colOff>
          <xdr:row>19</xdr:row>
          <xdr:rowOff>371475</xdr:rowOff>
        </xdr:to>
        <xdr:sp macro="" textlink="">
          <xdr:nvSpPr>
            <xdr:cNvPr id="34823" name="Option Button 7" hidden="1">
              <a:extLst>
                <a:ext uri="{63B3BB69-23CF-44E3-9099-C40C66FF867C}">
                  <a14:compatExt spid="_x0000_s34823"/>
                </a:ext>
                <a:ext uri="{FF2B5EF4-FFF2-40B4-BE49-F238E27FC236}">
                  <a16:creationId xmlns:a16="http://schemas.microsoft.com/office/drawing/2014/main" id="{00000000-0008-0000-1100-00000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20</xdr:row>
          <xdr:rowOff>171450</xdr:rowOff>
        </xdr:from>
        <xdr:to>
          <xdr:col>0</xdr:col>
          <xdr:colOff>762000</xdr:colOff>
          <xdr:row>20</xdr:row>
          <xdr:rowOff>390525</xdr:rowOff>
        </xdr:to>
        <xdr:sp macro="" textlink="">
          <xdr:nvSpPr>
            <xdr:cNvPr id="34824" name="Option Button 8" hidden="1">
              <a:extLst>
                <a:ext uri="{63B3BB69-23CF-44E3-9099-C40C66FF867C}">
                  <a14:compatExt spid="_x0000_s34824"/>
                </a:ext>
                <a:ext uri="{FF2B5EF4-FFF2-40B4-BE49-F238E27FC236}">
                  <a16:creationId xmlns:a16="http://schemas.microsoft.com/office/drawing/2014/main" id="{00000000-0008-0000-1100-00000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9525</xdr:rowOff>
        </xdr:from>
        <xdr:to>
          <xdr:col>6</xdr:col>
          <xdr:colOff>9525</xdr:colOff>
          <xdr:row>12</xdr:row>
          <xdr:rowOff>581025</xdr:rowOff>
        </xdr:to>
        <xdr:sp macro="" textlink="">
          <xdr:nvSpPr>
            <xdr:cNvPr id="34825" name="Group Box 9" hidden="1">
              <a:extLst>
                <a:ext uri="{63B3BB69-23CF-44E3-9099-C40C66FF867C}">
                  <a14:compatExt spid="_x0000_s34825"/>
                </a:ext>
                <a:ext uri="{FF2B5EF4-FFF2-40B4-BE49-F238E27FC236}">
                  <a16:creationId xmlns:a16="http://schemas.microsoft.com/office/drawing/2014/main" id="{00000000-0008-0000-1100-000009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0</xdr:rowOff>
        </xdr:from>
        <xdr:to>
          <xdr:col>9</xdr:col>
          <xdr:colOff>1752600</xdr:colOff>
          <xdr:row>21</xdr:row>
          <xdr:rowOff>9525</xdr:rowOff>
        </xdr:to>
        <xdr:sp macro="" textlink="">
          <xdr:nvSpPr>
            <xdr:cNvPr id="34826" name="Group Box 10" hidden="1">
              <a:extLst>
                <a:ext uri="{63B3BB69-23CF-44E3-9099-C40C66FF867C}">
                  <a14:compatExt spid="_x0000_s34826"/>
                </a:ext>
                <a:ext uri="{FF2B5EF4-FFF2-40B4-BE49-F238E27FC236}">
                  <a16:creationId xmlns:a16="http://schemas.microsoft.com/office/drawing/2014/main" id="{00000000-0008-0000-1100-00000A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27</xdr:row>
          <xdr:rowOff>19050</xdr:rowOff>
        </xdr:from>
        <xdr:to>
          <xdr:col>10</xdr:col>
          <xdr:colOff>0</xdr:colOff>
          <xdr:row>31</xdr:row>
          <xdr:rowOff>0</xdr:rowOff>
        </xdr:to>
        <xdr:sp macro="" textlink="">
          <xdr:nvSpPr>
            <xdr:cNvPr id="34827" name="Group Box 11" hidden="1">
              <a:extLst>
                <a:ext uri="{63B3BB69-23CF-44E3-9099-C40C66FF867C}">
                  <a14:compatExt spid="_x0000_s34827"/>
                </a:ext>
                <a:ext uri="{FF2B5EF4-FFF2-40B4-BE49-F238E27FC236}">
                  <a16:creationId xmlns:a16="http://schemas.microsoft.com/office/drawing/2014/main" id="{00000000-0008-0000-1100-00000B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27</xdr:row>
          <xdr:rowOff>171450</xdr:rowOff>
        </xdr:from>
        <xdr:to>
          <xdr:col>0</xdr:col>
          <xdr:colOff>695325</xdr:colOff>
          <xdr:row>27</xdr:row>
          <xdr:rowOff>390525</xdr:rowOff>
        </xdr:to>
        <xdr:sp macro="" textlink="">
          <xdr:nvSpPr>
            <xdr:cNvPr id="34828" name="Option Button 12" hidden="1">
              <a:extLst>
                <a:ext uri="{63B3BB69-23CF-44E3-9099-C40C66FF867C}">
                  <a14:compatExt spid="_x0000_s34828"/>
                </a:ext>
                <a:ext uri="{FF2B5EF4-FFF2-40B4-BE49-F238E27FC236}">
                  <a16:creationId xmlns:a16="http://schemas.microsoft.com/office/drawing/2014/main" id="{00000000-0008-0000-1100-00000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28</xdr:row>
          <xdr:rowOff>171450</xdr:rowOff>
        </xdr:from>
        <xdr:to>
          <xdr:col>0</xdr:col>
          <xdr:colOff>695325</xdr:colOff>
          <xdr:row>28</xdr:row>
          <xdr:rowOff>390525</xdr:rowOff>
        </xdr:to>
        <xdr:sp macro="" textlink="">
          <xdr:nvSpPr>
            <xdr:cNvPr id="34829" name="Option Button 13" hidden="1">
              <a:extLst>
                <a:ext uri="{63B3BB69-23CF-44E3-9099-C40C66FF867C}">
                  <a14:compatExt spid="_x0000_s34829"/>
                </a:ext>
                <a:ext uri="{FF2B5EF4-FFF2-40B4-BE49-F238E27FC236}">
                  <a16:creationId xmlns:a16="http://schemas.microsoft.com/office/drawing/2014/main" id="{00000000-0008-0000-1100-00000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29</xdr:row>
          <xdr:rowOff>123825</xdr:rowOff>
        </xdr:from>
        <xdr:to>
          <xdr:col>0</xdr:col>
          <xdr:colOff>695325</xdr:colOff>
          <xdr:row>29</xdr:row>
          <xdr:rowOff>342900</xdr:rowOff>
        </xdr:to>
        <xdr:sp macro="" textlink="">
          <xdr:nvSpPr>
            <xdr:cNvPr id="34830" name="Option Button 14" hidden="1">
              <a:extLst>
                <a:ext uri="{63B3BB69-23CF-44E3-9099-C40C66FF867C}">
                  <a14:compatExt spid="_x0000_s34830"/>
                </a:ext>
                <a:ext uri="{FF2B5EF4-FFF2-40B4-BE49-F238E27FC236}">
                  <a16:creationId xmlns:a16="http://schemas.microsoft.com/office/drawing/2014/main" id="{00000000-0008-0000-1100-00000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30</xdr:row>
          <xdr:rowOff>171450</xdr:rowOff>
        </xdr:from>
        <xdr:to>
          <xdr:col>0</xdr:col>
          <xdr:colOff>695325</xdr:colOff>
          <xdr:row>30</xdr:row>
          <xdr:rowOff>390525</xdr:rowOff>
        </xdr:to>
        <xdr:sp macro="" textlink="">
          <xdr:nvSpPr>
            <xdr:cNvPr id="34831" name="Option Button 15" hidden="1">
              <a:extLst>
                <a:ext uri="{63B3BB69-23CF-44E3-9099-C40C66FF867C}">
                  <a14:compatExt spid="_x0000_s34831"/>
                </a:ext>
                <a:ext uri="{FF2B5EF4-FFF2-40B4-BE49-F238E27FC236}">
                  <a16:creationId xmlns:a16="http://schemas.microsoft.com/office/drawing/2014/main" id="{00000000-0008-0000-1100-00000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35</xdr:row>
          <xdr:rowOff>171450</xdr:rowOff>
        </xdr:from>
        <xdr:to>
          <xdr:col>0</xdr:col>
          <xdr:colOff>695325</xdr:colOff>
          <xdr:row>35</xdr:row>
          <xdr:rowOff>390525</xdr:rowOff>
        </xdr:to>
        <xdr:sp macro="" textlink="">
          <xdr:nvSpPr>
            <xdr:cNvPr id="34832" name="Option Button 16" hidden="1">
              <a:extLst>
                <a:ext uri="{63B3BB69-23CF-44E3-9099-C40C66FF867C}">
                  <a14:compatExt spid="_x0000_s34832"/>
                </a:ext>
                <a:ext uri="{FF2B5EF4-FFF2-40B4-BE49-F238E27FC236}">
                  <a16:creationId xmlns:a16="http://schemas.microsoft.com/office/drawing/2014/main" id="{00000000-0008-0000-1100-00001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36</xdr:row>
          <xdr:rowOff>123825</xdr:rowOff>
        </xdr:from>
        <xdr:to>
          <xdr:col>0</xdr:col>
          <xdr:colOff>676275</xdr:colOff>
          <xdr:row>36</xdr:row>
          <xdr:rowOff>342900</xdr:rowOff>
        </xdr:to>
        <xdr:sp macro="" textlink="">
          <xdr:nvSpPr>
            <xdr:cNvPr id="34833" name="Option Button 17" hidden="1">
              <a:extLst>
                <a:ext uri="{63B3BB69-23CF-44E3-9099-C40C66FF867C}">
                  <a14:compatExt spid="_x0000_s34833"/>
                </a:ext>
                <a:ext uri="{FF2B5EF4-FFF2-40B4-BE49-F238E27FC236}">
                  <a16:creationId xmlns:a16="http://schemas.microsoft.com/office/drawing/2014/main" id="{00000000-0008-0000-1100-00001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37</xdr:row>
          <xdr:rowOff>142875</xdr:rowOff>
        </xdr:from>
        <xdr:to>
          <xdr:col>0</xdr:col>
          <xdr:colOff>695325</xdr:colOff>
          <xdr:row>37</xdr:row>
          <xdr:rowOff>361950</xdr:rowOff>
        </xdr:to>
        <xdr:sp macro="" textlink="">
          <xdr:nvSpPr>
            <xdr:cNvPr id="34834" name="Option Button 18" hidden="1">
              <a:extLst>
                <a:ext uri="{63B3BB69-23CF-44E3-9099-C40C66FF867C}">
                  <a14:compatExt spid="_x0000_s34834"/>
                </a:ext>
                <a:ext uri="{FF2B5EF4-FFF2-40B4-BE49-F238E27FC236}">
                  <a16:creationId xmlns:a16="http://schemas.microsoft.com/office/drawing/2014/main" id="{00000000-0008-0000-1100-00001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38</xdr:row>
          <xdr:rowOff>142875</xdr:rowOff>
        </xdr:from>
        <xdr:to>
          <xdr:col>0</xdr:col>
          <xdr:colOff>695325</xdr:colOff>
          <xdr:row>38</xdr:row>
          <xdr:rowOff>361950</xdr:rowOff>
        </xdr:to>
        <xdr:sp macro="" textlink="">
          <xdr:nvSpPr>
            <xdr:cNvPr id="34835" name="Option Button 19" hidden="1">
              <a:extLst>
                <a:ext uri="{63B3BB69-23CF-44E3-9099-C40C66FF867C}">
                  <a14:compatExt spid="_x0000_s34835"/>
                </a:ext>
                <a:ext uri="{FF2B5EF4-FFF2-40B4-BE49-F238E27FC236}">
                  <a16:creationId xmlns:a16="http://schemas.microsoft.com/office/drawing/2014/main" id="{00000000-0008-0000-1100-00001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35</xdr:row>
          <xdr:rowOff>9525</xdr:rowOff>
        </xdr:from>
        <xdr:to>
          <xdr:col>6</xdr:col>
          <xdr:colOff>19050</xdr:colOff>
          <xdr:row>39</xdr:row>
          <xdr:rowOff>1360</xdr:rowOff>
        </xdr:to>
        <xdr:sp macro="" textlink="">
          <xdr:nvSpPr>
            <xdr:cNvPr id="34836" name="Group Box 20" hidden="1">
              <a:extLst>
                <a:ext uri="{63B3BB69-23CF-44E3-9099-C40C66FF867C}">
                  <a14:compatExt spid="_x0000_s34836"/>
                </a:ext>
                <a:ext uri="{FF2B5EF4-FFF2-40B4-BE49-F238E27FC236}">
                  <a16:creationId xmlns:a16="http://schemas.microsoft.com/office/drawing/2014/main" id="{00000000-0008-0000-1100-000014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43</xdr:row>
          <xdr:rowOff>142875</xdr:rowOff>
        </xdr:from>
        <xdr:to>
          <xdr:col>0</xdr:col>
          <xdr:colOff>695325</xdr:colOff>
          <xdr:row>43</xdr:row>
          <xdr:rowOff>361950</xdr:rowOff>
        </xdr:to>
        <xdr:sp macro="" textlink="">
          <xdr:nvSpPr>
            <xdr:cNvPr id="34837" name="Option Button 21" hidden="1">
              <a:extLst>
                <a:ext uri="{63B3BB69-23CF-44E3-9099-C40C66FF867C}">
                  <a14:compatExt spid="_x0000_s34837"/>
                </a:ext>
                <a:ext uri="{FF2B5EF4-FFF2-40B4-BE49-F238E27FC236}">
                  <a16:creationId xmlns:a16="http://schemas.microsoft.com/office/drawing/2014/main" id="{00000000-0008-0000-1100-00001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44</xdr:row>
          <xdr:rowOff>123825</xdr:rowOff>
        </xdr:from>
        <xdr:to>
          <xdr:col>0</xdr:col>
          <xdr:colOff>695325</xdr:colOff>
          <xdr:row>44</xdr:row>
          <xdr:rowOff>342900</xdr:rowOff>
        </xdr:to>
        <xdr:sp macro="" textlink="">
          <xdr:nvSpPr>
            <xdr:cNvPr id="34838" name="Option Button 22" hidden="1">
              <a:extLst>
                <a:ext uri="{63B3BB69-23CF-44E3-9099-C40C66FF867C}">
                  <a14:compatExt spid="_x0000_s34838"/>
                </a:ext>
                <a:ext uri="{FF2B5EF4-FFF2-40B4-BE49-F238E27FC236}">
                  <a16:creationId xmlns:a16="http://schemas.microsoft.com/office/drawing/2014/main" id="{00000000-0008-0000-1100-00001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45</xdr:row>
          <xdr:rowOff>104775</xdr:rowOff>
        </xdr:from>
        <xdr:to>
          <xdr:col>0</xdr:col>
          <xdr:colOff>695325</xdr:colOff>
          <xdr:row>45</xdr:row>
          <xdr:rowOff>323850</xdr:rowOff>
        </xdr:to>
        <xdr:sp macro="" textlink="">
          <xdr:nvSpPr>
            <xdr:cNvPr id="34839" name="Option Button 23" hidden="1">
              <a:extLst>
                <a:ext uri="{63B3BB69-23CF-44E3-9099-C40C66FF867C}">
                  <a14:compatExt spid="_x0000_s34839"/>
                </a:ext>
                <a:ext uri="{FF2B5EF4-FFF2-40B4-BE49-F238E27FC236}">
                  <a16:creationId xmlns:a16="http://schemas.microsoft.com/office/drawing/2014/main" id="{00000000-0008-0000-1100-00001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46</xdr:row>
          <xdr:rowOff>142875</xdr:rowOff>
        </xdr:from>
        <xdr:to>
          <xdr:col>0</xdr:col>
          <xdr:colOff>676275</xdr:colOff>
          <xdr:row>46</xdr:row>
          <xdr:rowOff>361950</xdr:rowOff>
        </xdr:to>
        <xdr:sp macro="" textlink="">
          <xdr:nvSpPr>
            <xdr:cNvPr id="34840" name="Option Button 24" hidden="1">
              <a:extLst>
                <a:ext uri="{63B3BB69-23CF-44E3-9099-C40C66FF867C}">
                  <a14:compatExt spid="_x0000_s34840"/>
                </a:ext>
                <a:ext uri="{FF2B5EF4-FFF2-40B4-BE49-F238E27FC236}">
                  <a16:creationId xmlns:a16="http://schemas.microsoft.com/office/drawing/2014/main" id="{00000000-0008-0000-1100-00001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43</xdr:row>
          <xdr:rowOff>19050</xdr:rowOff>
        </xdr:from>
        <xdr:to>
          <xdr:col>12</xdr:col>
          <xdr:colOff>28575</xdr:colOff>
          <xdr:row>47</xdr:row>
          <xdr:rowOff>9525</xdr:rowOff>
        </xdr:to>
        <xdr:sp macro="" textlink="">
          <xdr:nvSpPr>
            <xdr:cNvPr id="34841" name="Group Box 25" hidden="1">
              <a:extLst>
                <a:ext uri="{63B3BB69-23CF-44E3-9099-C40C66FF867C}">
                  <a14:compatExt spid="_x0000_s34841"/>
                </a:ext>
                <a:ext uri="{FF2B5EF4-FFF2-40B4-BE49-F238E27FC236}">
                  <a16:creationId xmlns:a16="http://schemas.microsoft.com/office/drawing/2014/main" id="{00000000-0008-0000-1100-000019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51</xdr:row>
          <xdr:rowOff>152400</xdr:rowOff>
        </xdr:from>
        <xdr:to>
          <xdr:col>0</xdr:col>
          <xdr:colOff>676275</xdr:colOff>
          <xdr:row>51</xdr:row>
          <xdr:rowOff>371475</xdr:rowOff>
        </xdr:to>
        <xdr:sp macro="" textlink="">
          <xdr:nvSpPr>
            <xdr:cNvPr id="34842" name="Option Button 26" hidden="1">
              <a:extLst>
                <a:ext uri="{63B3BB69-23CF-44E3-9099-C40C66FF867C}">
                  <a14:compatExt spid="_x0000_s34842"/>
                </a:ext>
                <a:ext uri="{FF2B5EF4-FFF2-40B4-BE49-F238E27FC236}">
                  <a16:creationId xmlns:a16="http://schemas.microsoft.com/office/drawing/2014/main" id="{00000000-0008-0000-1100-00001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52</xdr:row>
          <xdr:rowOff>123825</xdr:rowOff>
        </xdr:from>
        <xdr:to>
          <xdr:col>0</xdr:col>
          <xdr:colOff>647700</xdr:colOff>
          <xdr:row>52</xdr:row>
          <xdr:rowOff>342900</xdr:rowOff>
        </xdr:to>
        <xdr:sp macro="" textlink="">
          <xdr:nvSpPr>
            <xdr:cNvPr id="34843" name="Option Button 27" hidden="1">
              <a:extLst>
                <a:ext uri="{63B3BB69-23CF-44E3-9099-C40C66FF867C}">
                  <a14:compatExt spid="_x0000_s34843"/>
                </a:ext>
                <a:ext uri="{FF2B5EF4-FFF2-40B4-BE49-F238E27FC236}">
                  <a16:creationId xmlns:a16="http://schemas.microsoft.com/office/drawing/2014/main" id="{00000000-0008-0000-1100-00001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361950</xdr:colOff>
          <xdr:row>53</xdr:row>
          <xdr:rowOff>123825</xdr:rowOff>
        </xdr:from>
        <xdr:to>
          <xdr:col>0</xdr:col>
          <xdr:colOff>666750</xdr:colOff>
          <xdr:row>53</xdr:row>
          <xdr:rowOff>342900</xdr:rowOff>
        </xdr:to>
        <xdr:sp macro="" textlink="">
          <xdr:nvSpPr>
            <xdr:cNvPr id="34844" name="Option Button 28" hidden="1">
              <a:extLst>
                <a:ext uri="{63B3BB69-23CF-44E3-9099-C40C66FF867C}">
                  <a14:compatExt spid="_x0000_s34844"/>
                </a:ext>
                <a:ext uri="{FF2B5EF4-FFF2-40B4-BE49-F238E27FC236}">
                  <a16:creationId xmlns:a16="http://schemas.microsoft.com/office/drawing/2014/main" id="{00000000-0008-0000-1100-00001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361950</xdr:colOff>
          <xdr:row>54</xdr:row>
          <xdr:rowOff>152400</xdr:rowOff>
        </xdr:from>
        <xdr:to>
          <xdr:col>0</xdr:col>
          <xdr:colOff>666750</xdr:colOff>
          <xdr:row>54</xdr:row>
          <xdr:rowOff>371475</xdr:rowOff>
        </xdr:to>
        <xdr:sp macro="" textlink="">
          <xdr:nvSpPr>
            <xdr:cNvPr id="34845" name="Option Button 29" hidden="1">
              <a:extLst>
                <a:ext uri="{63B3BB69-23CF-44E3-9099-C40C66FF867C}">
                  <a14:compatExt spid="_x0000_s34845"/>
                </a:ext>
                <a:ext uri="{FF2B5EF4-FFF2-40B4-BE49-F238E27FC236}">
                  <a16:creationId xmlns:a16="http://schemas.microsoft.com/office/drawing/2014/main" id="{00000000-0008-0000-1100-00001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51</xdr:row>
          <xdr:rowOff>19050</xdr:rowOff>
        </xdr:from>
        <xdr:to>
          <xdr:col>9</xdr:col>
          <xdr:colOff>1733550</xdr:colOff>
          <xdr:row>55</xdr:row>
          <xdr:rowOff>9525</xdr:rowOff>
        </xdr:to>
        <xdr:sp macro="" textlink="">
          <xdr:nvSpPr>
            <xdr:cNvPr id="34846" name="Group Box 30" hidden="1">
              <a:extLst>
                <a:ext uri="{63B3BB69-23CF-44E3-9099-C40C66FF867C}">
                  <a14:compatExt spid="_x0000_s34846"/>
                </a:ext>
                <a:ext uri="{FF2B5EF4-FFF2-40B4-BE49-F238E27FC236}">
                  <a16:creationId xmlns:a16="http://schemas.microsoft.com/office/drawing/2014/main" id="{00000000-0008-0000-1100-00001E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59</xdr:row>
          <xdr:rowOff>142875</xdr:rowOff>
        </xdr:from>
        <xdr:to>
          <xdr:col>0</xdr:col>
          <xdr:colOff>676275</xdr:colOff>
          <xdr:row>59</xdr:row>
          <xdr:rowOff>361950</xdr:rowOff>
        </xdr:to>
        <xdr:sp macro="" textlink="">
          <xdr:nvSpPr>
            <xdr:cNvPr id="34847" name="Option Button 31" hidden="1">
              <a:extLst>
                <a:ext uri="{63B3BB69-23CF-44E3-9099-C40C66FF867C}">
                  <a14:compatExt spid="_x0000_s34847"/>
                </a:ext>
                <a:ext uri="{FF2B5EF4-FFF2-40B4-BE49-F238E27FC236}">
                  <a16:creationId xmlns:a16="http://schemas.microsoft.com/office/drawing/2014/main" id="{00000000-0008-0000-1100-00001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60</xdr:row>
          <xdr:rowOff>123825</xdr:rowOff>
        </xdr:from>
        <xdr:to>
          <xdr:col>0</xdr:col>
          <xdr:colOff>695325</xdr:colOff>
          <xdr:row>60</xdr:row>
          <xdr:rowOff>342900</xdr:rowOff>
        </xdr:to>
        <xdr:sp macro="" textlink="">
          <xdr:nvSpPr>
            <xdr:cNvPr id="34848" name="Option Button 32" hidden="1">
              <a:extLst>
                <a:ext uri="{63B3BB69-23CF-44E3-9099-C40C66FF867C}">
                  <a14:compatExt spid="_x0000_s34848"/>
                </a:ext>
                <a:ext uri="{FF2B5EF4-FFF2-40B4-BE49-F238E27FC236}">
                  <a16:creationId xmlns:a16="http://schemas.microsoft.com/office/drawing/2014/main" id="{00000000-0008-0000-1100-00002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61</xdr:row>
          <xdr:rowOff>123825</xdr:rowOff>
        </xdr:from>
        <xdr:to>
          <xdr:col>0</xdr:col>
          <xdr:colOff>676275</xdr:colOff>
          <xdr:row>61</xdr:row>
          <xdr:rowOff>342900</xdr:rowOff>
        </xdr:to>
        <xdr:sp macro="" textlink="">
          <xdr:nvSpPr>
            <xdr:cNvPr id="34849" name="Option Button 33" hidden="1">
              <a:extLst>
                <a:ext uri="{63B3BB69-23CF-44E3-9099-C40C66FF867C}">
                  <a14:compatExt spid="_x0000_s34849"/>
                </a:ext>
                <a:ext uri="{FF2B5EF4-FFF2-40B4-BE49-F238E27FC236}">
                  <a16:creationId xmlns:a16="http://schemas.microsoft.com/office/drawing/2014/main" id="{00000000-0008-0000-1100-00002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62</xdr:row>
          <xdr:rowOff>104775</xdr:rowOff>
        </xdr:from>
        <xdr:to>
          <xdr:col>0</xdr:col>
          <xdr:colOff>695325</xdr:colOff>
          <xdr:row>62</xdr:row>
          <xdr:rowOff>323850</xdr:rowOff>
        </xdr:to>
        <xdr:sp macro="" textlink="">
          <xdr:nvSpPr>
            <xdr:cNvPr id="34850" name="Option Button 34" hidden="1">
              <a:extLst>
                <a:ext uri="{63B3BB69-23CF-44E3-9099-C40C66FF867C}">
                  <a14:compatExt spid="_x0000_s34850"/>
                </a:ext>
                <a:ext uri="{FF2B5EF4-FFF2-40B4-BE49-F238E27FC236}">
                  <a16:creationId xmlns:a16="http://schemas.microsoft.com/office/drawing/2014/main" id="{00000000-0008-0000-1100-00002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59</xdr:row>
          <xdr:rowOff>19050</xdr:rowOff>
        </xdr:from>
        <xdr:to>
          <xdr:col>10</xdr:col>
          <xdr:colOff>0</xdr:colOff>
          <xdr:row>62</xdr:row>
          <xdr:rowOff>581025</xdr:rowOff>
        </xdr:to>
        <xdr:sp macro="" textlink="">
          <xdr:nvSpPr>
            <xdr:cNvPr id="34851" name="Group Box 35" hidden="1">
              <a:extLst>
                <a:ext uri="{63B3BB69-23CF-44E3-9099-C40C66FF867C}">
                  <a14:compatExt spid="_x0000_s34851"/>
                </a:ext>
                <a:ext uri="{FF2B5EF4-FFF2-40B4-BE49-F238E27FC236}">
                  <a16:creationId xmlns:a16="http://schemas.microsoft.com/office/drawing/2014/main" id="{00000000-0008-0000-1100-000023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7</xdr:row>
          <xdr:rowOff>142875</xdr:rowOff>
        </xdr:from>
        <xdr:to>
          <xdr:col>39</xdr:col>
          <xdr:colOff>238125</xdr:colOff>
          <xdr:row>7</xdr:row>
          <xdr:rowOff>342900</xdr:rowOff>
        </xdr:to>
        <xdr:sp macro="" textlink="">
          <xdr:nvSpPr>
            <xdr:cNvPr id="34852" name="Drop Down 36" hidden="1">
              <a:extLst>
                <a:ext uri="{63B3BB69-23CF-44E3-9099-C40C66FF867C}">
                  <a14:compatExt spid="_x0000_s34852"/>
                </a:ext>
                <a:ext uri="{FF2B5EF4-FFF2-40B4-BE49-F238E27FC236}">
                  <a16:creationId xmlns:a16="http://schemas.microsoft.com/office/drawing/2014/main" id="{00000000-0008-0000-1100-000024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8</xdr:row>
          <xdr:rowOff>142875</xdr:rowOff>
        </xdr:from>
        <xdr:to>
          <xdr:col>39</xdr:col>
          <xdr:colOff>228600</xdr:colOff>
          <xdr:row>8</xdr:row>
          <xdr:rowOff>342900</xdr:rowOff>
        </xdr:to>
        <xdr:sp macro="" textlink="">
          <xdr:nvSpPr>
            <xdr:cNvPr id="34853" name="Drop Down 37" hidden="1">
              <a:extLst>
                <a:ext uri="{63B3BB69-23CF-44E3-9099-C40C66FF867C}">
                  <a14:compatExt spid="_x0000_s34853"/>
                </a:ext>
                <a:ext uri="{FF2B5EF4-FFF2-40B4-BE49-F238E27FC236}">
                  <a16:creationId xmlns:a16="http://schemas.microsoft.com/office/drawing/2014/main" id="{00000000-0008-0000-1100-000025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171450</xdr:colOff>
          <xdr:row>7</xdr:row>
          <xdr:rowOff>104775</xdr:rowOff>
        </xdr:from>
        <xdr:to>
          <xdr:col>47</xdr:col>
          <xdr:colOff>266700</xdr:colOff>
          <xdr:row>7</xdr:row>
          <xdr:rowOff>304800</xdr:rowOff>
        </xdr:to>
        <xdr:sp macro="" textlink="">
          <xdr:nvSpPr>
            <xdr:cNvPr id="34854" name="Drop Down 38" hidden="1">
              <a:extLst>
                <a:ext uri="{63B3BB69-23CF-44E3-9099-C40C66FF867C}">
                  <a14:compatExt spid="_x0000_s34854"/>
                </a:ext>
                <a:ext uri="{FF2B5EF4-FFF2-40B4-BE49-F238E27FC236}">
                  <a16:creationId xmlns:a16="http://schemas.microsoft.com/office/drawing/2014/main" id="{00000000-0008-0000-1100-000026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171450</xdr:colOff>
          <xdr:row>8</xdr:row>
          <xdr:rowOff>47625</xdr:rowOff>
        </xdr:from>
        <xdr:to>
          <xdr:col>47</xdr:col>
          <xdr:colOff>266700</xdr:colOff>
          <xdr:row>8</xdr:row>
          <xdr:rowOff>257175</xdr:rowOff>
        </xdr:to>
        <xdr:sp macro="" textlink="">
          <xdr:nvSpPr>
            <xdr:cNvPr id="34855" name="Drop Down 39" hidden="1">
              <a:extLst>
                <a:ext uri="{63B3BB69-23CF-44E3-9099-C40C66FF867C}">
                  <a14:compatExt spid="_x0000_s34855"/>
                </a:ext>
                <a:ext uri="{FF2B5EF4-FFF2-40B4-BE49-F238E27FC236}">
                  <a16:creationId xmlns:a16="http://schemas.microsoft.com/office/drawing/2014/main" id="{00000000-0008-0000-1100-000027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171450</xdr:colOff>
          <xdr:row>9</xdr:row>
          <xdr:rowOff>47625</xdr:rowOff>
        </xdr:from>
        <xdr:to>
          <xdr:col>47</xdr:col>
          <xdr:colOff>266700</xdr:colOff>
          <xdr:row>9</xdr:row>
          <xdr:rowOff>257175</xdr:rowOff>
        </xdr:to>
        <xdr:sp macro="" textlink="">
          <xdr:nvSpPr>
            <xdr:cNvPr id="34856" name="Drop Down 40" hidden="1">
              <a:extLst>
                <a:ext uri="{63B3BB69-23CF-44E3-9099-C40C66FF867C}">
                  <a14:compatExt spid="_x0000_s34856"/>
                </a:ext>
                <a:ext uri="{FF2B5EF4-FFF2-40B4-BE49-F238E27FC236}">
                  <a16:creationId xmlns:a16="http://schemas.microsoft.com/office/drawing/2014/main" id="{00000000-0008-0000-1100-000028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171450</xdr:colOff>
          <xdr:row>10</xdr:row>
          <xdr:rowOff>47625</xdr:rowOff>
        </xdr:from>
        <xdr:to>
          <xdr:col>47</xdr:col>
          <xdr:colOff>266700</xdr:colOff>
          <xdr:row>10</xdr:row>
          <xdr:rowOff>257175</xdr:rowOff>
        </xdr:to>
        <xdr:sp macro="" textlink="">
          <xdr:nvSpPr>
            <xdr:cNvPr id="34857" name="Drop Down 41" hidden="1">
              <a:extLst>
                <a:ext uri="{63B3BB69-23CF-44E3-9099-C40C66FF867C}">
                  <a14:compatExt spid="_x0000_s34857"/>
                </a:ext>
                <a:ext uri="{FF2B5EF4-FFF2-40B4-BE49-F238E27FC236}">
                  <a16:creationId xmlns:a16="http://schemas.microsoft.com/office/drawing/2014/main" id="{00000000-0008-0000-1100-000029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171450</xdr:colOff>
          <xdr:row>11</xdr:row>
          <xdr:rowOff>47625</xdr:rowOff>
        </xdr:from>
        <xdr:to>
          <xdr:col>47</xdr:col>
          <xdr:colOff>266700</xdr:colOff>
          <xdr:row>11</xdr:row>
          <xdr:rowOff>257175</xdr:rowOff>
        </xdr:to>
        <xdr:sp macro="" textlink="">
          <xdr:nvSpPr>
            <xdr:cNvPr id="34858" name="Drop Down 42" hidden="1">
              <a:extLst>
                <a:ext uri="{63B3BB69-23CF-44E3-9099-C40C66FF867C}">
                  <a14:compatExt spid="_x0000_s34858"/>
                </a:ext>
                <a:ext uri="{FF2B5EF4-FFF2-40B4-BE49-F238E27FC236}">
                  <a16:creationId xmlns:a16="http://schemas.microsoft.com/office/drawing/2014/main" id="{00000000-0008-0000-1100-00002A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0</xdr:rowOff>
        </xdr:from>
        <xdr:to>
          <xdr:col>9</xdr:col>
          <xdr:colOff>1752600</xdr:colOff>
          <xdr:row>12</xdr:row>
          <xdr:rowOff>542925</xdr:rowOff>
        </xdr:to>
        <xdr:sp macro="" textlink="">
          <xdr:nvSpPr>
            <xdr:cNvPr id="34859" name="Group Box 43" hidden="1">
              <a:extLst>
                <a:ext uri="{63B3BB69-23CF-44E3-9099-C40C66FF867C}">
                  <a14:compatExt spid="_x0000_s34859"/>
                </a:ext>
                <a:ext uri="{FF2B5EF4-FFF2-40B4-BE49-F238E27FC236}">
                  <a16:creationId xmlns:a16="http://schemas.microsoft.com/office/drawing/2014/main" id="{00000000-0008-0000-1100-00002B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9</xdr:row>
          <xdr:rowOff>142875</xdr:rowOff>
        </xdr:from>
        <xdr:to>
          <xdr:col>6</xdr:col>
          <xdr:colOff>657225</xdr:colOff>
          <xdr:row>9</xdr:row>
          <xdr:rowOff>371475</xdr:rowOff>
        </xdr:to>
        <xdr:sp macro="" textlink="">
          <xdr:nvSpPr>
            <xdr:cNvPr id="34860" name="Option Button 44" hidden="1">
              <a:extLst>
                <a:ext uri="{63B3BB69-23CF-44E3-9099-C40C66FF867C}">
                  <a14:compatExt spid="_x0000_s34860"/>
                </a:ext>
                <a:ext uri="{FF2B5EF4-FFF2-40B4-BE49-F238E27FC236}">
                  <a16:creationId xmlns:a16="http://schemas.microsoft.com/office/drawing/2014/main" id="{00000000-0008-0000-1100-00002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10</xdr:row>
          <xdr:rowOff>142875</xdr:rowOff>
        </xdr:from>
        <xdr:to>
          <xdr:col>6</xdr:col>
          <xdr:colOff>628650</xdr:colOff>
          <xdr:row>10</xdr:row>
          <xdr:rowOff>371475</xdr:rowOff>
        </xdr:to>
        <xdr:sp macro="" textlink="">
          <xdr:nvSpPr>
            <xdr:cNvPr id="34861" name="Option Button 45" hidden="1">
              <a:extLst>
                <a:ext uri="{63B3BB69-23CF-44E3-9099-C40C66FF867C}">
                  <a14:compatExt spid="_x0000_s34861"/>
                </a:ext>
                <a:ext uri="{FF2B5EF4-FFF2-40B4-BE49-F238E27FC236}">
                  <a16:creationId xmlns:a16="http://schemas.microsoft.com/office/drawing/2014/main" id="{00000000-0008-0000-1100-00002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11</xdr:row>
          <xdr:rowOff>142875</xdr:rowOff>
        </xdr:from>
        <xdr:to>
          <xdr:col>6</xdr:col>
          <xdr:colOff>638175</xdr:colOff>
          <xdr:row>11</xdr:row>
          <xdr:rowOff>371475</xdr:rowOff>
        </xdr:to>
        <xdr:sp macro="" textlink="">
          <xdr:nvSpPr>
            <xdr:cNvPr id="34862" name="Option Button 46" hidden="1">
              <a:extLst>
                <a:ext uri="{63B3BB69-23CF-44E3-9099-C40C66FF867C}">
                  <a14:compatExt spid="_x0000_s34862"/>
                </a:ext>
                <a:ext uri="{FF2B5EF4-FFF2-40B4-BE49-F238E27FC236}">
                  <a16:creationId xmlns:a16="http://schemas.microsoft.com/office/drawing/2014/main" id="{00000000-0008-0000-1100-00002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12</xdr:row>
          <xdr:rowOff>123825</xdr:rowOff>
        </xdr:from>
        <xdr:to>
          <xdr:col>6</xdr:col>
          <xdr:colOff>657225</xdr:colOff>
          <xdr:row>12</xdr:row>
          <xdr:rowOff>352425</xdr:rowOff>
        </xdr:to>
        <xdr:sp macro="" textlink="">
          <xdr:nvSpPr>
            <xdr:cNvPr id="34863" name="Option Button 47" hidden="1">
              <a:extLst>
                <a:ext uri="{63B3BB69-23CF-44E3-9099-C40C66FF867C}">
                  <a14:compatExt spid="_x0000_s34863"/>
                </a:ext>
                <a:ext uri="{FF2B5EF4-FFF2-40B4-BE49-F238E27FC236}">
                  <a16:creationId xmlns:a16="http://schemas.microsoft.com/office/drawing/2014/main" id="{00000000-0008-0000-1100-00002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1752600</xdr:colOff>
          <xdr:row>34</xdr:row>
          <xdr:rowOff>600075</xdr:rowOff>
        </xdr:from>
        <xdr:to>
          <xdr:col>10</xdr:col>
          <xdr:colOff>0</xdr:colOff>
          <xdr:row>38</xdr:row>
          <xdr:rowOff>561975</xdr:rowOff>
        </xdr:to>
        <xdr:sp macro="" textlink="">
          <xdr:nvSpPr>
            <xdr:cNvPr id="34864" name="Group Box 48" hidden="1">
              <a:extLst>
                <a:ext uri="{63B3BB69-23CF-44E3-9099-C40C66FF867C}">
                  <a14:compatExt spid="_x0000_s34864"/>
                </a:ext>
                <a:ext uri="{FF2B5EF4-FFF2-40B4-BE49-F238E27FC236}">
                  <a16:creationId xmlns:a16="http://schemas.microsoft.com/office/drawing/2014/main" id="{00000000-0008-0000-1100-000030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35</xdr:row>
          <xdr:rowOff>171450</xdr:rowOff>
        </xdr:from>
        <xdr:to>
          <xdr:col>6</xdr:col>
          <xdr:colOff>533400</xdr:colOff>
          <xdr:row>35</xdr:row>
          <xdr:rowOff>390525</xdr:rowOff>
        </xdr:to>
        <xdr:sp macro="" textlink="">
          <xdr:nvSpPr>
            <xdr:cNvPr id="34865" name="Option Button 49" hidden="1">
              <a:extLst>
                <a:ext uri="{63B3BB69-23CF-44E3-9099-C40C66FF867C}">
                  <a14:compatExt spid="_x0000_s34865"/>
                </a:ext>
                <a:ext uri="{FF2B5EF4-FFF2-40B4-BE49-F238E27FC236}">
                  <a16:creationId xmlns:a16="http://schemas.microsoft.com/office/drawing/2014/main" id="{00000000-0008-0000-1100-00003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36</xdr:row>
          <xdr:rowOff>104775</xdr:rowOff>
        </xdr:from>
        <xdr:to>
          <xdr:col>6</xdr:col>
          <xdr:colOff>504825</xdr:colOff>
          <xdr:row>36</xdr:row>
          <xdr:rowOff>361950</xdr:rowOff>
        </xdr:to>
        <xdr:sp macro="" textlink="">
          <xdr:nvSpPr>
            <xdr:cNvPr id="34866" name="Option Button 50" hidden="1">
              <a:extLst>
                <a:ext uri="{63B3BB69-23CF-44E3-9099-C40C66FF867C}">
                  <a14:compatExt spid="_x0000_s34866"/>
                </a:ext>
                <a:ext uri="{FF2B5EF4-FFF2-40B4-BE49-F238E27FC236}">
                  <a16:creationId xmlns:a16="http://schemas.microsoft.com/office/drawing/2014/main" id="{00000000-0008-0000-1100-00003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37</xdr:row>
          <xdr:rowOff>142875</xdr:rowOff>
        </xdr:from>
        <xdr:to>
          <xdr:col>6</xdr:col>
          <xdr:colOff>533400</xdr:colOff>
          <xdr:row>37</xdr:row>
          <xdr:rowOff>361950</xdr:rowOff>
        </xdr:to>
        <xdr:sp macro="" textlink="">
          <xdr:nvSpPr>
            <xdr:cNvPr id="34867" name="Option Button 51" hidden="1">
              <a:extLst>
                <a:ext uri="{63B3BB69-23CF-44E3-9099-C40C66FF867C}">
                  <a14:compatExt spid="_x0000_s34867"/>
                </a:ext>
                <a:ext uri="{FF2B5EF4-FFF2-40B4-BE49-F238E27FC236}">
                  <a16:creationId xmlns:a16="http://schemas.microsoft.com/office/drawing/2014/main" id="{00000000-0008-0000-1100-00003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38</xdr:row>
          <xdr:rowOff>142875</xdr:rowOff>
        </xdr:from>
        <xdr:to>
          <xdr:col>6</xdr:col>
          <xdr:colOff>542925</xdr:colOff>
          <xdr:row>38</xdr:row>
          <xdr:rowOff>361950</xdr:rowOff>
        </xdr:to>
        <xdr:sp macro="" textlink="">
          <xdr:nvSpPr>
            <xdr:cNvPr id="34868" name="Option Button 52" hidden="1">
              <a:extLst>
                <a:ext uri="{63B3BB69-23CF-44E3-9099-C40C66FF867C}">
                  <a14:compatExt spid="_x0000_s34868"/>
                </a:ext>
                <a:ext uri="{FF2B5EF4-FFF2-40B4-BE49-F238E27FC236}">
                  <a16:creationId xmlns:a16="http://schemas.microsoft.com/office/drawing/2014/main" id="{00000000-0008-0000-1100-00003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76</xdr:row>
          <xdr:rowOff>85725</xdr:rowOff>
        </xdr:from>
        <xdr:to>
          <xdr:col>6</xdr:col>
          <xdr:colOff>962025</xdr:colOff>
          <xdr:row>76</xdr:row>
          <xdr:rowOff>342900</xdr:rowOff>
        </xdr:to>
        <xdr:sp macro="" textlink="">
          <xdr:nvSpPr>
            <xdr:cNvPr id="34869" name="Check Box 53" hidden="1">
              <a:extLst>
                <a:ext uri="{63B3BB69-23CF-44E3-9099-C40C66FF867C}">
                  <a14:compatExt spid="_x0000_s34869"/>
                </a:ext>
                <a:ext uri="{FF2B5EF4-FFF2-40B4-BE49-F238E27FC236}">
                  <a16:creationId xmlns:a16="http://schemas.microsoft.com/office/drawing/2014/main" id="{00000000-0008-0000-1100-00003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76</xdr:row>
          <xdr:rowOff>76200</xdr:rowOff>
        </xdr:from>
        <xdr:to>
          <xdr:col>9</xdr:col>
          <xdr:colOff>1057275</xdr:colOff>
          <xdr:row>76</xdr:row>
          <xdr:rowOff>333375</xdr:rowOff>
        </xdr:to>
        <xdr:sp macro="" textlink="">
          <xdr:nvSpPr>
            <xdr:cNvPr id="34870" name="Check Box 54" hidden="1">
              <a:extLst>
                <a:ext uri="{63B3BB69-23CF-44E3-9099-C40C66FF867C}">
                  <a14:compatExt spid="_x0000_s34870"/>
                </a:ext>
                <a:ext uri="{FF2B5EF4-FFF2-40B4-BE49-F238E27FC236}">
                  <a16:creationId xmlns:a16="http://schemas.microsoft.com/office/drawing/2014/main" id="{00000000-0008-0000-1100-00003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77</xdr:row>
          <xdr:rowOff>85725</xdr:rowOff>
        </xdr:from>
        <xdr:to>
          <xdr:col>6</xdr:col>
          <xdr:colOff>962025</xdr:colOff>
          <xdr:row>77</xdr:row>
          <xdr:rowOff>342900</xdr:rowOff>
        </xdr:to>
        <xdr:sp macro="" textlink="">
          <xdr:nvSpPr>
            <xdr:cNvPr id="34871" name="Check Box 55" hidden="1">
              <a:extLst>
                <a:ext uri="{63B3BB69-23CF-44E3-9099-C40C66FF867C}">
                  <a14:compatExt spid="_x0000_s34871"/>
                </a:ext>
                <a:ext uri="{FF2B5EF4-FFF2-40B4-BE49-F238E27FC236}">
                  <a16:creationId xmlns:a16="http://schemas.microsoft.com/office/drawing/2014/main" id="{00000000-0008-0000-1100-00003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77</xdr:row>
          <xdr:rowOff>76200</xdr:rowOff>
        </xdr:from>
        <xdr:to>
          <xdr:col>9</xdr:col>
          <xdr:colOff>1057275</xdr:colOff>
          <xdr:row>77</xdr:row>
          <xdr:rowOff>333375</xdr:rowOff>
        </xdr:to>
        <xdr:sp macro="" textlink="">
          <xdr:nvSpPr>
            <xdr:cNvPr id="34872" name="Check Box 56" hidden="1">
              <a:extLst>
                <a:ext uri="{63B3BB69-23CF-44E3-9099-C40C66FF867C}">
                  <a14:compatExt spid="_x0000_s34872"/>
                </a:ext>
                <a:ext uri="{FF2B5EF4-FFF2-40B4-BE49-F238E27FC236}">
                  <a16:creationId xmlns:a16="http://schemas.microsoft.com/office/drawing/2014/main" id="{00000000-0008-0000-1100-00003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78</xdr:row>
          <xdr:rowOff>85725</xdr:rowOff>
        </xdr:from>
        <xdr:to>
          <xdr:col>6</xdr:col>
          <xdr:colOff>962025</xdr:colOff>
          <xdr:row>78</xdr:row>
          <xdr:rowOff>342900</xdr:rowOff>
        </xdr:to>
        <xdr:sp macro="" textlink="">
          <xdr:nvSpPr>
            <xdr:cNvPr id="34873" name="Check Box 57" hidden="1">
              <a:extLst>
                <a:ext uri="{63B3BB69-23CF-44E3-9099-C40C66FF867C}">
                  <a14:compatExt spid="_x0000_s34873"/>
                </a:ext>
                <a:ext uri="{FF2B5EF4-FFF2-40B4-BE49-F238E27FC236}">
                  <a16:creationId xmlns:a16="http://schemas.microsoft.com/office/drawing/2014/main" id="{00000000-0008-0000-1100-00003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78</xdr:row>
          <xdr:rowOff>76200</xdr:rowOff>
        </xdr:from>
        <xdr:to>
          <xdr:col>9</xdr:col>
          <xdr:colOff>1047750</xdr:colOff>
          <xdr:row>78</xdr:row>
          <xdr:rowOff>333375</xdr:rowOff>
        </xdr:to>
        <xdr:sp macro="" textlink="">
          <xdr:nvSpPr>
            <xdr:cNvPr id="34874" name="Check Box 58" hidden="1">
              <a:extLst>
                <a:ext uri="{63B3BB69-23CF-44E3-9099-C40C66FF867C}">
                  <a14:compatExt spid="_x0000_s34874"/>
                </a:ext>
                <a:ext uri="{FF2B5EF4-FFF2-40B4-BE49-F238E27FC236}">
                  <a16:creationId xmlns:a16="http://schemas.microsoft.com/office/drawing/2014/main" id="{00000000-0008-0000-1100-00003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79</xdr:row>
          <xdr:rowOff>85725</xdr:rowOff>
        </xdr:from>
        <xdr:to>
          <xdr:col>6</xdr:col>
          <xdr:colOff>962025</xdr:colOff>
          <xdr:row>79</xdr:row>
          <xdr:rowOff>342900</xdr:rowOff>
        </xdr:to>
        <xdr:sp macro="" textlink="">
          <xdr:nvSpPr>
            <xdr:cNvPr id="34875" name="Check Box 59" hidden="1">
              <a:extLst>
                <a:ext uri="{63B3BB69-23CF-44E3-9099-C40C66FF867C}">
                  <a14:compatExt spid="_x0000_s34875"/>
                </a:ext>
                <a:ext uri="{FF2B5EF4-FFF2-40B4-BE49-F238E27FC236}">
                  <a16:creationId xmlns:a16="http://schemas.microsoft.com/office/drawing/2014/main" id="{00000000-0008-0000-1100-00003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79</xdr:row>
          <xdr:rowOff>85725</xdr:rowOff>
        </xdr:from>
        <xdr:to>
          <xdr:col>9</xdr:col>
          <xdr:colOff>1057275</xdr:colOff>
          <xdr:row>79</xdr:row>
          <xdr:rowOff>342900</xdr:rowOff>
        </xdr:to>
        <xdr:sp macro="" textlink="">
          <xdr:nvSpPr>
            <xdr:cNvPr id="34876" name="Check Box 60" hidden="1">
              <a:extLst>
                <a:ext uri="{63B3BB69-23CF-44E3-9099-C40C66FF867C}">
                  <a14:compatExt spid="_x0000_s34876"/>
                </a:ext>
                <a:ext uri="{FF2B5EF4-FFF2-40B4-BE49-F238E27FC236}">
                  <a16:creationId xmlns:a16="http://schemas.microsoft.com/office/drawing/2014/main" id="{00000000-0008-0000-1100-00003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82</xdr:row>
          <xdr:rowOff>85725</xdr:rowOff>
        </xdr:from>
        <xdr:to>
          <xdr:col>6</xdr:col>
          <xdr:colOff>962025</xdr:colOff>
          <xdr:row>82</xdr:row>
          <xdr:rowOff>342900</xdr:rowOff>
        </xdr:to>
        <xdr:sp macro="" textlink="">
          <xdr:nvSpPr>
            <xdr:cNvPr id="34877" name="Check Box 61" hidden="1">
              <a:extLst>
                <a:ext uri="{63B3BB69-23CF-44E3-9099-C40C66FF867C}">
                  <a14:compatExt spid="_x0000_s34877"/>
                </a:ext>
                <a:ext uri="{FF2B5EF4-FFF2-40B4-BE49-F238E27FC236}">
                  <a16:creationId xmlns:a16="http://schemas.microsoft.com/office/drawing/2014/main" id="{00000000-0008-0000-1100-00003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638175</xdr:colOff>
          <xdr:row>82</xdr:row>
          <xdr:rowOff>85725</xdr:rowOff>
        </xdr:from>
        <xdr:to>
          <xdr:col>9</xdr:col>
          <xdr:colOff>942975</xdr:colOff>
          <xdr:row>82</xdr:row>
          <xdr:rowOff>342900</xdr:rowOff>
        </xdr:to>
        <xdr:sp macro="" textlink="">
          <xdr:nvSpPr>
            <xdr:cNvPr id="34878" name="Check Box 62" hidden="1">
              <a:extLst>
                <a:ext uri="{63B3BB69-23CF-44E3-9099-C40C66FF867C}">
                  <a14:compatExt spid="_x0000_s34878"/>
                </a:ext>
                <a:ext uri="{FF2B5EF4-FFF2-40B4-BE49-F238E27FC236}">
                  <a16:creationId xmlns:a16="http://schemas.microsoft.com/office/drawing/2014/main" id="{00000000-0008-0000-1100-00003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114300</xdr:rowOff>
        </xdr:from>
        <xdr:to>
          <xdr:col>7</xdr:col>
          <xdr:colOff>1085850</xdr:colOff>
          <xdr:row>10</xdr:row>
          <xdr:rowOff>314325</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3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xdr:row>
          <xdr:rowOff>114300</xdr:rowOff>
        </xdr:from>
        <xdr:to>
          <xdr:col>7</xdr:col>
          <xdr:colOff>1085850</xdr:colOff>
          <xdr:row>12</xdr:row>
          <xdr:rowOff>314325</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13</xdr:row>
          <xdr:rowOff>114300</xdr:rowOff>
        </xdr:from>
        <xdr:to>
          <xdr:col>7</xdr:col>
          <xdr:colOff>1085850</xdr:colOff>
          <xdr:row>13</xdr:row>
          <xdr:rowOff>314325</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3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14</xdr:row>
          <xdr:rowOff>114300</xdr:rowOff>
        </xdr:from>
        <xdr:to>
          <xdr:col>7</xdr:col>
          <xdr:colOff>1085850</xdr:colOff>
          <xdr:row>14</xdr:row>
          <xdr:rowOff>314325</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3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15</xdr:row>
          <xdr:rowOff>114300</xdr:rowOff>
        </xdr:from>
        <xdr:to>
          <xdr:col>7</xdr:col>
          <xdr:colOff>1085850</xdr:colOff>
          <xdr:row>15</xdr:row>
          <xdr:rowOff>314325</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3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16</xdr:row>
          <xdr:rowOff>114300</xdr:rowOff>
        </xdr:from>
        <xdr:to>
          <xdr:col>7</xdr:col>
          <xdr:colOff>1085850</xdr:colOff>
          <xdr:row>16</xdr:row>
          <xdr:rowOff>314325</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3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17</xdr:row>
          <xdr:rowOff>114300</xdr:rowOff>
        </xdr:from>
        <xdr:to>
          <xdr:col>7</xdr:col>
          <xdr:colOff>1085850</xdr:colOff>
          <xdr:row>17</xdr:row>
          <xdr:rowOff>314325</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18</xdr:row>
          <xdr:rowOff>114300</xdr:rowOff>
        </xdr:from>
        <xdr:to>
          <xdr:col>7</xdr:col>
          <xdr:colOff>1085850</xdr:colOff>
          <xdr:row>18</xdr:row>
          <xdr:rowOff>314325</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3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19</xdr:row>
          <xdr:rowOff>114300</xdr:rowOff>
        </xdr:from>
        <xdr:to>
          <xdr:col>7</xdr:col>
          <xdr:colOff>1085850</xdr:colOff>
          <xdr:row>19</xdr:row>
          <xdr:rowOff>314325</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3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20</xdr:row>
          <xdr:rowOff>114300</xdr:rowOff>
        </xdr:from>
        <xdr:to>
          <xdr:col>7</xdr:col>
          <xdr:colOff>1085850</xdr:colOff>
          <xdr:row>20</xdr:row>
          <xdr:rowOff>314325</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21</xdr:row>
          <xdr:rowOff>114300</xdr:rowOff>
        </xdr:from>
        <xdr:to>
          <xdr:col>7</xdr:col>
          <xdr:colOff>1085850</xdr:colOff>
          <xdr:row>21</xdr:row>
          <xdr:rowOff>314325</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22</xdr:row>
          <xdr:rowOff>114300</xdr:rowOff>
        </xdr:from>
        <xdr:to>
          <xdr:col>7</xdr:col>
          <xdr:colOff>1085850</xdr:colOff>
          <xdr:row>22</xdr:row>
          <xdr:rowOff>314325</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3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23</xdr:row>
          <xdr:rowOff>114300</xdr:rowOff>
        </xdr:from>
        <xdr:to>
          <xdr:col>7</xdr:col>
          <xdr:colOff>1085850</xdr:colOff>
          <xdr:row>23</xdr:row>
          <xdr:rowOff>314325</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3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24</xdr:row>
          <xdr:rowOff>114300</xdr:rowOff>
        </xdr:from>
        <xdr:to>
          <xdr:col>7</xdr:col>
          <xdr:colOff>1085850</xdr:colOff>
          <xdr:row>24</xdr:row>
          <xdr:rowOff>314325</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25</xdr:row>
          <xdr:rowOff>114300</xdr:rowOff>
        </xdr:from>
        <xdr:to>
          <xdr:col>7</xdr:col>
          <xdr:colOff>1085850</xdr:colOff>
          <xdr:row>25</xdr:row>
          <xdr:rowOff>314325</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26</xdr:row>
          <xdr:rowOff>114300</xdr:rowOff>
        </xdr:from>
        <xdr:to>
          <xdr:col>7</xdr:col>
          <xdr:colOff>1085850</xdr:colOff>
          <xdr:row>26</xdr:row>
          <xdr:rowOff>314325</xdr:rowOff>
        </xdr:to>
        <xdr:sp macro="" textlink="">
          <xdr:nvSpPr>
            <xdr:cNvPr id="1040" name="Drop Down 16" hidden="1">
              <a:extLst>
                <a:ext uri="{63B3BB69-23CF-44E3-9099-C40C66FF867C}">
                  <a14:compatExt spid="_x0000_s1040"/>
                </a:ext>
                <a:ext uri="{FF2B5EF4-FFF2-40B4-BE49-F238E27FC236}">
                  <a16:creationId xmlns:a16="http://schemas.microsoft.com/office/drawing/2014/main" id="{00000000-0008-0000-03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27</xdr:row>
          <xdr:rowOff>114300</xdr:rowOff>
        </xdr:from>
        <xdr:to>
          <xdr:col>7</xdr:col>
          <xdr:colOff>1085850</xdr:colOff>
          <xdr:row>27</xdr:row>
          <xdr:rowOff>314325</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3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28</xdr:row>
          <xdr:rowOff>114300</xdr:rowOff>
        </xdr:from>
        <xdr:to>
          <xdr:col>7</xdr:col>
          <xdr:colOff>1085850</xdr:colOff>
          <xdr:row>28</xdr:row>
          <xdr:rowOff>314325</xdr:rowOff>
        </xdr:to>
        <xdr:sp macro="" textlink="">
          <xdr:nvSpPr>
            <xdr:cNvPr id="1042" name="Drop Down 18" hidden="1">
              <a:extLst>
                <a:ext uri="{63B3BB69-23CF-44E3-9099-C40C66FF867C}">
                  <a14:compatExt spid="_x0000_s104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29</xdr:row>
          <xdr:rowOff>114300</xdr:rowOff>
        </xdr:from>
        <xdr:to>
          <xdr:col>7</xdr:col>
          <xdr:colOff>1085850</xdr:colOff>
          <xdr:row>29</xdr:row>
          <xdr:rowOff>314325</xdr:rowOff>
        </xdr:to>
        <xdr:sp macro="" textlink="">
          <xdr:nvSpPr>
            <xdr:cNvPr id="1043" name="Drop Down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30</xdr:row>
          <xdr:rowOff>114300</xdr:rowOff>
        </xdr:from>
        <xdr:to>
          <xdr:col>7</xdr:col>
          <xdr:colOff>1085850</xdr:colOff>
          <xdr:row>30</xdr:row>
          <xdr:rowOff>314325</xdr:rowOff>
        </xdr:to>
        <xdr:sp macro="" textlink="">
          <xdr:nvSpPr>
            <xdr:cNvPr id="1044" name="Drop Down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31</xdr:row>
          <xdr:rowOff>114300</xdr:rowOff>
        </xdr:from>
        <xdr:to>
          <xdr:col>7</xdr:col>
          <xdr:colOff>1085850</xdr:colOff>
          <xdr:row>31</xdr:row>
          <xdr:rowOff>314325</xdr:rowOff>
        </xdr:to>
        <xdr:sp macro="" textlink="">
          <xdr:nvSpPr>
            <xdr:cNvPr id="1045" name="Drop Down 21" hidden="1">
              <a:extLst>
                <a:ext uri="{63B3BB69-23CF-44E3-9099-C40C66FF867C}">
                  <a14:compatExt spid="_x0000_s1045"/>
                </a:ext>
                <a:ext uri="{FF2B5EF4-FFF2-40B4-BE49-F238E27FC236}">
                  <a16:creationId xmlns:a16="http://schemas.microsoft.com/office/drawing/2014/main" id="{00000000-0008-0000-03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32</xdr:row>
          <xdr:rowOff>114300</xdr:rowOff>
        </xdr:from>
        <xdr:to>
          <xdr:col>7</xdr:col>
          <xdr:colOff>1085850</xdr:colOff>
          <xdr:row>32</xdr:row>
          <xdr:rowOff>314325</xdr:rowOff>
        </xdr:to>
        <xdr:sp macro="" textlink="">
          <xdr:nvSpPr>
            <xdr:cNvPr id="1046" name="Drop Down 22" hidden="1">
              <a:extLst>
                <a:ext uri="{63B3BB69-23CF-44E3-9099-C40C66FF867C}">
                  <a14:compatExt spid="_x0000_s1046"/>
                </a:ext>
                <a:ext uri="{FF2B5EF4-FFF2-40B4-BE49-F238E27FC236}">
                  <a16:creationId xmlns:a16="http://schemas.microsoft.com/office/drawing/2014/main" id="{00000000-0008-0000-03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33</xdr:row>
          <xdr:rowOff>114300</xdr:rowOff>
        </xdr:from>
        <xdr:to>
          <xdr:col>7</xdr:col>
          <xdr:colOff>1085850</xdr:colOff>
          <xdr:row>33</xdr:row>
          <xdr:rowOff>314325</xdr:rowOff>
        </xdr:to>
        <xdr:sp macro="" textlink="">
          <xdr:nvSpPr>
            <xdr:cNvPr id="1047" name="Drop Down 23" hidden="1">
              <a:extLst>
                <a:ext uri="{63B3BB69-23CF-44E3-9099-C40C66FF867C}">
                  <a14:compatExt spid="_x0000_s1047"/>
                </a:ext>
                <a:ext uri="{FF2B5EF4-FFF2-40B4-BE49-F238E27FC236}">
                  <a16:creationId xmlns:a16="http://schemas.microsoft.com/office/drawing/2014/main" id="{00000000-0008-0000-03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34</xdr:row>
          <xdr:rowOff>114300</xdr:rowOff>
        </xdr:from>
        <xdr:to>
          <xdr:col>7</xdr:col>
          <xdr:colOff>1085850</xdr:colOff>
          <xdr:row>34</xdr:row>
          <xdr:rowOff>314325</xdr:rowOff>
        </xdr:to>
        <xdr:sp macro="" textlink="">
          <xdr:nvSpPr>
            <xdr:cNvPr id="1048" name="Drop Down 24" hidden="1">
              <a:extLst>
                <a:ext uri="{63B3BB69-23CF-44E3-9099-C40C66FF867C}">
                  <a14:compatExt spid="_x0000_s1048"/>
                </a:ext>
                <a:ext uri="{FF2B5EF4-FFF2-40B4-BE49-F238E27FC236}">
                  <a16:creationId xmlns:a16="http://schemas.microsoft.com/office/drawing/2014/main" id="{00000000-0008-0000-03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35</xdr:row>
          <xdr:rowOff>114300</xdr:rowOff>
        </xdr:from>
        <xdr:to>
          <xdr:col>7</xdr:col>
          <xdr:colOff>1085850</xdr:colOff>
          <xdr:row>35</xdr:row>
          <xdr:rowOff>314325</xdr:rowOff>
        </xdr:to>
        <xdr:sp macro="" textlink="">
          <xdr:nvSpPr>
            <xdr:cNvPr id="1049" name="Drop Down 25" hidden="1">
              <a:extLst>
                <a:ext uri="{63B3BB69-23CF-44E3-9099-C40C66FF867C}">
                  <a14:compatExt spid="_x0000_s1049"/>
                </a:ext>
                <a:ext uri="{FF2B5EF4-FFF2-40B4-BE49-F238E27FC236}">
                  <a16:creationId xmlns:a16="http://schemas.microsoft.com/office/drawing/2014/main" id="{00000000-0008-0000-03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36</xdr:row>
          <xdr:rowOff>114300</xdr:rowOff>
        </xdr:from>
        <xdr:to>
          <xdr:col>7</xdr:col>
          <xdr:colOff>1085850</xdr:colOff>
          <xdr:row>36</xdr:row>
          <xdr:rowOff>314325</xdr:rowOff>
        </xdr:to>
        <xdr:sp macro="" textlink="">
          <xdr:nvSpPr>
            <xdr:cNvPr id="1050" name="Drop Down 26" hidden="1">
              <a:extLst>
                <a:ext uri="{63B3BB69-23CF-44E3-9099-C40C66FF867C}">
                  <a14:compatExt spid="_x0000_s1050"/>
                </a:ext>
                <a:ext uri="{FF2B5EF4-FFF2-40B4-BE49-F238E27FC236}">
                  <a16:creationId xmlns:a16="http://schemas.microsoft.com/office/drawing/2014/main" id="{00000000-0008-0000-03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37</xdr:row>
          <xdr:rowOff>114300</xdr:rowOff>
        </xdr:from>
        <xdr:to>
          <xdr:col>7</xdr:col>
          <xdr:colOff>1085850</xdr:colOff>
          <xdr:row>37</xdr:row>
          <xdr:rowOff>314325</xdr:rowOff>
        </xdr:to>
        <xdr:sp macro="" textlink="">
          <xdr:nvSpPr>
            <xdr:cNvPr id="1051" name="Drop Down 27" hidden="1">
              <a:extLst>
                <a:ext uri="{63B3BB69-23CF-44E3-9099-C40C66FF867C}">
                  <a14:compatExt spid="_x0000_s1051"/>
                </a:ext>
                <a:ext uri="{FF2B5EF4-FFF2-40B4-BE49-F238E27FC236}">
                  <a16:creationId xmlns:a16="http://schemas.microsoft.com/office/drawing/2014/main" id="{00000000-0008-0000-03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114300</xdr:rowOff>
        </xdr:from>
        <xdr:to>
          <xdr:col>7</xdr:col>
          <xdr:colOff>1085850</xdr:colOff>
          <xdr:row>38</xdr:row>
          <xdr:rowOff>314325</xdr:rowOff>
        </xdr:to>
        <xdr:sp macro="" textlink="">
          <xdr:nvSpPr>
            <xdr:cNvPr id="1052" name="Drop Down 28" hidden="1">
              <a:extLst>
                <a:ext uri="{63B3BB69-23CF-44E3-9099-C40C66FF867C}">
                  <a14:compatExt spid="_x0000_s1052"/>
                </a:ext>
                <a:ext uri="{FF2B5EF4-FFF2-40B4-BE49-F238E27FC236}">
                  <a16:creationId xmlns:a16="http://schemas.microsoft.com/office/drawing/2014/main" id="{00000000-0008-0000-03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114300</xdr:rowOff>
        </xdr:from>
        <xdr:to>
          <xdr:col>7</xdr:col>
          <xdr:colOff>1085850</xdr:colOff>
          <xdr:row>39</xdr:row>
          <xdr:rowOff>314325</xdr:rowOff>
        </xdr:to>
        <xdr:sp macro="" textlink="">
          <xdr:nvSpPr>
            <xdr:cNvPr id="1053" name="Drop Down 29" hidden="1">
              <a:extLst>
                <a:ext uri="{63B3BB69-23CF-44E3-9099-C40C66FF867C}">
                  <a14:compatExt spid="_x0000_s1053"/>
                </a:ext>
                <a:ext uri="{FF2B5EF4-FFF2-40B4-BE49-F238E27FC236}">
                  <a16:creationId xmlns:a16="http://schemas.microsoft.com/office/drawing/2014/main" id="{00000000-0008-0000-03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40</xdr:row>
          <xdr:rowOff>114300</xdr:rowOff>
        </xdr:from>
        <xdr:to>
          <xdr:col>7</xdr:col>
          <xdr:colOff>1085850</xdr:colOff>
          <xdr:row>40</xdr:row>
          <xdr:rowOff>314325</xdr:rowOff>
        </xdr:to>
        <xdr:sp macro="" textlink="">
          <xdr:nvSpPr>
            <xdr:cNvPr id="1054" name="Drop Down 30" hidden="1">
              <a:extLst>
                <a:ext uri="{63B3BB69-23CF-44E3-9099-C40C66FF867C}">
                  <a14:compatExt spid="_x0000_s1054"/>
                </a:ext>
                <a:ext uri="{FF2B5EF4-FFF2-40B4-BE49-F238E27FC236}">
                  <a16:creationId xmlns:a16="http://schemas.microsoft.com/office/drawing/2014/main" id="{00000000-0008-0000-03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41</xdr:row>
          <xdr:rowOff>114300</xdr:rowOff>
        </xdr:from>
        <xdr:to>
          <xdr:col>7</xdr:col>
          <xdr:colOff>1085850</xdr:colOff>
          <xdr:row>41</xdr:row>
          <xdr:rowOff>314325</xdr:rowOff>
        </xdr:to>
        <xdr:sp macro="" textlink="">
          <xdr:nvSpPr>
            <xdr:cNvPr id="1055" name="Drop Down 31" hidden="1">
              <a:extLst>
                <a:ext uri="{63B3BB69-23CF-44E3-9099-C40C66FF867C}">
                  <a14:compatExt spid="_x0000_s1055"/>
                </a:ext>
                <a:ext uri="{FF2B5EF4-FFF2-40B4-BE49-F238E27FC236}">
                  <a16:creationId xmlns:a16="http://schemas.microsoft.com/office/drawing/2014/main" id="{00000000-0008-0000-03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42</xdr:row>
          <xdr:rowOff>114300</xdr:rowOff>
        </xdr:from>
        <xdr:to>
          <xdr:col>7</xdr:col>
          <xdr:colOff>1085850</xdr:colOff>
          <xdr:row>42</xdr:row>
          <xdr:rowOff>314325</xdr:rowOff>
        </xdr:to>
        <xdr:sp macro="" textlink="">
          <xdr:nvSpPr>
            <xdr:cNvPr id="1056" name="Drop Down 32" hidden="1">
              <a:extLst>
                <a:ext uri="{63B3BB69-23CF-44E3-9099-C40C66FF867C}">
                  <a14:compatExt spid="_x0000_s1056"/>
                </a:ext>
                <a:ext uri="{FF2B5EF4-FFF2-40B4-BE49-F238E27FC236}">
                  <a16:creationId xmlns:a16="http://schemas.microsoft.com/office/drawing/2014/main" id="{00000000-0008-0000-03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43</xdr:row>
          <xdr:rowOff>114300</xdr:rowOff>
        </xdr:from>
        <xdr:to>
          <xdr:col>7</xdr:col>
          <xdr:colOff>1085850</xdr:colOff>
          <xdr:row>43</xdr:row>
          <xdr:rowOff>314325</xdr:rowOff>
        </xdr:to>
        <xdr:sp macro="" textlink="">
          <xdr:nvSpPr>
            <xdr:cNvPr id="1057" name="Drop Down 33" hidden="1">
              <a:extLst>
                <a:ext uri="{63B3BB69-23CF-44E3-9099-C40C66FF867C}">
                  <a14:compatExt spid="_x0000_s1057"/>
                </a:ext>
                <a:ext uri="{FF2B5EF4-FFF2-40B4-BE49-F238E27FC236}">
                  <a16:creationId xmlns:a16="http://schemas.microsoft.com/office/drawing/2014/main" id="{00000000-0008-0000-03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44</xdr:row>
          <xdr:rowOff>114300</xdr:rowOff>
        </xdr:from>
        <xdr:to>
          <xdr:col>7</xdr:col>
          <xdr:colOff>1085850</xdr:colOff>
          <xdr:row>44</xdr:row>
          <xdr:rowOff>314325</xdr:rowOff>
        </xdr:to>
        <xdr:sp macro="" textlink="">
          <xdr:nvSpPr>
            <xdr:cNvPr id="1058" name="Drop Down 34" hidden="1">
              <a:extLst>
                <a:ext uri="{63B3BB69-23CF-44E3-9099-C40C66FF867C}">
                  <a14:compatExt spid="_x0000_s1058"/>
                </a:ext>
                <a:ext uri="{FF2B5EF4-FFF2-40B4-BE49-F238E27FC236}">
                  <a16:creationId xmlns:a16="http://schemas.microsoft.com/office/drawing/2014/main" id="{00000000-0008-0000-03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45</xdr:row>
          <xdr:rowOff>114300</xdr:rowOff>
        </xdr:from>
        <xdr:to>
          <xdr:col>7</xdr:col>
          <xdr:colOff>1085850</xdr:colOff>
          <xdr:row>45</xdr:row>
          <xdr:rowOff>314325</xdr:rowOff>
        </xdr:to>
        <xdr:sp macro="" textlink="">
          <xdr:nvSpPr>
            <xdr:cNvPr id="1059" name="Drop Down 35" hidden="1">
              <a:extLst>
                <a:ext uri="{63B3BB69-23CF-44E3-9099-C40C66FF867C}">
                  <a14:compatExt spid="_x0000_s1059"/>
                </a:ext>
                <a:ext uri="{FF2B5EF4-FFF2-40B4-BE49-F238E27FC236}">
                  <a16:creationId xmlns:a16="http://schemas.microsoft.com/office/drawing/2014/main" id="{00000000-0008-0000-03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46</xdr:row>
          <xdr:rowOff>114300</xdr:rowOff>
        </xdr:from>
        <xdr:to>
          <xdr:col>7</xdr:col>
          <xdr:colOff>1085850</xdr:colOff>
          <xdr:row>46</xdr:row>
          <xdr:rowOff>314325</xdr:rowOff>
        </xdr:to>
        <xdr:sp macro="" textlink="">
          <xdr:nvSpPr>
            <xdr:cNvPr id="1060" name="Drop Down 36" hidden="1">
              <a:extLst>
                <a:ext uri="{63B3BB69-23CF-44E3-9099-C40C66FF867C}">
                  <a14:compatExt spid="_x0000_s1060"/>
                </a:ext>
                <a:ext uri="{FF2B5EF4-FFF2-40B4-BE49-F238E27FC236}">
                  <a16:creationId xmlns:a16="http://schemas.microsoft.com/office/drawing/2014/main" id="{00000000-0008-0000-03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47</xdr:row>
          <xdr:rowOff>114300</xdr:rowOff>
        </xdr:from>
        <xdr:to>
          <xdr:col>7</xdr:col>
          <xdr:colOff>1085850</xdr:colOff>
          <xdr:row>47</xdr:row>
          <xdr:rowOff>314325</xdr:rowOff>
        </xdr:to>
        <xdr:sp macro="" textlink="">
          <xdr:nvSpPr>
            <xdr:cNvPr id="1061" name="Drop Down 37" hidden="1">
              <a:extLst>
                <a:ext uri="{63B3BB69-23CF-44E3-9099-C40C66FF867C}">
                  <a14:compatExt spid="_x0000_s1061"/>
                </a:ext>
                <a:ext uri="{FF2B5EF4-FFF2-40B4-BE49-F238E27FC236}">
                  <a16:creationId xmlns:a16="http://schemas.microsoft.com/office/drawing/2014/main" id="{00000000-0008-0000-03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48</xdr:row>
          <xdr:rowOff>114300</xdr:rowOff>
        </xdr:from>
        <xdr:to>
          <xdr:col>7</xdr:col>
          <xdr:colOff>1085850</xdr:colOff>
          <xdr:row>48</xdr:row>
          <xdr:rowOff>314325</xdr:rowOff>
        </xdr:to>
        <xdr:sp macro="" textlink="">
          <xdr:nvSpPr>
            <xdr:cNvPr id="1062" name="Drop Down 38" hidden="1">
              <a:extLst>
                <a:ext uri="{63B3BB69-23CF-44E3-9099-C40C66FF867C}">
                  <a14:compatExt spid="_x0000_s1062"/>
                </a:ext>
                <a:ext uri="{FF2B5EF4-FFF2-40B4-BE49-F238E27FC236}">
                  <a16:creationId xmlns:a16="http://schemas.microsoft.com/office/drawing/2014/main" id="{00000000-0008-0000-03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49</xdr:row>
          <xdr:rowOff>114300</xdr:rowOff>
        </xdr:from>
        <xdr:to>
          <xdr:col>7</xdr:col>
          <xdr:colOff>1085850</xdr:colOff>
          <xdr:row>49</xdr:row>
          <xdr:rowOff>314325</xdr:rowOff>
        </xdr:to>
        <xdr:sp macro="" textlink="">
          <xdr:nvSpPr>
            <xdr:cNvPr id="1063" name="Drop Down 39" hidden="1">
              <a:extLst>
                <a:ext uri="{63B3BB69-23CF-44E3-9099-C40C66FF867C}">
                  <a14:compatExt spid="_x0000_s1063"/>
                </a:ext>
                <a:ext uri="{FF2B5EF4-FFF2-40B4-BE49-F238E27FC236}">
                  <a16:creationId xmlns:a16="http://schemas.microsoft.com/office/drawing/2014/main" id="{00000000-0008-0000-03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50</xdr:row>
          <xdr:rowOff>114300</xdr:rowOff>
        </xdr:from>
        <xdr:to>
          <xdr:col>7</xdr:col>
          <xdr:colOff>1085850</xdr:colOff>
          <xdr:row>50</xdr:row>
          <xdr:rowOff>314325</xdr:rowOff>
        </xdr:to>
        <xdr:sp macro="" textlink="">
          <xdr:nvSpPr>
            <xdr:cNvPr id="1064" name="Drop Down 40" hidden="1">
              <a:extLst>
                <a:ext uri="{63B3BB69-23CF-44E3-9099-C40C66FF867C}">
                  <a14:compatExt spid="_x0000_s1064"/>
                </a:ext>
                <a:ext uri="{FF2B5EF4-FFF2-40B4-BE49-F238E27FC236}">
                  <a16:creationId xmlns:a16="http://schemas.microsoft.com/office/drawing/2014/main" id="{00000000-0008-0000-03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51</xdr:row>
          <xdr:rowOff>114300</xdr:rowOff>
        </xdr:from>
        <xdr:to>
          <xdr:col>7</xdr:col>
          <xdr:colOff>1085850</xdr:colOff>
          <xdr:row>51</xdr:row>
          <xdr:rowOff>314325</xdr:rowOff>
        </xdr:to>
        <xdr:sp macro="" textlink="">
          <xdr:nvSpPr>
            <xdr:cNvPr id="1065" name="Drop Down 41" hidden="1">
              <a:extLst>
                <a:ext uri="{63B3BB69-23CF-44E3-9099-C40C66FF867C}">
                  <a14:compatExt spid="_x0000_s1065"/>
                </a:ext>
                <a:ext uri="{FF2B5EF4-FFF2-40B4-BE49-F238E27FC236}">
                  <a16:creationId xmlns:a16="http://schemas.microsoft.com/office/drawing/2014/main" id="{00000000-0008-0000-03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52</xdr:row>
          <xdr:rowOff>114300</xdr:rowOff>
        </xdr:from>
        <xdr:to>
          <xdr:col>7</xdr:col>
          <xdr:colOff>1085850</xdr:colOff>
          <xdr:row>52</xdr:row>
          <xdr:rowOff>314325</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00000000-0008-0000-03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53</xdr:row>
          <xdr:rowOff>114300</xdr:rowOff>
        </xdr:from>
        <xdr:to>
          <xdr:col>7</xdr:col>
          <xdr:colOff>1085850</xdr:colOff>
          <xdr:row>53</xdr:row>
          <xdr:rowOff>314325</xdr:rowOff>
        </xdr:to>
        <xdr:sp macro="" textlink="">
          <xdr:nvSpPr>
            <xdr:cNvPr id="1067" name="Drop Down 43" hidden="1">
              <a:extLst>
                <a:ext uri="{63B3BB69-23CF-44E3-9099-C40C66FF867C}">
                  <a14:compatExt spid="_x0000_s1067"/>
                </a:ext>
                <a:ext uri="{FF2B5EF4-FFF2-40B4-BE49-F238E27FC236}">
                  <a16:creationId xmlns:a16="http://schemas.microsoft.com/office/drawing/2014/main" id="{00000000-0008-0000-03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54</xdr:row>
          <xdr:rowOff>114300</xdr:rowOff>
        </xdr:from>
        <xdr:to>
          <xdr:col>7</xdr:col>
          <xdr:colOff>1085850</xdr:colOff>
          <xdr:row>54</xdr:row>
          <xdr:rowOff>314325</xdr:rowOff>
        </xdr:to>
        <xdr:sp macro="" textlink="">
          <xdr:nvSpPr>
            <xdr:cNvPr id="1068" name="Drop Down 44" hidden="1">
              <a:extLst>
                <a:ext uri="{63B3BB69-23CF-44E3-9099-C40C66FF867C}">
                  <a14:compatExt spid="_x0000_s1068"/>
                </a:ext>
                <a:ext uri="{FF2B5EF4-FFF2-40B4-BE49-F238E27FC236}">
                  <a16:creationId xmlns:a16="http://schemas.microsoft.com/office/drawing/2014/main" id="{00000000-0008-0000-03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55</xdr:row>
          <xdr:rowOff>114300</xdr:rowOff>
        </xdr:from>
        <xdr:to>
          <xdr:col>7</xdr:col>
          <xdr:colOff>1085850</xdr:colOff>
          <xdr:row>55</xdr:row>
          <xdr:rowOff>314325</xdr:rowOff>
        </xdr:to>
        <xdr:sp macro="" textlink="">
          <xdr:nvSpPr>
            <xdr:cNvPr id="1069" name="Drop Down 45" hidden="1">
              <a:extLst>
                <a:ext uri="{63B3BB69-23CF-44E3-9099-C40C66FF867C}">
                  <a14:compatExt spid="_x0000_s1069"/>
                </a:ext>
                <a:ext uri="{FF2B5EF4-FFF2-40B4-BE49-F238E27FC236}">
                  <a16:creationId xmlns:a16="http://schemas.microsoft.com/office/drawing/2014/main" id="{00000000-0008-0000-03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56</xdr:row>
          <xdr:rowOff>114300</xdr:rowOff>
        </xdr:from>
        <xdr:to>
          <xdr:col>7</xdr:col>
          <xdr:colOff>1085850</xdr:colOff>
          <xdr:row>56</xdr:row>
          <xdr:rowOff>314325</xdr:rowOff>
        </xdr:to>
        <xdr:sp macro="" textlink="">
          <xdr:nvSpPr>
            <xdr:cNvPr id="1070" name="Drop Down 46" hidden="1">
              <a:extLst>
                <a:ext uri="{63B3BB69-23CF-44E3-9099-C40C66FF867C}">
                  <a14:compatExt spid="_x0000_s1070"/>
                </a:ext>
                <a:ext uri="{FF2B5EF4-FFF2-40B4-BE49-F238E27FC236}">
                  <a16:creationId xmlns:a16="http://schemas.microsoft.com/office/drawing/2014/main" id="{00000000-0008-0000-03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57</xdr:row>
          <xdr:rowOff>114300</xdr:rowOff>
        </xdr:from>
        <xdr:to>
          <xdr:col>7</xdr:col>
          <xdr:colOff>1085850</xdr:colOff>
          <xdr:row>57</xdr:row>
          <xdr:rowOff>314325</xdr:rowOff>
        </xdr:to>
        <xdr:sp macro="" textlink="">
          <xdr:nvSpPr>
            <xdr:cNvPr id="1071" name="Drop Down 47" hidden="1">
              <a:extLst>
                <a:ext uri="{63B3BB69-23CF-44E3-9099-C40C66FF867C}">
                  <a14:compatExt spid="_x0000_s1071"/>
                </a:ext>
                <a:ext uri="{FF2B5EF4-FFF2-40B4-BE49-F238E27FC236}">
                  <a16:creationId xmlns:a16="http://schemas.microsoft.com/office/drawing/2014/main" id="{00000000-0008-0000-03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58</xdr:row>
          <xdr:rowOff>114300</xdr:rowOff>
        </xdr:from>
        <xdr:to>
          <xdr:col>7</xdr:col>
          <xdr:colOff>1085850</xdr:colOff>
          <xdr:row>58</xdr:row>
          <xdr:rowOff>314325</xdr:rowOff>
        </xdr:to>
        <xdr:sp macro="" textlink="">
          <xdr:nvSpPr>
            <xdr:cNvPr id="1072" name="Drop Down 48" hidden="1">
              <a:extLst>
                <a:ext uri="{63B3BB69-23CF-44E3-9099-C40C66FF867C}">
                  <a14:compatExt spid="_x0000_s1072"/>
                </a:ext>
                <a:ext uri="{FF2B5EF4-FFF2-40B4-BE49-F238E27FC236}">
                  <a16:creationId xmlns:a16="http://schemas.microsoft.com/office/drawing/2014/main" id="{00000000-0008-0000-03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59</xdr:row>
          <xdr:rowOff>114300</xdr:rowOff>
        </xdr:from>
        <xdr:to>
          <xdr:col>7</xdr:col>
          <xdr:colOff>1085850</xdr:colOff>
          <xdr:row>59</xdr:row>
          <xdr:rowOff>314325</xdr:rowOff>
        </xdr:to>
        <xdr:sp macro="" textlink="">
          <xdr:nvSpPr>
            <xdr:cNvPr id="1073" name="Drop Down 49" hidden="1">
              <a:extLst>
                <a:ext uri="{63B3BB69-23CF-44E3-9099-C40C66FF867C}">
                  <a14:compatExt spid="_x0000_s1073"/>
                </a:ext>
                <a:ext uri="{FF2B5EF4-FFF2-40B4-BE49-F238E27FC236}">
                  <a16:creationId xmlns:a16="http://schemas.microsoft.com/office/drawing/2014/main" id="{00000000-0008-0000-03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60</xdr:row>
          <xdr:rowOff>114300</xdr:rowOff>
        </xdr:from>
        <xdr:to>
          <xdr:col>7</xdr:col>
          <xdr:colOff>1085850</xdr:colOff>
          <xdr:row>60</xdr:row>
          <xdr:rowOff>314325</xdr:rowOff>
        </xdr:to>
        <xdr:sp macro="" textlink="">
          <xdr:nvSpPr>
            <xdr:cNvPr id="1074" name="Drop Down 50" hidden="1">
              <a:extLst>
                <a:ext uri="{63B3BB69-23CF-44E3-9099-C40C66FF867C}">
                  <a14:compatExt spid="_x0000_s1074"/>
                </a:ext>
                <a:ext uri="{FF2B5EF4-FFF2-40B4-BE49-F238E27FC236}">
                  <a16:creationId xmlns:a16="http://schemas.microsoft.com/office/drawing/2014/main" id="{00000000-0008-0000-0300-00003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114300</xdr:rowOff>
        </xdr:from>
        <xdr:to>
          <xdr:col>13</xdr:col>
          <xdr:colOff>1085850</xdr:colOff>
          <xdr:row>10</xdr:row>
          <xdr:rowOff>314325</xdr:rowOff>
        </xdr:to>
        <xdr:sp macro="" textlink="">
          <xdr:nvSpPr>
            <xdr:cNvPr id="1075" name="Drop Down 51" hidden="1">
              <a:extLst>
                <a:ext uri="{63B3BB69-23CF-44E3-9099-C40C66FF867C}">
                  <a14:compatExt spid="_x0000_s1075"/>
                </a:ext>
                <a:ext uri="{FF2B5EF4-FFF2-40B4-BE49-F238E27FC236}">
                  <a16:creationId xmlns:a16="http://schemas.microsoft.com/office/drawing/2014/main" id="{00000000-0008-0000-03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114300</xdr:rowOff>
        </xdr:from>
        <xdr:to>
          <xdr:col>13</xdr:col>
          <xdr:colOff>1085850</xdr:colOff>
          <xdr:row>12</xdr:row>
          <xdr:rowOff>314325</xdr:rowOff>
        </xdr:to>
        <xdr:sp macro="" textlink="">
          <xdr:nvSpPr>
            <xdr:cNvPr id="1076" name="Drop Down 52" hidden="1">
              <a:extLst>
                <a:ext uri="{63B3BB69-23CF-44E3-9099-C40C66FF867C}">
                  <a14:compatExt spid="_x0000_s1076"/>
                </a:ext>
                <a:ext uri="{FF2B5EF4-FFF2-40B4-BE49-F238E27FC236}">
                  <a16:creationId xmlns:a16="http://schemas.microsoft.com/office/drawing/2014/main" id="{00000000-0008-0000-0300-00003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114300</xdr:rowOff>
        </xdr:from>
        <xdr:to>
          <xdr:col>13</xdr:col>
          <xdr:colOff>1085850</xdr:colOff>
          <xdr:row>13</xdr:row>
          <xdr:rowOff>314325</xdr:rowOff>
        </xdr:to>
        <xdr:sp macro="" textlink="">
          <xdr:nvSpPr>
            <xdr:cNvPr id="1077" name="Drop Down 53" hidden="1">
              <a:extLst>
                <a:ext uri="{63B3BB69-23CF-44E3-9099-C40C66FF867C}">
                  <a14:compatExt spid="_x0000_s1077"/>
                </a:ext>
                <a:ext uri="{FF2B5EF4-FFF2-40B4-BE49-F238E27FC236}">
                  <a16:creationId xmlns:a16="http://schemas.microsoft.com/office/drawing/2014/main" id="{00000000-0008-0000-03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114300</xdr:rowOff>
        </xdr:from>
        <xdr:to>
          <xdr:col>13</xdr:col>
          <xdr:colOff>1085850</xdr:colOff>
          <xdr:row>14</xdr:row>
          <xdr:rowOff>314325</xdr:rowOff>
        </xdr:to>
        <xdr:sp macro="" textlink="">
          <xdr:nvSpPr>
            <xdr:cNvPr id="1078" name="Drop Down 54" hidden="1">
              <a:extLst>
                <a:ext uri="{63B3BB69-23CF-44E3-9099-C40C66FF867C}">
                  <a14:compatExt spid="_x0000_s1078"/>
                </a:ext>
                <a:ext uri="{FF2B5EF4-FFF2-40B4-BE49-F238E27FC236}">
                  <a16:creationId xmlns:a16="http://schemas.microsoft.com/office/drawing/2014/main" id="{00000000-0008-0000-0300-00003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114300</xdr:rowOff>
        </xdr:from>
        <xdr:to>
          <xdr:col>13</xdr:col>
          <xdr:colOff>1085850</xdr:colOff>
          <xdr:row>15</xdr:row>
          <xdr:rowOff>314325</xdr:rowOff>
        </xdr:to>
        <xdr:sp macro="" textlink="">
          <xdr:nvSpPr>
            <xdr:cNvPr id="1079" name="Drop Down 55" hidden="1">
              <a:extLst>
                <a:ext uri="{63B3BB69-23CF-44E3-9099-C40C66FF867C}">
                  <a14:compatExt spid="_x0000_s1079"/>
                </a:ext>
                <a:ext uri="{FF2B5EF4-FFF2-40B4-BE49-F238E27FC236}">
                  <a16:creationId xmlns:a16="http://schemas.microsoft.com/office/drawing/2014/main" id="{00000000-0008-0000-03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114300</xdr:rowOff>
        </xdr:from>
        <xdr:to>
          <xdr:col>13</xdr:col>
          <xdr:colOff>1085850</xdr:colOff>
          <xdr:row>16</xdr:row>
          <xdr:rowOff>314325</xdr:rowOff>
        </xdr:to>
        <xdr:sp macro="" textlink="">
          <xdr:nvSpPr>
            <xdr:cNvPr id="1080" name="Drop Down 56" hidden="1">
              <a:extLst>
                <a:ext uri="{63B3BB69-23CF-44E3-9099-C40C66FF867C}">
                  <a14:compatExt spid="_x0000_s1080"/>
                </a:ext>
                <a:ext uri="{FF2B5EF4-FFF2-40B4-BE49-F238E27FC236}">
                  <a16:creationId xmlns:a16="http://schemas.microsoft.com/office/drawing/2014/main" id="{00000000-0008-0000-03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114300</xdr:rowOff>
        </xdr:from>
        <xdr:to>
          <xdr:col>13</xdr:col>
          <xdr:colOff>1085850</xdr:colOff>
          <xdr:row>17</xdr:row>
          <xdr:rowOff>314325</xdr:rowOff>
        </xdr:to>
        <xdr:sp macro="" textlink="">
          <xdr:nvSpPr>
            <xdr:cNvPr id="1081" name="Drop Down 57" hidden="1">
              <a:extLst>
                <a:ext uri="{63B3BB69-23CF-44E3-9099-C40C66FF867C}">
                  <a14:compatExt spid="_x0000_s1081"/>
                </a:ext>
                <a:ext uri="{FF2B5EF4-FFF2-40B4-BE49-F238E27FC236}">
                  <a16:creationId xmlns:a16="http://schemas.microsoft.com/office/drawing/2014/main" id="{00000000-0008-0000-03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114300</xdr:rowOff>
        </xdr:from>
        <xdr:to>
          <xdr:col>13</xdr:col>
          <xdr:colOff>1085850</xdr:colOff>
          <xdr:row>18</xdr:row>
          <xdr:rowOff>314325</xdr:rowOff>
        </xdr:to>
        <xdr:sp macro="" textlink="">
          <xdr:nvSpPr>
            <xdr:cNvPr id="1082" name="Drop Down 58" hidden="1">
              <a:extLst>
                <a:ext uri="{63B3BB69-23CF-44E3-9099-C40C66FF867C}">
                  <a14:compatExt spid="_x0000_s1082"/>
                </a:ext>
                <a:ext uri="{FF2B5EF4-FFF2-40B4-BE49-F238E27FC236}">
                  <a16:creationId xmlns:a16="http://schemas.microsoft.com/office/drawing/2014/main" id="{00000000-0008-0000-03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19</xdr:row>
          <xdr:rowOff>114300</xdr:rowOff>
        </xdr:from>
        <xdr:to>
          <xdr:col>13</xdr:col>
          <xdr:colOff>1085850</xdr:colOff>
          <xdr:row>19</xdr:row>
          <xdr:rowOff>314325</xdr:rowOff>
        </xdr:to>
        <xdr:sp macro="" textlink="">
          <xdr:nvSpPr>
            <xdr:cNvPr id="1083" name="Drop Down 59" hidden="1">
              <a:extLst>
                <a:ext uri="{63B3BB69-23CF-44E3-9099-C40C66FF867C}">
                  <a14:compatExt spid="_x0000_s1083"/>
                </a:ext>
                <a:ext uri="{FF2B5EF4-FFF2-40B4-BE49-F238E27FC236}">
                  <a16:creationId xmlns:a16="http://schemas.microsoft.com/office/drawing/2014/main" id="{00000000-0008-0000-03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20</xdr:row>
          <xdr:rowOff>114300</xdr:rowOff>
        </xdr:from>
        <xdr:to>
          <xdr:col>13</xdr:col>
          <xdr:colOff>1085850</xdr:colOff>
          <xdr:row>20</xdr:row>
          <xdr:rowOff>314325</xdr:rowOff>
        </xdr:to>
        <xdr:sp macro="" textlink="">
          <xdr:nvSpPr>
            <xdr:cNvPr id="1084" name="Drop Down 60" hidden="1">
              <a:extLst>
                <a:ext uri="{63B3BB69-23CF-44E3-9099-C40C66FF867C}">
                  <a14:compatExt spid="_x0000_s1084"/>
                </a:ext>
                <a:ext uri="{FF2B5EF4-FFF2-40B4-BE49-F238E27FC236}">
                  <a16:creationId xmlns:a16="http://schemas.microsoft.com/office/drawing/2014/main" id="{00000000-0008-0000-0300-00003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21</xdr:row>
          <xdr:rowOff>114300</xdr:rowOff>
        </xdr:from>
        <xdr:to>
          <xdr:col>13</xdr:col>
          <xdr:colOff>1085850</xdr:colOff>
          <xdr:row>21</xdr:row>
          <xdr:rowOff>314325</xdr:rowOff>
        </xdr:to>
        <xdr:sp macro="" textlink="">
          <xdr:nvSpPr>
            <xdr:cNvPr id="1085" name="Drop Down 61" hidden="1">
              <a:extLst>
                <a:ext uri="{63B3BB69-23CF-44E3-9099-C40C66FF867C}">
                  <a14:compatExt spid="_x0000_s1085"/>
                </a:ext>
                <a:ext uri="{FF2B5EF4-FFF2-40B4-BE49-F238E27FC236}">
                  <a16:creationId xmlns:a16="http://schemas.microsoft.com/office/drawing/2014/main" id="{00000000-0008-0000-0300-00003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22</xdr:row>
          <xdr:rowOff>114300</xdr:rowOff>
        </xdr:from>
        <xdr:to>
          <xdr:col>13</xdr:col>
          <xdr:colOff>1085850</xdr:colOff>
          <xdr:row>22</xdr:row>
          <xdr:rowOff>314325</xdr:rowOff>
        </xdr:to>
        <xdr:sp macro="" textlink="">
          <xdr:nvSpPr>
            <xdr:cNvPr id="1086" name="Drop Down 62" hidden="1">
              <a:extLst>
                <a:ext uri="{63B3BB69-23CF-44E3-9099-C40C66FF867C}">
                  <a14:compatExt spid="_x0000_s1086"/>
                </a:ext>
                <a:ext uri="{FF2B5EF4-FFF2-40B4-BE49-F238E27FC236}">
                  <a16:creationId xmlns:a16="http://schemas.microsoft.com/office/drawing/2014/main" id="{00000000-0008-0000-03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23</xdr:row>
          <xdr:rowOff>114300</xdr:rowOff>
        </xdr:from>
        <xdr:to>
          <xdr:col>13</xdr:col>
          <xdr:colOff>1085850</xdr:colOff>
          <xdr:row>23</xdr:row>
          <xdr:rowOff>314325</xdr:rowOff>
        </xdr:to>
        <xdr:sp macro="" textlink="">
          <xdr:nvSpPr>
            <xdr:cNvPr id="1087" name="Drop Down 63" hidden="1">
              <a:extLst>
                <a:ext uri="{63B3BB69-23CF-44E3-9099-C40C66FF867C}">
                  <a14:compatExt spid="_x0000_s1087"/>
                </a:ext>
                <a:ext uri="{FF2B5EF4-FFF2-40B4-BE49-F238E27FC236}">
                  <a16:creationId xmlns:a16="http://schemas.microsoft.com/office/drawing/2014/main" id="{00000000-0008-0000-03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24</xdr:row>
          <xdr:rowOff>114300</xdr:rowOff>
        </xdr:from>
        <xdr:to>
          <xdr:col>13</xdr:col>
          <xdr:colOff>1085850</xdr:colOff>
          <xdr:row>24</xdr:row>
          <xdr:rowOff>314325</xdr:rowOff>
        </xdr:to>
        <xdr:sp macro="" textlink="">
          <xdr:nvSpPr>
            <xdr:cNvPr id="1088" name="Drop Down 64" hidden="1">
              <a:extLst>
                <a:ext uri="{63B3BB69-23CF-44E3-9099-C40C66FF867C}">
                  <a14:compatExt spid="_x0000_s1088"/>
                </a:ext>
                <a:ext uri="{FF2B5EF4-FFF2-40B4-BE49-F238E27FC236}">
                  <a16:creationId xmlns:a16="http://schemas.microsoft.com/office/drawing/2014/main" id="{00000000-0008-0000-0300-00004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25</xdr:row>
          <xdr:rowOff>114300</xdr:rowOff>
        </xdr:from>
        <xdr:to>
          <xdr:col>13</xdr:col>
          <xdr:colOff>1085850</xdr:colOff>
          <xdr:row>25</xdr:row>
          <xdr:rowOff>314325</xdr:rowOff>
        </xdr:to>
        <xdr:sp macro="" textlink="">
          <xdr:nvSpPr>
            <xdr:cNvPr id="1089" name="Drop Down 65" hidden="1">
              <a:extLst>
                <a:ext uri="{63B3BB69-23CF-44E3-9099-C40C66FF867C}">
                  <a14:compatExt spid="_x0000_s1089"/>
                </a:ext>
                <a:ext uri="{FF2B5EF4-FFF2-40B4-BE49-F238E27FC236}">
                  <a16:creationId xmlns:a16="http://schemas.microsoft.com/office/drawing/2014/main" id="{00000000-0008-0000-0300-00004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26</xdr:row>
          <xdr:rowOff>114300</xdr:rowOff>
        </xdr:from>
        <xdr:to>
          <xdr:col>13</xdr:col>
          <xdr:colOff>1085850</xdr:colOff>
          <xdr:row>26</xdr:row>
          <xdr:rowOff>314325</xdr:rowOff>
        </xdr:to>
        <xdr:sp macro="" textlink="">
          <xdr:nvSpPr>
            <xdr:cNvPr id="1090" name="Drop Down 66" hidden="1">
              <a:extLst>
                <a:ext uri="{63B3BB69-23CF-44E3-9099-C40C66FF867C}">
                  <a14:compatExt spid="_x0000_s1090"/>
                </a:ext>
                <a:ext uri="{FF2B5EF4-FFF2-40B4-BE49-F238E27FC236}">
                  <a16:creationId xmlns:a16="http://schemas.microsoft.com/office/drawing/2014/main" id="{00000000-0008-0000-0300-00004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27</xdr:row>
          <xdr:rowOff>114300</xdr:rowOff>
        </xdr:from>
        <xdr:to>
          <xdr:col>13</xdr:col>
          <xdr:colOff>1085850</xdr:colOff>
          <xdr:row>27</xdr:row>
          <xdr:rowOff>314325</xdr:rowOff>
        </xdr:to>
        <xdr:sp macro="" textlink="">
          <xdr:nvSpPr>
            <xdr:cNvPr id="1091" name="Drop Down 67" hidden="1">
              <a:extLst>
                <a:ext uri="{63B3BB69-23CF-44E3-9099-C40C66FF867C}">
                  <a14:compatExt spid="_x0000_s1091"/>
                </a:ext>
                <a:ext uri="{FF2B5EF4-FFF2-40B4-BE49-F238E27FC236}">
                  <a16:creationId xmlns:a16="http://schemas.microsoft.com/office/drawing/2014/main" id="{00000000-0008-0000-0300-00004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28</xdr:row>
          <xdr:rowOff>114300</xdr:rowOff>
        </xdr:from>
        <xdr:to>
          <xdr:col>13</xdr:col>
          <xdr:colOff>1085850</xdr:colOff>
          <xdr:row>28</xdr:row>
          <xdr:rowOff>314325</xdr:rowOff>
        </xdr:to>
        <xdr:sp macro="" textlink="">
          <xdr:nvSpPr>
            <xdr:cNvPr id="1092" name="Drop Down 68" hidden="1">
              <a:extLst>
                <a:ext uri="{63B3BB69-23CF-44E3-9099-C40C66FF867C}">
                  <a14:compatExt spid="_x0000_s1092"/>
                </a:ext>
                <a:ext uri="{FF2B5EF4-FFF2-40B4-BE49-F238E27FC236}">
                  <a16:creationId xmlns:a16="http://schemas.microsoft.com/office/drawing/2014/main" id="{00000000-0008-0000-03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13</xdr:col>
          <xdr:colOff>1085850</xdr:colOff>
          <xdr:row>29</xdr:row>
          <xdr:rowOff>314325</xdr:rowOff>
        </xdr:to>
        <xdr:sp macro="" textlink="">
          <xdr:nvSpPr>
            <xdr:cNvPr id="1093" name="Drop Down 69" hidden="1">
              <a:extLst>
                <a:ext uri="{63B3BB69-23CF-44E3-9099-C40C66FF867C}">
                  <a14:compatExt spid="_x0000_s1093"/>
                </a:ext>
                <a:ext uri="{FF2B5EF4-FFF2-40B4-BE49-F238E27FC236}">
                  <a16:creationId xmlns:a16="http://schemas.microsoft.com/office/drawing/2014/main" id="{00000000-0008-0000-0300-00004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30</xdr:row>
          <xdr:rowOff>114300</xdr:rowOff>
        </xdr:from>
        <xdr:to>
          <xdr:col>13</xdr:col>
          <xdr:colOff>1085850</xdr:colOff>
          <xdr:row>30</xdr:row>
          <xdr:rowOff>314325</xdr:rowOff>
        </xdr:to>
        <xdr:sp macro="" textlink="">
          <xdr:nvSpPr>
            <xdr:cNvPr id="1094" name="Drop Down 70" hidden="1">
              <a:extLst>
                <a:ext uri="{63B3BB69-23CF-44E3-9099-C40C66FF867C}">
                  <a14:compatExt spid="_x0000_s1094"/>
                </a:ext>
                <a:ext uri="{FF2B5EF4-FFF2-40B4-BE49-F238E27FC236}">
                  <a16:creationId xmlns:a16="http://schemas.microsoft.com/office/drawing/2014/main" id="{00000000-0008-0000-0300-00004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31</xdr:row>
          <xdr:rowOff>114300</xdr:rowOff>
        </xdr:from>
        <xdr:to>
          <xdr:col>13</xdr:col>
          <xdr:colOff>1085850</xdr:colOff>
          <xdr:row>31</xdr:row>
          <xdr:rowOff>314325</xdr:rowOff>
        </xdr:to>
        <xdr:sp macro="" textlink="">
          <xdr:nvSpPr>
            <xdr:cNvPr id="1095" name="Drop Down 71" hidden="1">
              <a:extLst>
                <a:ext uri="{63B3BB69-23CF-44E3-9099-C40C66FF867C}">
                  <a14:compatExt spid="_x0000_s1095"/>
                </a:ext>
                <a:ext uri="{FF2B5EF4-FFF2-40B4-BE49-F238E27FC236}">
                  <a16:creationId xmlns:a16="http://schemas.microsoft.com/office/drawing/2014/main" id="{00000000-0008-0000-0300-00004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32</xdr:row>
          <xdr:rowOff>114300</xdr:rowOff>
        </xdr:from>
        <xdr:to>
          <xdr:col>13</xdr:col>
          <xdr:colOff>1085850</xdr:colOff>
          <xdr:row>32</xdr:row>
          <xdr:rowOff>314325</xdr:rowOff>
        </xdr:to>
        <xdr:sp macro="" textlink="">
          <xdr:nvSpPr>
            <xdr:cNvPr id="1096" name="Drop Down 72" hidden="1">
              <a:extLst>
                <a:ext uri="{63B3BB69-23CF-44E3-9099-C40C66FF867C}">
                  <a14:compatExt spid="_x0000_s1096"/>
                </a:ext>
                <a:ext uri="{FF2B5EF4-FFF2-40B4-BE49-F238E27FC236}">
                  <a16:creationId xmlns:a16="http://schemas.microsoft.com/office/drawing/2014/main" id="{00000000-0008-0000-0300-00004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33</xdr:row>
          <xdr:rowOff>114300</xdr:rowOff>
        </xdr:from>
        <xdr:to>
          <xdr:col>13</xdr:col>
          <xdr:colOff>1085850</xdr:colOff>
          <xdr:row>33</xdr:row>
          <xdr:rowOff>314325</xdr:rowOff>
        </xdr:to>
        <xdr:sp macro="" textlink="">
          <xdr:nvSpPr>
            <xdr:cNvPr id="1097" name="Drop Down 73" hidden="1">
              <a:extLst>
                <a:ext uri="{63B3BB69-23CF-44E3-9099-C40C66FF867C}">
                  <a14:compatExt spid="_x0000_s1097"/>
                </a:ext>
                <a:ext uri="{FF2B5EF4-FFF2-40B4-BE49-F238E27FC236}">
                  <a16:creationId xmlns:a16="http://schemas.microsoft.com/office/drawing/2014/main" id="{00000000-0008-0000-0300-00004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34</xdr:row>
          <xdr:rowOff>114300</xdr:rowOff>
        </xdr:from>
        <xdr:to>
          <xdr:col>13</xdr:col>
          <xdr:colOff>1085850</xdr:colOff>
          <xdr:row>34</xdr:row>
          <xdr:rowOff>314325</xdr:rowOff>
        </xdr:to>
        <xdr:sp macro="" textlink="">
          <xdr:nvSpPr>
            <xdr:cNvPr id="1098" name="Drop Down 74" hidden="1">
              <a:extLst>
                <a:ext uri="{63B3BB69-23CF-44E3-9099-C40C66FF867C}">
                  <a14:compatExt spid="_x0000_s1098"/>
                </a:ext>
                <a:ext uri="{FF2B5EF4-FFF2-40B4-BE49-F238E27FC236}">
                  <a16:creationId xmlns:a16="http://schemas.microsoft.com/office/drawing/2014/main" id="{00000000-0008-0000-0300-00004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35</xdr:row>
          <xdr:rowOff>114300</xdr:rowOff>
        </xdr:from>
        <xdr:to>
          <xdr:col>13</xdr:col>
          <xdr:colOff>1085850</xdr:colOff>
          <xdr:row>35</xdr:row>
          <xdr:rowOff>314325</xdr:rowOff>
        </xdr:to>
        <xdr:sp macro="" textlink="">
          <xdr:nvSpPr>
            <xdr:cNvPr id="1099" name="Drop Down 75" hidden="1">
              <a:extLst>
                <a:ext uri="{63B3BB69-23CF-44E3-9099-C40C66FF867C}">
                  <a14:compatExt spid="_x0000_s1099"/>
                </a:ext>
                <a:ext uri="{FF2B5EF4-FFF2-40B4-BE49-F238E27FC236}">
                  <a16:creationId xmlns:a16="http://schemas.microsoft.com/office/drawing/2014/main" id="{00000000-0008-0000-0300-00004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36</xdr:row>
          <xdr:rowOff>114300</xdr:rowOff>
        </xdr:from>
        <xdr:to>
          <xdr:col>13</xdr:col>
          <xdr:colOff>1085850</xdr:colOff>
          <xdr:row>36</xdr:row>
          <xdr:rowOff>314325</xdr:rowOff>
        </xdr:to>
        <xdr:sp macro="" textlink="">
          <xdr:nvSpPr>
            <xdr:cNvPr id="1100" name="Drop Down 76" hidden="1">
              <a:extLst>
                <a:ext uri="{63B3BB69-23CF-44E3-9099-C40C66FF867C}">
                  <a14:compatExt spid="_x0000_s1100"/>
                </a:ext>
                <a:ext uri="{FF2B5EF4-FFF2-40B4-BE49-F238E27FC236}">
                  <a16:creationId xmlns:a16="http://schemas.microsoft.com/office/drawing/2014/main" id="{00000000-0008-0000-0300-00004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37</xdr:row>
          <xdr:rowOff>114300</xdr:rowOff>
        </xdr:from>
        <xdr:to>
          <xdr:col>13</xdr:col>
          <xdr:colOff>1085850</xdr:colOff>
          <xdr:row>37</xdr:row>
          <xdr:rowOff>314325</xdr:rowOff>
        </xdr:to>
        <xdr:sp macro="" textlink="">
          <xdr:nvSpPr>
            <xdr:cNvPr id="1101" name="Drop Down 77" hidden="1">
              <a:extLst>
                <a:ext uri="{63B3BB69-23CF-44E3-9099-C40C66FF867C}">
                  <a14:compatExt spid="_x0000_s1101"/>
                </a:ext>
                <a:ext uri="{FF2B5EF4-FFF2-40B4-BE49-F238E27FC236}">
                  <a16:creationId xmlns:a16="http://schemas.microsoft.com/office/drawing/2014/main" id="{00000000-0008-0000-0300-00004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38</xdr:row>
          <xdr:rowOff>114300</xdr:rowOff>
        </xdr:from>
        <xdr:to>
          <xdr:col>13</xdr:col>
          <xdr:colOff>1085850</xdr:colOff>
          <xdr:row>38</xdr:row>
          <xdr:rowOff>314325</xdr:rowOff>
        </xdr:to>
        <xdr:sp macro="" textlink="">
          <xdr:nvSpPr>
            <xdr:cNvPr id="1102" name="Drop Down 78" hidden="1">
              <a:extLst>
                <a:ext uri="{63B3BB69-23CF-44E3-9099-C40C66FF867C}">
                  <a14:compatExt spid="_x0000_s1102"/>
                </a:ext>
                <a:ext uri="{FF2B5EF4-FFF2-40B4-BE49-F238E27FC236}">
                  <a16:creationId xmlns:a16="http://schemas.microsoft.com/office/drawing/2014/main" id="{00000000-0008-0000-0300-00004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39</xdr:row>
          <xdr:rowOff>114300</xdr:rowOff>
        </xdr:from>
        <xdr:to>
          <xdr:col>13</xdr:col>
          <xdr:colOff>1085850</xdr:colOff>
          <xdr:row>39</xdr:row>
          <xdr:rowOff>314325</xdr:rowOff>
        </xdr:to>
        <xdr:sp macro="" textlink="">
          <xdr:nvSpPr>
            <xdr:cNvPr id="1103" name="Drop Down 79" hidden="1">
              <a:extLst>
                <a:ext uri="{63B3BB69-23CF-44E3-9099-C40C66FF867C}">
                  <a14:compatExt spid="_x0000_s1103"/>
                </a:ext>
                <a:ext uri="{FF2B5EF4-FFF2-40B4-BE49-F238E27FC236}">
                  <a16:creationId xmlns:a16="http://schemas.microsoft.com/office/drawing/2014/main" id="{00000000-0008-0000-0300-00004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40</xdr:row>
          <xdr:rowOff>114300</xdr:rowOff>
        </xdr:from>
        <xdr:to>
          <xdr:col>13</xdr:col>
          <xdr:colOff>1085850</xdr:colOff>
          <xdr:row>40</xdr:row>
          <xdr:rowOff>314325</xdr:rowOff>
        </xdr:to>
        <xdr:sp macro="" textlink="">
          <xdr:nvSpPr>
            <xdr:cNvPr id="1104" name="Drop Down 80" hidden="1">
              <a:extLst>
                <a:ext uri="{63B3BB69-23CF-44E3-9099-C40C66FF867C}">
                  <a14:compatExt spid="_x0000_s1104"/>
                </a:ext>
                <a:ext uri="{FF2B5EF4-FFF2-40B4-BE49-F238E27FC236}">
                  <a16:creationId xmlns:a16="http://schemas.microsoft.com/office/drawing/2014/main" id="{00000000-0008-0000-0300-00005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41</xdr:row>
          <xdr:rowOff>114300</xdr:rowOff>
        </xdr:from>
        <xdr:to>
          <xdr:col>13</xdr:col>
          <xdr:colOff>1085850</xdr:colOff>
          <xdr:row>41</xdr:row>
          <xdr:rowOff>314325</xdr:rowOff>
        </xdr:to>
        <xdr:sp macro="" textlink="">
          <xdr:nvSpPr>
            <xdr:cNvPr id="1105" name="Drop Down 81" hidden="1">
              <a:extLst>
                <a:ext uri="{63B3BB69-23CF-44E3-9099-C40C66FF867C}">
                  <a14:compatExt spid="_x0000_s1105"/>
                </a:ext>
                <a:ext uri="{FF2B5EF4-FFF2-40B4-BE49-F238E27FC236}">
                  <a16:creationId xmlns:a16="http://schemas.microsoft.com/office/drawing/2014/main" id="{00000000-0008-0000-0300-00005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42</xdr:row>
          <xdr:rowOff>114300</xdr:rowOff>
        </xdr:from>
        <xdr:to>
          <xdr:col>13</xdr:col>
          <xdr:colOff>1085850</xdr:colOff>
          <xdr:row>42</xdr:row>
          <xdr:rowOff>314325</xdr:rowOff>
        </xdr:to>
        <xdr:sp macro="" textlink="">
          <xdr:nvSpPr>
            <xdr:cNvPr id="1106" name="Drop Down 82" hidden="1">
              <a:extLst>
                <a:ext uri="{63B3BB69-23CF-44E3-9099-C40C66FF867C}">
                  <a14:compatExt spid="_x0000_s1106"/>
                </a:ext>
                <a:ext uri="{FF2B5EF4-FFF2-40B4-BE49-F238E27FC236}">
                  <a16:creationId xmlns:a16="http://schemas.microsoft.com/office/drawing/2014/main" id="{00000000-0008-0000-0300-00005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43</xdr:row>
          <xdr:rowOff>114300</xdr:rowOff>
        </xdr:from>
        <xdr:to>
          <xdr:col>13</xdr:col>
          <xdr:colOff>1085850</xdr:colOff>
          <xdr:row>43</xdr:row>
          <xdr:rowOff>314325</xdr:rowOff>
        </xdr:to>
        <xdr:sp macro="" textlink="">
          <xdr:nvSpPr>
            <xdr:cNvPr id="1107" name="Drop Down 83" hidden="1">
              <a:extLst>
                <a:ext uri="{63B3BB69-23CF-44E3-9099-C40C66FF867C}">
                  <a14:compatExt spid="_x0000_s1107"/>
                </a:ext>
                <a:ext uri="{FF2B5EF4-FFF2-40B4-BE49-F238E27FC236}">
                  <a16:creationId xmlns:a16="http://schemas.microsoft.com/office/drawing/2014/main" id="{00000000-0008-0000-0300-00005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44</xdr:row>
          <xdr:rowOff>114300</xdr:rowOff>
        </xdr:from>
        <xdr:to>
          <xdr:col>13</xdr:col>
          <xdr:colOff>1085850</xdr:colOff>
          <xdr:row>44</xdr:row>
          <xdr:rowOff>314325</xdr:rowOff>
        </xdr:to>
        <xdr:sp macro="" textlink="">
          <xdr:nvSpPr>
            <xdr:cNvPr id="1108" name="Drop Down 84" hidden="1">
              <a:extLst>
                <a:ext uri="{63B3BB69-23CF-44E3-9099-C40C66FF867C}">
                  <a14:compatExt spid="_x0000_s1108"/>
                </a:ext>
                <a:ext uri="{FF2B5EF4-FFF2-40B4-BE49-F238E27FC236}">
                  <a16:creationId xmlns:a16="http://schemas.microsoft.com/office/drawing/2014/main" id="{00000000-0008-0000-0300-00005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45</xdr:row>
          <xdr:rowOff>114300</xdr:rowOff>
        </xdr:from>
        <xdr:to>
          <xdr:col>13</xdr:col>
          <xdr:colOff>1085850</xdr:colOff>
          <xdr:row>45</xdr:row>
          <xdr:rowOff>314325</xdr:rowOff>
        </xdr:to>
        <xdr:sp macro="" textlink="">
          <xdr:nvSpPr>
            <xdr:cNvPr id="1109" name="Drop Down 85" hidden="1">
              <a:extLst>
                <a:ext uri="{63B3BB69-23CF-44E3-9099-C40C66FF867C}">
                  <a14:compatExt spid="_x0000_s1109"/>
                </a:ext>
                <a:ext uri="{FF2B5EF4-FFF2-40B4-BE49-F238E27FC236}">
                  <a16:creationId xmlns:a16="http://schemas.microsoft.com/office/drawing/2014/main" id="{00000000-0008-0000-0300-00005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46</xdr:row>
          <xdr:rowOff>114300</xdr:rowOff>
        </xdr:from>
        <xdr:to>
          <xdr:col>13</xdr:col>
          <xdr:colOff>1085850</xdr:colOff>
          <xdr:row>46</xdr:row>
          <xdr:rowOff>314325</xdr:rowOff>
        </xdr:to>
        <xdr:sp macro="" textlink="">
          <xdr:nvSpPr>
            <xdr:cNvPr id="1110" name="Drop Down 86" hidden="1">
              <a:extLst>
                <a:ext uri="{63B3BB69-23CF-44E3-9099-C40C66FF867C}">
                  <a14:compatExt spid="_x0000_s1110"/>
                </a:ext>
                <a:ext uri="{FF2B5EF4-FFF2-40B4-BE49-F238E27FC236}">
                  <a16:creationId xmlns:a16="http://schemas.microsoft.com/office/drawing/2014/main" id="{00000000-0008-0000-0300-00005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114300</xdr:rowOff>
        </xdr:from>
        <xdr:to>
          <xdr:col>13</xdr:col>
          <xdr:colOff>1085850</xdr:colOff>
          <xdr:row>47</xdr:row>
          <xdr:rowOff>314325</xdr:rowOff>
        </xdr:to>
        <xdr:sp macro="" textlink="">
          <xdr:nvSpPr>
            <xdr:cNvPr id="1111" name="Drop Down 87" hidden="1">
              <a:extLst>
                <a:ext uri="{63B3BB69-23CF-44E3-9099-C40C66FF867C}">
                  <a14:compatExt spid="_x0000_s1111"/>
                </a:ext>
                <a:ext uri="{FF2B5EF4-FFF2-40B4-BE49-F238E27FC236}">
                  <a16:creationId xmlns:a16="http://schemas.microsoft.com/office/drawing/2014/main" id="{00000000-0008-0000-0300-00005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48</xdr:row>
          <xdr:rowOff>114300</xdr:rowOff>
        </xdr:from>
        <xdr:to>
          <xdr:col>13</xdr:col>
          <xdr:colOff>1085850</xdr:colOff>
          <xdr:row>48</xdr:row>
          <xdr:rowOff>314325</xdr:rowOff>
        </xdr:to>
        <xdr:sp macro="" textlink="">
          <xdr:nvSpPr>
            <xdr:cNvPr id="1112" name="Drop Down 88" hidden="1">
              <a:extLst>
                <a:ext uri="{63B3BB69-23CF-44E3-9099-C40C66FF867C}">
                  <a14:compatExt spid="_x0000_s1112"/>
                </a:ext>
                <a:ext uri="{FF2B5EF4-FFF2-40B4-BE49-F238E27FC236}">
                  <a16:creationId xmlns:a16="http://schemas.microsoft.com/office/drawing/2014/main" id="{00000000-0008-0000-0300-00005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13</xdr:col>
          <xdr:colOff>1085850</xdr:colOff>
          <xdr:row>49</xdr:row>
          <xdr:rowOff>314325</xdr:rowOff>
        </xdr:to>
        <xdr:sp macro="" textlink="">
          <xdr:nvSpPr>
            <xdr:cNvPr id="1113" name="Drop Down 89" hidden="1">
              <a:extLst>
                <a:ext uri="{63B3BB69-23CF-44E3-9099-C40C66FF867C}">
                  <a14:compatExt spid="_x0000_s1113"/>
                </a:ext>
                <a:ext uri="{FF2B5EF4-FFF2-40B4-BE49-F238E27FC236}">
                  <a16:creationId xmlns:a16="http://schemas.microsoft.com/office/drawing/2014/main" id="{00000000-0008-0000-0300-00005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50</xdr:row>
          <xdr:rowOff>114300</xdr:rowOff>
        </xdr:from>
        <xdr:to>
          <xdr:col>13</xdr:col>
          <xdr:colOff>1085850</xdr:colOff>
          <xdr:row>50</xdr:row>
          <xdr:rowOff>314325</xdr:rowOff>
        </xdr:to>
        <xdr:sp macro="" textlink="">
          <xdr:nvSpPr>
            <xdr:cNvPr id="1114" name="Drop Down 90" hidden="1">
              <a:extLst>
                <a:ext uri="{63B3BB69-23CF-44E3-9099-C40C66FF867C}">
                  <a14:compatExt spid="_x0000_s1114"/>
                </a:ext>
                <a:ext uri="{FF2B5EF4-FFF2-40B4-BE49-F238E27FC236}">
                  <a16:creationId xmlns:a16="http://schemas.microsoft.com/office/drawing/2014/main" id="{00000000-0008-0000-0300-00005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51</xdr:row>
          <xdr:rowOff>114300</xdr:rowOff>
        </xdr:from>
        <xdr:to>
          <xdr:col>13</xdr:col>
          <xdr:colOff>1085850</xdr:colOff>
          <xdr:row>51</xdr:row>
          <xdr:rowOff>314325</xdr:rowOff>
        </xdr:to>
        <xdr:sp macro="" textlink="">
          <xdr:nvSpPr>
            <xdr:cNvPr id="1115" name="Drop Down 91" hidden="1">
              <a:extLst>
                <a:ext uri="{63B3BB69-23CF-44E3-9099-C40C66FF867C}">
                  <a14:compatExt spid="_x0000_s1115"/>
                </a:ext>
                <a:ext uri="{FF2B5EF4-FFF2-40B4-BE49-F238E27FC236}">
                  <a16:creationId xmlns:a16="http://schemas.microsoft.com/office/drawing/2014/main" id="{00000000-0008-0000-0300-00005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52</xdr:row>
          <xdr:rowOff>114300</xdr:rowOff>
        </xdr:from>
        <xdr:to>
          <xdr:col>13</xdr:col>
          <xdr:colOff>1085850</xdr:colOff>
          <xdr:row>52</xdr:row>
          <xdr:rowOff>314325</xdr:rowOff>
        </xdr:to>
        <xdr:sp macro="" textlink="">
          <xdr:nvSpPr>
            <xdr:cNvPr id="1116" name="Drop Down 92" hidden="1">
              <a:extLst>
                <a:ext uri="{63B3BB69-23CF-44E3-9099-C40C66FF867C}">
                  <a14:compatExt spid="_x0000_s1116"/>
                </a:ext>
                <a:ext uri="{FF2B5EF4-FFF2-40B4-BE49-F238E27FC236}">
                  <a16:creationId xmlns:a16="http://schemas.microsoft.com/office/drawing/2014/main" id="{00000000-0008-0000-0300-00005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53</xdr:row>
          <xdr:rowOff>114300</xdr:rowOff>
        </xdr:from>
        <xdr:to>
          <xdr:col>13</xdr:col>
          <xdr:colOff>1085850</xdr:colOff>
          <xdr:row>53</xdr:row>
          <xdr:rowOff>314325</xdr:rowOff>
        </xdr:to>
        <xdr:sp macro="" textlink="">
          <xdr:nvSpPr>
            <xdr:cNvPr id="1117" name="Drop Down 93" hidden="1">
              <a:extLst>
                <a:ext uri="{63B3BB69-23CF-44E3-9099-C40C66FF867C}">
                  <a14:compatExt spid="_x0000_s1117"/>
                </a:ext>
                <a:ext uri="{FF2B5EF4-FFF2-40B4-BE49-F238E27FC236}">
                  <a16:creationId xmlns:a16="http://schemas.microsoft.com/office/drawing/2014/main" id="{00000000-0008-0000-0300-00005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54</xdr:row>
          <xdr:rowOff>114300</xdr:rowOff>
        </xdr:from>
        <xdr:to>
          <xdr:col>13</xdr:col>
          <xdr:colOff>1085850</xdr:colOff>
          <xdr:row>54</xdr:row>
          <xdr:rowOff>314325</xdr:rowOff>
        </xdr:to>
        <xdr:sp macro="" textlink="">
          <xdr:nvSpPr>
            <xdr:cNvPr id="1118" name="Drop Down 94" hidden="1">
              <a:extLst>
                <a:ext uri="{63B3BB69-23CF-44E3-9099-C40C66FF867C}">
                  <a14:compatExt spid="_x0000_s1118"/>
                </a:ext>
                <a:ext uri="{FF2B5EF4-FFF2-40B4-BE49-F238E27FC236}">
                  <a16:creationId xmlns:a16="http://schemas.microsoft.com/office/drawing/2014/main" id="{00000000-0008-0000-0300-00005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55</xdr:row>
          <xdr:rowOff>114300</xdr:rowOff>
        </xdr:from>
        <xdr:to>
          <xdr:col>13</xdr:col>
          <xdr:colOff>1085850</xdr:colOff>
          <xdr:row>55</xdr:row>
          <xdr:rowOff>314325</xdr:rowOff>
        </xdr:to>
        <xdr:sp macro="" textlink="">
          <xdr:nvSpPr>
            <xdr:cNvPr id="1119" name="Drop Down 95" hidden="1">
              <a:extLst>
                <a:ext uri="{63B3BB69-23CF-44E3-9099-C40C66FF867C}">
                  <a14:compatExt spid="_x0000_s1119"/>
                </a:ext>
                <a:ext uri="{FF2B5EF4-FFF2-40B4-BE49-F238E27FC236}">
                  <a16:creationId xmlns:a16="http://schemas.microsoft.com/office/drawing/2014/main" id="{00000000-0008-0000-0300-00005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56</xdr:row>
          <xdr:rowOff>114300</xdr:rowOff>
        </xdr:from>
        <xdr:to>
          <xdr:col>13</xdr:col>
          <xdr:colOff>1085850</xdr:colOff>
          <xdr:row>56</xdr:row>
          <xdr:rowOff>314325</xdr:rowOff>
        </xdr:to>
        <xdr:sp macro="" textlink="">
          <xdr:nvSpPr>
            <xdr:cNvPr id="1120" name="Drop Down 96" hidden="1">
              <a:extLst>
                <a:ext uri="{63B3BB69-23CF-44E3-9099-C40C66FF867C}">
                  <a14:compatExt spid="_x0000_s1120"/>
                </a:ext>
                <a:ext uri="{FF2B5EF4-FFF2-40B4-BE49-F238E27FC236}">
                  <a16:creationId xmlns:a16="http://schemas.microsoft.com/office/drawing/2014/main" id="{00000000-0008-0000-0300-00006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57</xdr:row>
          <xdr:rowOff>114300</xdr:rowOff>
        </xdr:from>
        <xdr:to>
          <xdr:col>13</xdr:col>
          <xdr:colOff>1085850</xdr:colOff>
          <xdr:row>57</xdr:row>
          <xdr:rowOff>314325</xdr:rowOff>
        </xdr:to>
        <xdr:sp macro="" textlink="">
          <xdr:nvSpPr>
            <xdr:cNvPr id="1121" name="Drop Down 97" hidden="1">
              <a:extLst>
                <a:ext uri="{63B3BB69-23CF-44E3-9099-C40C66FF867C}">
                  <a14:compatExt spid="_x0000_s1121"/>
                </a:ext>
                <a:ext uri="{FF2B5EF4-FFF2-40B4-BE49-F238E27FC236}">
                  <a16:creationId xmlns:a16="http://schemas.microsoft.com/office/drawing/2014/main" id="{00000000-0008-0000-0300-00006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58</xdr:row>
          <xdr:rowOff>114300</xdr:rowOff>
        </xdr:from>
        <xdr:to>
          <xdr:col>13</xdr:col>
          <xdr:colOff>1085850</xdr:colOff>
          <xdr:row>58</xdr:row>
          <xdr:rowOff>314325</xdr:rowOff>
        </xdr:to>
        <xdr:sp macro="" textlink="">
          <xdr:nvSpPr>
            <xdr:cNvPr id="1122" name="Drop Down 98" hidden="1">
              <a:extLst>
                <a:ext uri="{63B3BB69-23CF-44E3-9099-C40C66FF867C}">
                  <a14:compatExt spid="_x0000_s1122"/>
                </a:ext>
                <a:ext uri="{FF2B5EF4-FFF2-40B4-BE49-F238E27FC236}">
                  <a16:creationId xmlns:a16="http://schemas.microsoft.com/office/drawing/2014/main" id="{00000000-0008-0000-0300-00006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59</xdr:row>
          <xdr:rowOff>114300</xdr:rowOff>
        </xdr:from>
        <xdr:to>
          <xdr:col>13</xdr:col>
          <xdr:colOff>1085850</xdr:colOff>
          <xdr:row>59</xdr:row>
          <xdr:rowOff>314325</xdr:rowOff>
        </xdr:to>
        <xdr:sp macro="" textlink="">
          <xdr:nvSpPr>
            <xdr:cNvPr id="1123" name="Drop Down 99" hidden="1">
              <a:extLst>
                <a:ext uri="{63B3BB69-23CF-44E3-9099-C40C66FF867C}">
                  <a14:compatExt spid="_x0000_s1123"/>
                </a:ext>
                <a:ext uri="{FF2B5EF4-FFF2-40B4-BE49-F238E27FC236}">
                  <a16:creationId xmlns:a16="http://schemas.microsoft.com/office/drawing/2014/main" id="{00000000-0008-0000-0300-00006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60</xdr:row>
          <xdr:rowOff>114300</xdr:rowOff>
        </xdr:from>
        <xdr:to>
          <xdr:col>13</xdr:col>
          <xdr:colOff>1085850</xdr:colOff>
          <xdr:row>60</xdr:row>
          <xdr:rowOff>314325</xdr:rowOff>
        </xdr:to>
        <xdr:sp macro="" textlink="">
          <xdr:nvSpPr>
            <xdr:cNvPr id="1124" name="Drop Down 100" hidden="1">
              <a:extLst>
                <a:ext uri="{63B3BB69-23CF-44E3-9099-C40C66FF867C}">
                  <a14:compatExt spid="_x0000_s1124"/>
                </a:ext>
                <a:ext uri="{FF2B5EF4-FFF2-40B4-BE49-F238E27FC236}">
                  <a16:creationId xmlns:a16="http://schemas.microsoft.com/office/drawing/2014/main" id="{00000000-0008-0000-0300-00006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10</xdr:row>
          <xdr:rowOff>114300</xdr:rowOff>
        </xdr:from>
        <xdr:to>
          <xdr:col>10</xdr:col>
          <xdr:colOff>1095375</xdr:colOff>
          <xdr:row>10</xdr:row>
          <xdr:rowOff>314325</xdr:rowOff>
        </xdr:to>
        <xdr:sp macro="" textlink="">
          <xdr:nvSpPr>
            <xdr:cNvPr id="1176" name="Drop Down 152" hidden="1">
              <a:extLst>
                <a:ext uri="{63B3BB69-23CF-44E3-9099-C40C66FF867C}">
                  <a14:compatExt spid="_x0000_s1176"/>
                </a:ext>
                <a:ext uri="{FF2B5EF4-FFF2-40B4-BE49-F238E27FC236}">
                  <a16:creationId xmlns:a16="http://schemas.microsoft.com/office/drawing/2014/main" id="{00000000-0008-0000-0300-00009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12</xdr:row>
          <xdr:rowOff>114300</xdr:rowOff>
        </xdr:from>
        <xdr:to>
          <xdr:col>10</xdr:col>
          <xdr:colOff>1095375</xdr:colOff>
          <xdr:row>12</xdr:row>
          <xdr:rowOff>314325</xdr:rowOff>
        </xdr:to>
        <xdr:sp macro="" textlink="">
          <xdr:nvSpPr>
            <xdr:cNvPr id="1177" name="Drop Down 153" hidden="1">
              <a:extLst>
                <a:ext uri="{63B3BB69-23CF-44E3-9099-C40C66FF867C}">
                  <a14:compatExt spid="_x0000_s1177"/>
                </a:ext>
                <a:ext uri="{FF2B5EF4-FFF2-40B4-BE49-F238E27FC236}">
                  <a16:creationId xmlns:a16="http://schemas.microsoft.com/office/drawing/2014/main" id="{00000000-0008-0000-0300-00009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13</xdr:row>
          <xdr:rowOff>114300</xdr:rowOff>
        </xdr:from>
        <xdr:to>
          <xdr:col>10</xdr:col>
          <xdr:colOff>1095375</xdr:colOff>
          <xdr:row>13</xdr:row>
          <xdr:rowOff>314325</xdr:rowOff>
        </xdr:to>
        <xdr:sp macro="" textlink="">
          <xdr:nvSpPr>
            <xdr:cNvPr id="1178" name="Drop Down 154" hidden="1">
              <a:extLst>
                <a:ext uri="{63B3BB69-23CF-44E3-9099-C40C66FF867C}">
                  <a14:compatExt spid="_x0000_s1178"/>
                </a:ext>
                <a:ext uri="{FF2B5EF4-FFF2-40B4-BE49-F238E27FC236}">
                  <a16:creationId xmlns:a16="http://schemas.microsoft.com/office/drawing/2014/main" id="{00000000-0008-0000-0300-00009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14</xdr:row>
          <xdr:rowOff>114300</xdr:rowOff>
        </xdr:from>
        <xdr:to>
          <xdr:col>10</xdr:col>
          <xdr:colOff>1095375</xdr:colOff>
          <xdr:row>14</xdr:row>
          <xdr:rowOff>314325</xdr:rowOff>
        </xdr:to>
        <xdr:sp macro="" textlink="">
          <xdr:nvSpPr>
            <xdr:cNvPr id="1179" name="Drop Down 155" hidden="1">
              <a:extLst>
                <a:ext uri="{63B3BB69-23CF-44E3-9099-C40C66FF867C}">
                  <a14:compatExt spid="_x0000_s1179"/>
                </a:ext>
                <a:ext uri="{FF2B5EF4-FFF2-40B4-BE49-F238E27FC236}">
                  <a16:creationId xmlns:a16="http://schemas.microsoft.com/office/drawing/2014/main" id="{00000000-0008-0000-0300-00009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15</xdr:row>
          <xdr:rowOff>114300</xdr:rowOff>
        </xdr:from>
        <xdr:to>
          <xdr:col>10</xdr:col>
          <xdr:colOff>1095375</xdr:colOff>
          <xdr:row>15</xdr:row>
          <xdr:rowOff>314325</xdr:rowOff>
        </xdr:to>
        <xdr:sp macro="" textlink="">
          <xdr:nvSpPr>
            <xdr:cNvPr id="1180" name="Drop Down 156" hidden="1">
              <a:extLst>
                <a:ext uri="{63B3BB69-23CF-44E3-9099-C40C66FF867C}">
                  <a14:compatExt spid="_x0000_s1180"/>
                </a:ext>
                <a:ext uri="{FF2B5EF4-FFF2-40B4-BE49-F238E27FC236}">
                  <a16:creationId xmlns:a16="http://schemas.microsoft.com/office/drawing/2014/main" id="{00000000-0008-0000-0300-00009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16</xdr:row>
          <xdr:rowOff>114300</xdr:rowOff>
        </xdr:from>
        <xdr:to>
          <xdr:col>10</xdr:col>
          <xdr:colOff>1095375</xdr:colOff>
          <xdr:row>16</xdr:row>
          <xdr:rowOff>314325</xdr:rowOff>
        </xdr:to>
        <xdr:sp macro="" textlink="">
          <xdr:nvSpPr>
            <xdr:cNvPr id="1181" name="Drop Down 157" hidden="1">
              <a:extLst>
                <a:ext uri="{63B3BB69-23CF-44E3-9099-C40C66FF867C}">
                  <a14:compatExt spid="_x0000_s1181"/>
                </a:ext>
                <a:ext uri="{FF2B5EF4-FFF2-40B4-BE49-F238E27FC236}">
                  <a16:creationId xmlns:a16="http://schemas.microsoft.com/office/drawing/2014/main" id="{00000000-0008-0000-0300-00009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17</xdr:row>
          <xdr:rowOff>114300</xdr:rowOff>
        </xdr:from>
        <xdr:to>
          <xdr:col>10</xdr:col>
          <xdr:colOff>1095375</xdr:colOff>
          <xdr:row>17</xdr:row>
          <xdr:rowOff>314325</xdr:rowOff>
        </xdr:to>
        <xdr:sp macro="" textlink="">
          <xdr:nvSpPr>
            <xdr:cNvPr id="1182" name="Drop Down 158" hidden="1">
              <a:extLst>
                <a:ext uri="{63B3BB69-23CF-44E3-9099-C40C66FF867C}">
                  <a14:compatExt spid="_x0000_s1182"/>
                </a:ext>
                <a:ext uri="{FF2B5EF4-FFF2-40B4-BE49-F238E27FC236}">
                  <a16:creationId xmlns:a16="http://schemas.microsoft.com/office/drawing/2014/main" id="{00000000-0008-0000-0300-00009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18</xdr:row>
          <xdr:rowOff>114300</xdr:rowOff>
        </xdr:from>
        <xdr:to>
          <xdr:col>10</xdr:col>
          <xdr:colOff>1095375</xdr:colOff>
          <xdr:row>18</xdr:row>
          <xdr:rowOff>314325</xdr:rowOff>
        </xdr:to>
        <xdr:sp macro="" textlink="">
          <xdr:nvSpPr>
            <xdr:cNvPr id="1183" name="Drop Down 159" hidden="1">
              <a:extLst>
                <a:ext uri="{63B3BB69-23CF-44E3-9099-C40C66FF867C}">
                  <a14:compatExt spid="_x0000_s1183"/>
                </a:ext>
                <a:ext uri="{FF2B5EF4-FFF2-40B4-BE49-F238E27FC236}">
                  <a16:creationId xmlns:a16="http://schemas.microsoft.com/office/drawing/2014/main" id="{00000000-0008-0000-0300-00009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19</xdr:row>
          <xdr:rowOff>114300</xdr:rowOff>
        </xdr:from>
        <xdr:to>
          <xdr:col>10</xdr:col>
          <xdr:colOff>1095375</xdr:colOff>
          <xdr:row>19</xdr:row>
          <xdr:rowOff>314325</xdr:rowOff>
        </xdr:to>
        <xdr:sp macro="" textlink="">
          <xdr:nvSpPr>
            <xdr:cNvPr id="1184" name="Drop Down 160" hidden="1">
              <a:extLst>
                <a:ext uri="{63B3BB69-23CF-44E3-9099-C40C66FF867C}">
                  <a14:compatExt spid="_x0000_s1184"/>
                </a:ext>
                <a:ext uri="{FF2B5EF4-FFF2-40B4-BE49-F238E27FC236}">
                  <a16:creationId xmlns:a16="http://schemas.microsoft.com/office/drawing/2014/main" id="{00000000-0008-0000-0300-0000A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20</xdr:row>
          <xdr:rowOff>114300</xdr:rowOff>
        </xdr:from>
        <xdr:to>
          <xdr:col>10</xdr:col>
          <xdr:colOff>1095375</xdr:colOff>
          <xdr:row>20</xdr:row>
          <xdr:rowOff>314325</xdr:rowOff>
        </xdr:to>
        <xdr:sp macro="" textlink="">
          <xdr:nvSpPr>
            <xdr:cNvPr id="1185" name="Drop Down 161" hidden="1">
              <a:extLst>
                <a:ext uri="{63B3BB69-23CF-44E3-9099-C40C66FF867C}">
                  <a14:compatExt spid="_x0000_s1185"/>
                </a:ext>
                <a:ext uri="{FF2B5EF4-FFF2-40B4-BE49-F238E27FC236}">
                  <a16:creationId xmlns:a16="http://schemas.microsoft.com/office/drawing/2014/main" id="{00000000-0008-0000-0300-0000A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21</xdr:row>
          <xdr:rowOff>114300</xdr:rowOff>
        </xdr:from>
        <xdr:to>
          <xdr:col>10</xdr:col>
          <xdr:colOff>1095375</xdr:colOff>
          <xdr:row>21</xdr:row>
          <xdr:rowOff>314325</xdr:rowOff>
        </xdr:to>
        <xdr:sp macro="" textlink="">
          <xdr:nvSpPr>
            <xdr:cNvPr id="1186" name="Drop Down 162" hidden="1">
              <a:extLst>
                <a:ext uri="{63B3BB69-23CF-44E3-9099-C40C66FF867C}">
                  <a14:compatExt spid="_x0000_s1186"/>
                </a:ext>
                <a:ext uri="{FF2B5EF4-FFF2-40B4-BE49-F238E27FC236}">
                  <a16:creationId xmlns:a16="http://schemas.microsoft.com/office/drawing/2014/main" id="{00000000-0008-0000-0300-0000A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22</xdr:row>
          <xdr:rowOff>114300</xdr:rowOff>
        </xdr:from>
        <xdr:to>
          <xdr:col>10</xdr:col>
          <xdr:colOff>1095375</xdr:colOff>
          <xdr:row>22</xdr:row>
          <xdr:rowOff>314325</xdr:rowOff>
        </xdr:to>
        <xdr:sp macro="" textlink="">
          <xdr:nvSpPr>
            <xdr:cNvPr id="1187" name="Drop Down 163" hidden="1">
              <a:extLst>
                <a:ext uri="{63B3BB69-23CF-44E3-9099-C40C66FF867C}">
                  <a14:compatExt spid="_x0000_s1187"/>
                </a:ext>
                <a:ext uri="{FF2B5EF4-FFF2-40B4-BE49-F238E27FC236}">
                  <a16:creationId xmlns:a16="http://schemas.microsoft.com/office/drawing/2014/main" id="{00000000-0008-0000-0300-0000A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23</xdr:row>
          <xdr:rowOff>114300</xdr:rowOff>
        </xdr:from>
        <xdr:to>
          <xdr:col>10</xdr:col>
          <xdr:colOff>1095375</xdr:colOff>
          <xdr:row>23</xdr:row>
          <xdr:rowOff>314325</xdr:rowOff>
        </xdr:to>
        <xdr:sp macro="" textlink="">
          <xdr:nvSpPr>
            <xdr:cNvPr id="1188" name="Drop Down 164" hidden="1">
              <a:extLst>
                <a:ext uri="{63B3BB69-23CF-44E3-9099-C40C66FF867C}">
                  <a14:compatExt spid="_x0000_s1188"/>
                </a:ext>
                <a:ext uri="{FF2B5EF4-FFF2-40B4-BE49-F238E27FC236}">
                  <a16:creationId xmlns:a16="http://schemas.microsoft.com/office/drawing/2014/main" id="{00000000-0008-0000-0300-0000A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24</xdr:row>
          <xdr:rowOff>114300</xdr:rowOff>
        </xdr:from>
        <xdr:to>
          <xdr:col>10</xdr:col>
          <xdr:colOff>1095375</xdr:colOff>
          <xdr:row>24</xdr:row>
          <xdr:rowOff>314325</xdr:rowOff>
        </xdr:to>
        <xdr:sp macro="" textlink="">
          <xdr:nvSpPr>
            <xdr:cNvPr id="1189" name="Drop Down 165" hidden="1">
              <a:extLst>
                <a:ext uri="{63B3BB69-23CF-44E3-9099-C40C66FF867C}">
                  <a14:compatExt spid="_x0000_s1189"/>
                </a:ext>
                <a:ext uri="{FF2B5EF4-FFF2-40B4-BE49-F238E27FC236}">
                  <a16:creationId xmlns:a16="http://schemas.microsoft.com/office/drawing/2014/main" id="{00000000-0008-0000-0300-0000A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25</xdr:row>
          <xdr:rowOff>114300</xdr:rowOff>
        </xdr:from>
        <xdr:to>
          <xdr:col>10</xdr:col>
          <xdr:colOff>1095375</xdr:colOff>
          <xdr:row>25</xdr:row>
          <xdr:rowOff>314325</xdr:rowOff>
        </xdr:to>
        <xdr:sp macro="" textlink="">
          <xdr:nvSpPr>
            <xdr:cNvPr id="1190" name="Drop Down 166" hidden="1">
              <a:extLst>
                <a:ext uri="{63B3BB69-23CF-44E3-9099-C40C66FF867C}">
                  <a14:compatExt spid="_x0000_s1190"/>
                </a:ext>
                <a:ext uri="{FF2B5EF4-FFF2-40B4-BE49-F238E27FC236}">
                  <a16:creationId xmlns:a16="http://schemas.microsoft.com/office/drawing/2014/main" id="{00000000-0008-0000-0300-0000A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26</xdr:row>
          <xdr:rowOff>114300</xdr:rowOff>
        </xdr:from>
        <xdr:to>
          <xdr:col>10</xdr:col>
          <xdr:colOff>1095375</xdr:colOff>
          <xdr:row>26</xdr:row>
          <xdr:rowOff>314325</xdr:rowOff>
        </xdr:to>
        <xdr:sp macro="" textlink="">
          <xdr:nvSpPr>
            <xdr:cNvPr id="1191" name="Drop Down 167" hidden="1">
              <a:extLst>
                <a:ext uri="{63B3BB69-23CF-44E3-9099-C40C66FF867C}">
                  <a14:compatExt spid="_x0000_s1191"/>
                </a:ext>
                <a:ext uri="{FF2B5EF4-FFF2-40B4-BE49-F238E27FC236}">
                  <a16:creationId xmlns:a16="http://schemas.microsoft.com/office/drawing/2014/main" id="{00000000-0008-0000-0300-0000A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27</xdr:row>
          <xdr:rowOff>114300</xdr:rowOff>
        </xdr:from>
        <xdr:to>
          <xdr:col>10</xdr:col>
          <xdr:colOff>1095375</xdr:colOff>
          <xdr:row>27</xdr:row>
          <xdr:rowOff>314325</xdr:rowOff>
        </xdr:to>
        <xdr:sp macro="" textlink="">
          <xdr:nvSpPr>
            <xdr:cNvPr id="1192" name="Drop Down 168" hidden="1">
              <a:extLst>
                <a:ext uri="{63B3BB69-23CF-44E3-9099-C40C66FF867C}">
                  <a14:compatExt spid="_x0000_s1192"/>
                </a:ext>
                <a:ext uri="{FF2B5EF4-FFF2-40B4-BE49-F238E27FC236}">
                  <a16:creationId xmlns:a16="http://schemas.microsoft.com/office/drawing/2014/main" id="{00000000-0008-0000-0300-0000A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28</xdr:row>
          <xdr:rowOff>114300</xdr:rowOff>
        </xdr:from>
        <xdr:to>
          <xdr:col>10</xdr:col>
          <xdr:colOff>1095375</xdr:colOff>
          <xdr:row>28</xdr:row>
          <xdr:rowOff>314325</xdr:rowOff>
        </xdr:to>
        <xdr:sp macro="" textlink="">
          <xdr:nvSpPr>
            <xdr:cNvPr id="1193" name="Drop Down 169" hidden="1">
              <a:extLst>
                <a:ext uri="{63B3BB69-23CF-44E3-9099-C40C66FF867C}">
                  <a14:compatExt spid="_x0000_s1193"/>
                </a:ext>
                <a:ext uri="{FF2B5EF4-FFF2-40B4-BE49-F238E27FC236}">
                  <a16:creationId xmlns:a16="http://schemas.microsoft.com/office/drawing/2014/main" id="{00000000-0008-0000-0300-0000A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29</xdr:row>
          <xdr:rowOff>114300</xdr:rowOff>
        </xdr:from>
        <xdr:to>
          <xdr:col>10</xdr:col>
          <xdr:colOff>1095375</xdr:colOff>
          <xdr:row>29</xdr:row>
          <xdr:rowOff>314325</xdr:rowOff>
        </xdr:to>
        <xdr:sp macro="" textlink="">
          <xdr:nvSpPr>
            <xdr:cNvPr id="1194" name="Drop Down 170" hidden="1">
              <a:extLst>
                <a:ext uri="{63B3BB69-23CF-44E3-9099-C40C66FF867C}">
                  <a14:compatExt spid="_x0000_s1194"/>
                </a:ext>
                <a:ext uri="{FF2B5EF4-FFF2-40B4-BE49-F238E27FC236}">
                  <a16:creationId xmlns:a16="http://schemas.microsoft.com/office/drawing/2014/main" id="{00000000-0008-0000-0300-0000A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30</xdr:row>
          <xdr:rowOff>114300</xdr:rowOff>
        </xdr:from>
        <xdr:to>
          <xdr:col>10</xdr:col>
          <xdr:colOff>1095375</xdr:colOff>
          <xdr:row>30</xdr:row>
          <xdr:rowOff>314325</xdr:rowOff>
        </xdr:to>
        <xdr:sp macro="" textlink="">
          <xdr:nvSpPr>
            <xdr:cNvPr id="1195" name="Drop Down 171" hidden="1">
              <a:extLst>
                <a:ext uri="{63B3BB69-23CF-44E3-9099-C40C66FF867C}">
                  <a14:compatExt spid="_x0000_s1195"/>
                </a:ext>
                <a:ext uri="{FF2B5EF4-FFF2-40B4-BE49-F238E27FC236}">
                  <a16:creationId xmlns:a16="http://schemas.microsoft.com/office/drawing/2014/main" id="{00000000-0008-0000-0300-0000A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31</xdr:row>
          <xdr:rowOff>114300</xdr:rowOff>
        </xdr:from>
        <xdr:to>
          <xdr:col>10</xdr:col>
          <xdr:colOff>1095375</xdr:colOff>
          <xdr:row>31</xdr:row>
          <xdr:rowOff>314325</xdr:rowOff>
        </xdr:to>
        <xdr:sp macro="" textlink="">
          <xdr:nvSpPr>
            <xdr:cNvPr id="1196" name="Drop Down 172" hidden="1">
              <a:extLst>
                <a:ext uri="{63B3BB69-23CF-44E3-9099-C40C66FF867C}">
                  <a14:compatExt spid="_x0000_s1196"/>
                </a:ext>
                <a:ext uri="{FF2B5EF4-FFF2-40B4-BE49-F238E27FC236}">
                  <a16:creationId xmlns:a16="http://schemas.microsoft.com/office/drawing/2014/main" id="{00000000-0008-0000-0300-0000A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32</xdr:row>
          <xdr:rowOff>114300</xdr:rowOff>
        </xdr:from>
        <xdr:to>
          <xdr:col>10</xdr:col>
          <xdr:colOff>1095375</xdr:colOff>
          <xdr:row>32</xdr:row>
          <xdr:rowOff>314325</xdr:rowOff>
        </xdr:to>
        <xdr:sp macro="" textlink="">
          <xdr:nvSpPr>
            <xdr:cNvPr id="1197" name="Drop Down 173" hidden="1">
              <a:extLst>
                <a:ext uri="{63B3BB69-23CF-44E3-9099-C40C66FF867C}">
                  <a14:compatExt spid="_x0000_s1197"/>
                </a:ext>
                <a:ext uri="{FF2B5EF4-FFF2-40B4-BE49-F238E27FC236}">
                  <a16:creationId xmlns:a16="http://schemas.microsoft.com/office/drawing/2014/main" id="{00000000-0008-0000-0300-0000A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33</xdr:row>
          <xdr:rowOff>114300</xdr:rowOff>
        </xdr:from>
        <xdr:to>
          <xdr:col>10</xdr:col>
          <xdr:colOff>1095375</xdr:colOff>
          <xdr:row>33</xdr:row>
          <xdr:rowOff>314325</xdr:rowOff>
        </xdr:to>
        <xdr:sp macro="" textlink="">
          <xdr:nvSpPr>
            <xdr:cNvPr id="1199" name="Drop Down 175" hidden="1">
              <a:extLst>
                <a:ext uri="{63B3BB69-23CF-44E3-9099-C40C66FF867C}">
                  <a14:compatExt spid="_x0000_s1199"/>
                </a:ext>
                <a:ext uri="{FF2B5EF4-FFF2-40B4-BE49-F238E27FC236}">
                  <a16:creationId xmlns:a16="http://schemas.microsoft.com/office/drawing/2014/main" id="{00000000-0008-0000-0300-0000A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34</xdr:row>
          <xdr:rowOff>114300</xdr:rowOff>
        </xdr:from>
        <xdr:to>
          <xdr:col>10</xdr:col>
          <xdr:colOff>1095375</xdr:colOff>
          <xdr:row>34</xdr:row>
          <xdr:rowOff>314325</xdr:rowOff>
        </xdr:to>
        <xdr:sp macro="" textlink="">
          <xdr:nvSpPr>
            <xdr:cNvPr id="1200" name="Drop Down 176" hidden="1">
              <a:extLst>
                <a:ext uri="{63B3BB69-23CF-44E3-9099-C40C66FF867C}">
                  <a14:compatExt spid="_x0000_s1200"/>
                </a:ext>
                <a:ext uri="{FF2B5EF4-FFF2-40B4-BE49-F238E27FC236}">
                  <a16:creationId xmlns:a16="http://schemas.microsoft.com/office/drawing/2014/main" id="{00000000-0008-0000-0300-0000B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35</xdr:row>
          <xdr:rowOff>114300</xdr:rowOff>
        </xdr:from>
        <xdr:to>
          <xdr:col>10</xdr:col>
          <xdr:colOff>1095375</xdr:colOff>
          <xdr:row>35</xdr:row>
          <xdr:rowOff>314325</xdr:rowOff>
        </xdr:to>
        <xdr:sp macro="" textlink="">
          <xdr:nvSpPr>
            <xdr:cNvPr id="1202" name="Drop Down 178" hidden="1">
              <a:extLst>
                <a:ext uri="{63B3BB69-23CF-44E3-9099-C40C66FF867C}">
                  <a14:compatExt spid="_x0000_s1202"/>
                </a:ext>
                <a:ext uri="{FF2B5EF4-FFF2-40B4-BE49-F238E27FC236}">
                  <a16:creationId xmlns:a16="http://schemas.microsoft.com/office/drawing/2014/main" id="{00000000-0008-0000-0300-0000B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36</xdr:row>
          <xdr:rowOff>114300</xdr:rowOff>
        </xdr:from>
        <xdr:to>
          <xdr:col>10</xdr:col>
          <xdr:colOff>1095375</xdr:colOff>
          <xdr:row>36</xdr:row>
          <xdr:rowOff>314325</xdr:rowOff>
        </xdr:to>
        <xdr:sp macro="" textlink="">
          <xdr:nvSpPr>
            <xdr:cNvPr id="1203" name="Drop Down 179" hidden="1">
              <a:extLst>
                <a:ext uri="{63B3BB69-23CF-44E3-9099-C40C66FF867C}">
                  <a14:compatExt spid="_x0000_s1203"/>
                </a:ext>
                <a:ext uri="{FF2B5EF4-FFF2-40B4-BE49-F238E27FC236}">
                  <a16:creationId xmlns:a16="http://schemas.microsoft.com/office/drawing/2014/main" id="{00000000-0008-0000-0300-0000B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37</xdr:row>
          <xdr:rowOff>114300</xdr:rowOff>
        </xdr:from>
        <xdr:to>
          <xdr:col>10</xdr:col>
          <xdr:colOff>1095375</xdr:colOff>
          <xdr:row>37</xdr:row>
          <xdr:rowOff>314325</xdr:rowOff>
        </xdr:to>
        <xdr:sp macro="" textlink="">
          <xdr:nvSpPr>
            <xdr:cNvPr id="1204" name="Drop Down 180" hidden="1">
              <a:extLst>
                <a:ext uri="{63B3BB69-23CF-44E3-9099-C40C66FF867C}">
                  <a14:compatExt spid="_x0000_s1204"/>
                </a:ext>
                <a:ext uri="{FF2B5EF4-FFF2-40B4-BE49-F238E27FC236}">
                  <a16:creationId xmlns:a16="http://schemas.microsoft.com/office/drawing/2014/main" id="{00000000-0008-0000-0300-0000B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38</xdr:row>
          <xdr:rowOff>114300</xdr:rowOff>
        </xdr:from>
        <xdr:to>
          <xdr:col>10</xdr:col>
          <xdr:colOff>1095375</xdr:colOff>
          <xdr:row>38</xdr:row>
          <xdr:rowOff>314325</xdr:rowOff>
        </xdr:to>
        <xdr:sp macro="" textlink="">
          <xdr:nvSpPr>
            <xdr:cNvPr id="1205" name="Drop Down 181" hidden="1">
              <a:extLst>
                <a:ext uri="{63B3BB69-23CF-44E3-9099-C40C66FF867C}">
                  <a14:compatExt spid="_x0000_s1205"/>
                </a:ext>
                <a:ext uri="{FF2B5EF4-FFF2-40B4-BE49-F238E27FC236}">
                  <a16:creationId xmlns:a16="http://schemas.microsoft.com/office/drawing/2014/main" id="{00000000-0008-0000-0300-0000B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39</xdr:row>
          <xdr:rowOff>114300</xdr:rowOff>
        </xdr:from>
        <xdr:to>
          <xdr:col>10</xdr:col>
          <xdr:colOff>1095375</xdr:colOff>
          <xdr:row>39</xdr:row>
          <xdr:rowOff>314325</xdr:rowOff>
        </xdr:to>
        <xdr:sp macro="" textlink="">
          <xdr:nvSpPr>
            <xdr:cNvPr id="1206" name="Drop Down 182" hidden="1">
              <a:extLst>
                <a:ext uri="{63B3BB69-23CF-44E3-9099-C40C66FF867C}">
                  <a14:compatExt spid="_x0000_s1206"/>
                </a:ext>
                <a:ext uri="{FF2B5EF4-FFF2-40B4-BE49-F238E27FC236}">
                  <a16:creationId xmlns:a16="http://schemas.microsoft.com/office/drawing/2014/main" id="{00000000-0008-0000-0300-0000B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40</xdr:row>
          <xdr:rowOff>114300</xdr:rowOff>
        </xdr:from>
        <xdr:to>
          <xdr:col>10</xdr:col>
          <xdr:colOff>1095375</xdr:colOff>
          <xdr:row>40</xdr:row>
          <xdr:rowOff>314325</xdr:rowOff>
        </xdr:to>
        <xdr:sp macro="" textlink="">
          <xdr:nvSpPr>
            <xdr:cNvPr id="1207" name="Drop Down 183" hidden="1">
              <a:extLst>
                <a:ext uri="{63B3BB69-23CF-44E3-9099-C40C66FF867C}">
                  <a14:compatExt spid="_x0000_s1207"/>
                </a:ext>
                <a:ext uri="{FF2B5EF4-FFF2-40B4-BE49-F238E27FC236}">
                  <a16:creationId xmlns:a16="http://schemas.microsoft.com/office/drawing/2014/main" id="{00000000-0008-0000-0300-0000B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41</xdr:row>
          <xdr:rowOff>114300</xdr:rowOff>
        </xdr:from>
        <xdr:to>
          <xdr:col>10</xdr:col>
          <xdr:colOff>1095375</xdr:colOff>
          <xdr:row>41</xdr:row>
          <xdr:rowOff>314325</xdr:rowOff>
        </xdr:to>
        <xdr:sp macro="" textlink="">
          <xdr:nvSpPr>
            <xdr:cNvPr id="1208" name="Drop Down 184" hidden="1">
              <a:extLst>
                <a:ext uri="{63B3BB69-23CF-44E3-9099-C40C66FF867C}">
                  <a14:compatExt spid="_x0000_s1208"/>
                </a:ext>
                <a:ext uri="{FF2B5EF4-FFF2-40B4-BE49-F238E27FC236}">
                  <a16:creationId xmlns:a16="http://schemas.microsoft.com/office/drawing/2014/main" id="{00000000-0008-0000-0300-0000B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42</xdr:row>
          <xdr:rowOff>114300</xdr:rowOff>
        </xdr:from>
        <xdr:to>
          <xdr:col>10</xdr:col>
          <xdr:colOff>1095375</xdr:colOff>
          <xdr:row>42</xdr:row>
          <xdr:rowOff>314325</xdr:rowOff>
        </xdr:to>
        <xdr:sp macro="" textlink="">
          <xdr:nvSpPr>
            <xdr:cNvPr id="1209" name="Drop Down 185" hidden="1">
              <a:extLst>
                <a:ext uri="{63B3BB69-23CF-44E3-9099-C40C66FF867C}">
                  <a14:compatExt spid="_x0000_s1209"/>
                </a:ext>
                <a:ext uri="{FF2B5EF4-FFF2-40B4-BE49-F238E27FC236}">
                  <a16:creationId xmlns:a16="http://schemas.microsoft.com/office/drawing/2014/main" id="{00000000-0008-0000-0300-0000B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43</xdr:row>
          <xdr:rowOff>114300</xdr:rowOff>
        </xdr:from>
        <xdr:to>
          <xdr:col>10</xdr:col>
          <xdr:colOff>1095375</xdr:colOff>
          <xdr:row>43</xdr:row>
          <xdr:rowOff>314325</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00000000-0008-0000-03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44</xdr:row>
          <xdr:rowOff>114300</xdr:rowOff>
        </xdr:from>
        <xdr:to>
          <xdr:col>10</xdr:col>
          <xdr:colOff>1095375</xdr:colOff>
          <xdr:row>44</xdr:row>
          <xdr:rowOff>314325</xdr:rowOff>
        </xdr:to>
        <xdr:sp macro="" textlink="">
          <xdr:nvSpPr>
            <xdr:cNvPr id="1211" name="Drop Down 187" hidden="1">
              <a:extLst>
                <a:ext uri="{63B3BB69-23CF-44E3-9099-C40C66FF867C}">
                  <a14:compatExt spid="_x0000_s1211"/>
                </a:ext>
                <a:ext uri="{FF2B5EF4-FFF2-40B4-BE49-F238E27FC236}">
                  <a16:creationId xmlns:a16="http://schemas.microsoft.com/office/drawing/2014/main" id="{00000000-0008-0000-0300-0000B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45</xdr:row>
          <xdr:rowOff>114300</xdr:rowOff>
        </xdr:from>
        <xdr:to>
          <xdr:col>10</xdr:col>
          <xdr:colOff>1095375</xdr:colOff>
          <xdr:row>45</xdr:row>
          <xdr:rowOff>314325</xdr:rowOff>
        </xdr:to>
        <xdr:sp macro="" textlink="">
          <xdr:nvSpPr>
            <xdr:cNvPr id="1212" name="Drop Down 188" hidden="1">
              <a:extLst>
                <a:ext uri="{63B3BB69-23CF-44E3-9099-C40C66FF867C}">
                  <a14:compatExt spid="_x0000_s1212"/>
                </a:ext>
                <a:ext uri="{FF2B5EF4-FFF2-40B4-BE49-F238E27FC236}">
                  <a16:creationId xmlns:a16="http://schemas.microsoft.com/office/drawing/2014/main" id="{00000000-0008-0000-0300-0000B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46</xdr:row>
          <xdr:rowOff>114300</xdr:rowOff>
        </xdr:from>
        <xdr:to>
          <xdr:col>10</xdr:col>
          <xdr:colOff>1095375</xdr:colOff>
          <xdr:row>46</xdr:row>
          <xdr:rowOff>314325</xdr:rowOff>
        </xdr:to>
        <xdr:sp macro="" textlink="">
          <xdr:nvSpPr>
            <xdr:cNvPr id="1213" name="Drop Down 189" hidden="1">
              <a:extLst>
                <a:ext uri="{63B3BB69-23CF-44E3-9099-C40C66FF867C}">
                  <a14:compatExt spid="_x0000_s1213"/>
                </a:ext>
                <a:ext uri="{FF2B5EF4-FFF2-40B4-BE49-F238E27FC236}">
                  <a16:creationId xmlns:a16="http://schemas.microsoft.com/office/drawing/2014/main" id="{00000000-0008-0000-0300-0000B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47</xdr:row>
          <xdr:rowOff>114300</xdr:rowOff>
        </xdr:from>
        <xdr:to>
          <xdr:col>10</xdr:col>
          <xdr:colOff>1095375</xdr:colOff>
          <xdr:row>47</xdr:row>
          <xdr:rowOff>314325</xdr:rowOff>
        </xdr:to>
        <xdr:sp macro="" textlink="">
          <xdr:nvSpPr>
            <xdr:cNvPr id="1214" name="Drop Down 190" hidden="1">
              <a:extLst>
                <a:ext uri="{63B3BB69-23CF-44E3-9099-C40C66FF867C}">
                  <a14:compatExt spid="_x0000_s1214"/>
                </a:ext>
                <a:ext uri="{FF2B5EF4-FFF2-40B4-BE49-F238E27FC236}">
                  <a16:creationId xmlns:a16="http://schemas.microsoft.com/office/drawing/2014/main" id="{00000000-0008-0000-0300-0000B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48</xdr:row>
          <xdr:rowOff>114300</xdr:rowOff>
        </xdr:from>
        <xdr:to>
          <xdr:col>10</xdr:col>
          <xdr:colOff>1095375</xdr:colOff>
          <xdr:row>48</xdr:row>
          <xdr:rowOff>314325</xdr:rowOff>
        </xdr:to>
        <xdr:sp macro="" textlink="">
          <xdr:nvSpPr>
            <xdr:cNvPr id="1215" name="Drop Down 191" hidden="1">
              <a:extLst>
                <a:ext uri="{63B3BB69-23CF-44E3-9099-C40C66FF867C}">
                  <a14:compatExt spid="_x0000_s1215"/>
                </a:ext>
                <a:ext uri="{FF2B5EF4-FFF2-40B4-BE49-F238E27FC236}">
                  <a16:creationId xmlns:a16="http://schemas.microsoft.com/office/drawing/2014/main" id="{00000000-0008-0000-0300-0000B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49</xdr:row>
          <xdr:rowOff>114300</xdr:rowOff>
        </xdr:from>
        <xdr:to>
          <xdr:col>10</xdr:col>
          <xdr:colOff>1095375</xdr:colOff>
          <xdr:row>49</xdr:row>
          <xdr:rowOff>314325</xdr:rowOff>
        </xdr:to>
        <xdr:sp macro="" textlink="">
          <xdr:nvSpPr>
            <xdr:cNvPr id="1216" name="Drop Down 192" hidden="1">
              <a:extLst>
                <a:ext uri="{63B3BB69-23CF-44E3-9099-C40C66FF867C}">
                  <a14:compatExt spid="_x0000_s1216"/>
                </a:ext>
                <a:ext uri="{FF2B5EF4-FFF2-40B4-BE49-F238E27FC236}">
                  <a16:creationId xmlns:a16="http://schemas.microsoft.com/office/drawing/2014/main" id="{00000000-0008-0000-0300-0000C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50</xdr:row>
          <xdr:rowOff>114300</xdr:rowOff>
        </xdr:from>
        <xdr:to>
          <xdr:col>10</xdr:col>
          <xdr:colOff>1095375</xdr:colOff>
          <xdr:row>50</xdr:row>
          <xdr:rowOff>314325</xdr:rowOff>
        </xdr:to>
        <xdr:sp macro="" textlink="">
          <xdr:nvSpPr>
            <xdr:cNvPr id="1217" name="Drop Down 193" hidden="1">
              <a:extLst>
                <a:ext uri="{63B3BB69-23CF-44E3-9099-C40C66FF867C}">
                  <a14:compatExt spid="_x0000_s1217"/>
                </a:ext>
                <a:ext uri="{FF2B5EF4-FFF2-40B4-BE49-F238E27FC236}">
                  <a16:creationId xmlns:a16="http://schemas.microsoft.com/office/drawing/2014/main" id="{00000000-0008-0000-0300-0000C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51</xdr:row>
          <xdr:rowOff>114300</xdr:rowOff>
        </xdr:from>
        <xdr:to>
          <xdr:col>10</xdr:col>
          <xdr:colOff>1095375</xdr:colOff>
          <xdr:row>51</xdr:row>
          <xdr:rowOff>314325</xdr:rowOff>
        </xdr:to>
        <xdr:sp macro="" textlink="">
          <xdr:nvSpPr>
            <xdr:cNvPr id="1218" name="Drop Down 194" hidden="1">
              <a:extLst>
                <a:ext uri="{63B3BB69-23CF-44E3-9099-C40C66FF867C}">
                  <a14:compatExt spid="_x0000_s1218"/>
                </a:ext>
                <a:ext uri="{FF2B5EF4-FFF2-40B4-BE49-F238E27FC236}">
                  <a16:creationId xmlns:a16="http://schemas.microsoft.com/office/drawing/2014/main" id="{00000000-0008-0000-0300-0000C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52</xdr:row>
          <xdr:rowOff>114300</xdr:rowOff>
        </xdr:from>
        <xdr:to>
          <xdr:col>10</xdr:col>
          <xdr:colOff>1095375</xdr:colOff>
          <xdr:row>52</xdr:row>
          <xdr:rowOff>314325</xdr:rowOff>
        </xdr:to>
        <xdr:sp macro="" textlink="">
          <xdr:nvSpPr>
            <xdr:cNvPr id="1219" name="Drop Down 195" hidden="1">
              <a:extLst>
                <a:ext uri="{63B3BB69-23CF-44E3-9099-C40C66FF867C}">
                  <a14:compatExt spid="_x0000_s1219"/>
                </a:ext>
                <a:ext uri="{FF2B5EF4-FFF2-40B4-BE49-F238E27FC236}">
                  <a16:creationId xmlns:a16="http://schemas.microsoft.com/office/drawing/2014/main" id="{00000000-0008-0000-0300-0000C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53</xdr:row>
          <xdr:rowOff>114300</xdr:rowOff>
        </xdr:from>
        <xdr:to>
          <xdr:col>10</xdr:col>
          <xdr:colOff>1095375</xdr:colOff>
          <xdr:row>53</xdr:row>
          <xdr:rowOff>314325</xdr:rowOff>
        </xdr:to>
        <xdr:sp macro="" textlink="">
          <xdr:nvSpPr>
            <xdr:cNvPr id="1220" name="Drop Down 196" hidden="1">
              <a:extLst>
                <a:ext uri="{63B3BB69-23CF-44E3-9099-C40C66FF867C}">
                  <a14:compatExt spid="_x0000_s1220"/>
                </a:ext>
                <a:ext uri="{FF2B5EF4-FFF2-40B4-BE49-F238E27FC236}">
                  <a16:creationId xmlns:a16="http://schemas.microsoft.com/office/drawing/2014/main" id="{00000000-0008-0000-0300-0000C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54</xdr:row>
          <xdr:rowOff>114300</xdr:rowOff>
        </xdr:from>
        <xdr:to>
          <xdr:col>10</xdr:col>
          <xdr:colOff>1095375</xdr:colOff>
          <xdr:row>54</xdr:row>
          <xdr:rowOff>314325</xdr:rowOff>
        </xdr:to>
        <xdr:sp macro="" textlink="">
          <xdr:nvSpPr>
            <xdr:cNvPr id="1221" name="Drop Down 197" hidden="1">
              <a:extLst>
                <a:ext uri="{63B3BB69-23CF-44E3-9099-C40C66FF867C}">
                  <a14:compatExt spid="_x0000_s1221"/>
                </a:ext>
                <a:ext uri="{FF2B5EF4-FFF2-40B4-BE49-F238E27FC236}">
                  <a16:creationId xmlns:a16="http://schemas.microsoft.com/office/drawing/2014/main" id="{00000000-0008-0000-0300-0000C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55</xdr:row>
          <xdr:rowOff>114300</xdr:rowOff>
        </xdr:from>
        <xdr:to>
          <xdr:col>10</xdr:col>
          <xdr:colOff>1095375</xdr:colOff>
          <xdr:row>55</xdr:row>
          <xdr:rowOff>314325</xdr:rowOff>
        </xdr:to>
        <xdr:sp macro="" textlink="">
          <xdr:nvSpPr>
            <xdr:cNvPr id="1222" name="Drop Down 198" hidden="1">
              <a:extLst>
                <a:ext uri="{63B3BB69-23CF-44E3-9099-C40C66FF867C}">
                  <a14:compatExt spid="_x0000_s1222"/>
                </a:ext>
                <a:ext uri="{FF2B5EF4-FFF2-40B4-BE49-F238E27FC236}">
                  <a16:creationId xmlns:a16="http://schemas.microsoft.com/office/drawing/2014/main" id="{00000000-0008-0000-0300-0000C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56</xdr:row>
          <xdr:rowOff>114300</xdr:rowOff>
        </xdr:from>
        <xdr:to>
          <xdr:col>10</xdr:col>
          <xdr:colOff>1095375</xdr:colOff>
          <xdr:row>56</xdr:row>
          <xdr:rowOff>314325</xdr:rowOff>
        </xdr:to>
        <xdr:sp macro="" textlink="">
          <xdr:nvSpPr>
            <xdr:cNvPr id="1223" name="Drop Down 199" hidden="1">
              <a:extLst>
                <a:ext uri="{63B3BB69-23CF-44E3-9099-C40C66FF867C}">
                  <a14:compatExt spid="_x0000_s1223"/>
                </a:ext>
                <a:ext uri="{FF2B5EF4-FFF2-40B4-BE49-F238E27FC236}">
                  <a16:creationId xmlns:a16="http://schemas.microsoft.com/office/drawing/2014/main" id="{00000000-0008-0000-0300-0000C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57</xdr:row>
          <xdr:rowOff>114300</xdr:rowOff>
        </xdr:from>
        <xdr:to>
          <xdr:col>10</xdr:col>
          <xdr:colOff>1095375</xdr:colOff>
          <xdr:row>57</xdr:row>
          <xdr:rowOff>314325</xdr:rowOff>
        </xdr:to>
        <xdr:sp macro="" textlink="">
          <xdr:nvSpPr>
            <xdr:cNvPr id="1224" name="Drop Down 200" hidden="1">
              <a:extLst>
                <a:ext uri="{63B3BB69-23CF-44E3-9099-C40C66FF867C}">
                  <a14:compatExt spid="_x0000_s1224"/>
                </a:ext>
                <a:ext uri="{FF2B5EF4-FFF2-40B4-BE49-F238E27FC236}">
                  <a16:creationId xmlns:a16="http://schemas.microsoft.com/office/drawing/2014/main" id="{00000000-0008-0000-0300-0000C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58</xdr:row>
          <xdr:rowOff>114300</xdr:rowOff>
        </xdr:from>
        <xdr:to>
          <xdr:col>10</xdr:col>
          <xdr:colOff>1095375</xdr:colOff>
          <xdr:row>58</xdr:row>
          <xdr:rowOff>314325</xdr:rowOff>
        </xdr:to>
        <xdr:sp macro="" textlink="">
          <xdr:nvSpPr>
            <xdr:cNvPr id="1226" name="Drop Down 202" hidden="1">
              <a:extLst>
                <a:ext uri="{63B3BB69-23CF-44E3-9099-C40C66FF867C}">
                  <a14:compatExt spid="_x0000_s1226"/>
                </a:ext>
                <a:ext uri="{FF2B5EF4-FFF2-40B4-BE49-F238E27FC236}">
                  <a16:creationId xmlns:a16="http://schemas.microsoft.com/office/drawing/2014/main" id="{00000000-0008-0000-0300-0000C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59</xdr:row>
          <xdr:rowOff>114300</xdr:rowOff>
        </xdr:from>
        <xdr:to>
          <xdr:col>10</xdr:col>
          <xdr:colOff>1095375</xdr:colOff>
          <xdr:row>59</xdr:row>
          <xdr:rowOff>314325</xdr:rowOff>
        </xdr:to>
        <xdr:sp macro="" textlink="">
          <xdr:nvSpPr>
            <xdr:cNvPr id="1227" name="Drop Down 203" hidden="1">
              <a:extLst>
                <a:ext uri="{63B3BB69-23CF-44E3-9099-C40C66FF867C}">
                  <a14:compatExt spid="_x0000_s1227"/>
                </a:ext>
                <a:ext uri="{FF2B5EF4-FFF2-40B4-BE49-F238E27FC236}">
                  <a16:creationId xmlns:a16="http://schemas.microsoft.com/office/drawing/2014/main" id="{00000000-0008-0000-0300-0000C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60</xdr:row>
          <xdr:rowOff>114300</xdr:rowOff>
        </xdr:from>
        <xdr:to>
          <xdr:col>10</xdr:col>
          <xdr:colOff>1095375</xdr:colOff>
          <xdr:row>60</xdr:row>
          <xdr:rowOff>314325</xdr:rowOff>
        </xdr:to>
        <xdr:sp macro="" textlink="">
          <xdr:nvSpPr>
            <xdr:cNvPr id="1228" name="Drop Down 204" hidden="1">
              <a:extLst>
                <a:ext uri="{63B3BB69-23CF-44E3-9099-C40C66FF867C}">
                  <a14:compatExt spid="_x0000_s1228"/>
                </a:ext>
                <a:ext uri="{FF2B5EF4-FFF2-40B4-BE49-F238E27FC236}">
                  <a16:creationId xmlns:a16="http://schemas.microsoft.com/office/drawing/2014/main" id="{00000000-0008-0000-0300-0000C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5</xdr:row>
          <xdr:rowOff>152400</xdr:rowOff>
        </xdr:from>
        <xdr:to>
          <xdr:col>25</xdr:col>
          <xdr:colOff>1076325</xdr:colOff>
          <xdr:row>6</xdr:row>
          <xdr:rowOff>9525</xdr:rowOff>
        </xdr:to>
        <xdr:sp macro="" textlink="">
          <xdr:nvSpPr>
            <xdr:cNvPr id="1231" name="Drop Down 207" hidden="1">
              <a:extLst>
                <a:ext uri="{63B3BB69-23CF-44E3-9099-C40C66FF867C}">
                  <a14:compatExt spid="_x0000_s1231"/>
                </a:ext>
                <a:ext uri="{FF2B5EF4-FFF2-40B4-BE49-F238E27FC236}">
                  <a16:creationId xmlns:a16="http://schemas.microsoft.com/office/drawing/2014/main" id="{00000000-0008-0000-0300-0000C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6</xdr:row>
          <xdr:rowOff>190500</xdr:rowOff>
        </xdr:from>
        <xdr:to>
          <xdr:col>25</xdr:col>
          <xdr:colOff>1076325</xdr:colOff>
          <xdr:row>7</xdr:row>
          <xdr:rowOff>257175</xdr:rowOff>
        </xdr:to>
        <xdr:sp macro="" textlink="">
          <xdr:nvSpPr>
            <xdr:cNvPr id="1234" name="Drop Down 210" hidden="1">
              <a:extLst>
                <a:ext uri="{63B3BB69-23CF-44E3-9099-C40C66FF867C}">
                  <a14:compatExt spid="_x0000_s1234"/>
                </a:ext>
                <a:ext uri="{FF2B5EF4-FFF2-40B4-BE49-F238E27FC236}">
                  <a16:creationId xmlns:a16="http://schemas.microsoft.com/office/drawing/2014/main" id="{00000000-0008-0000-0300-0000D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7</xdr:row>
          <xdr:rowOff>457200</xdr:rowOff>
        </xdr:from>
        <xdr:to>
          <xdr:col>25</xdr:col>
          <xdr:colOff>1076325</xdr:colOff>
          <xdr:row>8</xdr:row>
          <xdr:rowOff>123825</xdr:rowOff>
        </xdr:to>
        <xdr:sp macro="" textlink="">
          <xdr:nvSpPr>
            <xdr:cNvPr id="1235" name="Drop Down 211" hidden="1">
              <a:extLst>
                <a:ext uri="{63B3BB69-23CF-44E3-9099-C40C66FF867C}">
                  <a14:compatExt spid="_x0000_s1235"/>
                </a:ext>
                <a:ext uri="{FF2B5EF4-FFF2-40B4-BE49-F238E27FC236}">
                  <a16:creationId xmlns:a16="http://schemas.microsoft.com/office/drawing/2014/main" id="{00000000-0008-0000-0300-0000D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8</xdr:row>
          <xdr:rowOff>314325</xdr:rowOff>
        </xdr:from>
        <xdr:to>
          <xdr:col>25</xdr:col>
          <xdr:colOff>1076325</xdr:colOff>
          <xdr:row>9</xdr:row>
          <xdr:rowOff>190500</xdr:rowOff>
        </xdr:to>
        <xdr:sp macro="" textlink="">
          <xdr:nvSpPr>
            <xdr:cNvPr id="1236" name="Drop Down 212" hidden="1">
              <a:extLst>
                <a:ext uri="{63B3BB69-23CF-44E3-9099-C40C66FF867C}">
                  <a14:compatExt spid="_x0000_s1236"/>
                </a:ext>
                <a:ext uri="{FF2B5EF4-FFF2-40B4-BE49-F238E27FC236}">
                  <a16:creationId xmlns:a16="http://schemas.microsoft.com/office/drawing/2014/main" id="{00000000-0008-0000-0300-0000D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9</xdr:row>
          <xdr:rowOff>381000</xdr:rowOff>
        </xdr:from>
        <xdr:to>
          <xdr:col>25</xdr:col>
          <xdr:colOff>1076325</xdr:colOff>
          <xdr:row>9</xdr:row>
          <xdr:rowOff>647700</xdr:rowOff>
        </xdr:to>
        <xdr:sp macro="" textlink="">
          <xdr:nvSpPr>
            <xdr:cNvPr id="1237" name="Drop Down 213" hidden="1">
              <a:extLst>
                <a:ext uri="{63B3BB69-23CF-44E3-9099-C40C66FF867C}">
                  <a14:compatExt spid="_x0000_s1237"/>
                </a:ext>
                <a:ext uri="{FF2B5EF4-FFF2-40B4-BE49-F238E27FC236}">
                  <a16:creationId xmlns:a16="http://schemas.microsoft.com/office/drawing/2014/main" id="{00000000-0008-0000-0300-0000D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61</xdr:row>
          <xdr:rowOff>114300</xdr:rowOff>
        </xdr:from>
        <xdr:to>
          <xdr:col>7</xdr:col>
          <xdr:colOff>1085850</xdr:colOff>
          <xdr:row>61</xdr:row>
          <xdr:rowOff>314325</xdr:rowOff>
        </xdr:to>
        <xdr:sp macro="" textlink="">
          <xdr:nvSpPr>
            <xdr:cNvPr id="1289" name="Drop Down 265" hidden="1">
              <a:extLst>
                <a:ext uri="{63B3BB69-23CF-44E3-9099-C40C66FF867C}">
                  <a14:compatExt spid="_x0000_s1289"/>
                </a:ext>
                <a:ext uri="{FF2B5EF4-FFF2-40B4-BE49-F238E27FC236}">
                  <a16:creationId xmlns:a16="http://schemas.microsoft.com/office/drawing/2014/main" id="{00000000-0008-0000-0300-00000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61</xdr:row>
          <xdr:rowOff>114300</xdr:rowOff>
        </xdr:from>
        <xdr:to>
          <xdr:col>13</xdr:col>
          <xdr:colOff>1085850</xdr:colOff>
          <xdr:row>61</xdr:row>
          <xdr:rowOff>314325</xdr:rowOff>
        </xdr:to>
        <xdr:sp macro="" textlink="">
          <xdr:nvSpPr>
            <xdr:cNvPr id="1290" name="Drop Down 266" hidden="1">
              <a:extLst>
                <a:ext uri="{63B3BB69-23CF-44E3-9099-C40C66FF867C}">
                  <a14:compatExt spid="_x0000_s1290"/>
                </a:ext>
                <a:ext uri="{FF2B5EF4-FFF2-40B4-BE49-F238E27FC236}">
                  <a16:creationId xmlns:a16="http://schemas.microsoft.com/office/drawing/2014/main" id="{00000000-0008-0000-0300-00000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61</xdr:row>
          <xdr:rowOff>114300</xdr:rowOff>
        </xdr:from>
        <xdr:to>
          <xdr:col>10</xdr:col>
          <xdr:colOff>1095375</xdr:colOff>
          <xdr:row>61</xdr:row>
          <xdr:rowOff>314325</xdr:rowOff>
        </xdr:to>
        <xdr:sp macro="" textlink="">
          <xdr:nvSpPr>
            <xdr:cNvPr id="1291" name="Drop Down 267" hidden="1">
              <a:extLst>
                <a:ext uri="{63B3BB69-23CF-44E3-9099-C40C66FF867C}">
                  <a14:compatExt spid="_x0000_s1291"/>
                </a:ext>
                <a:ext uri="{FF2B5EF4-FFF2-40B4-BE49-F238E27FC236}">
                  <a16:creationId xmlns:a16="http://schemas.microsoft.com/office/drawing/2014/main" id="{00000000-0008-0000-0300-00000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10</xdr:row>
          <xdr:rowOff>114300</xdr:rowOff>
        </xdr:from>
        <xdr:to>
          <xdr:col>16</xdr:col>
          <xdr:colOff>1085850</xdr:colOff>
          <xdr:row>10</xdr:row>
          <xdr:rowOff>314325</xdr:rowOff>
        </xdr:to>
        <xdr:sp macro="" textlink="">
          <xdr:nvSpPr>
            <xdr:cNvPr id="1308" name="Drop Down 284" hidden="1">
              <a:extLst>
                <a:ext uri="{63B3BB69-23CF-44E3-9099-C40C66FF867C}">
                  <a14:compatExt spid="_x0000_s1308"/>
                </a:ext>
                <a:ext uri="{FF2B5EF4-FFF2-40B4-BE49-F238E27FC236}">
                  <a16:creationId xmlns:a16="http://schemas.microsoft.com/office/drawing/2014/main" id="{00000000-0008-0000-0300-00001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114300</xdr:rowOff>
        </xdr:from>
        <xdr:to>
          <xdr:col>16</xdr:col>
          <xdr:colOff>1085850</xdr:colOff>
          <xdr:row>12</xdr:row>
          <xdr:rowOff>314325</xdr:rowOff>
        </xdr:to>
        <xdr:sp macro="" textlink="">
          <xdr:nvSpPr>
            <xdr:cNvPr id="1309" name="Drop Down 285" hidden="1">
              <a:extLst>
                <a:ext uri="{63B3BB69-23CF-44E3-9099-C40C66FF867C}">
                  <a14:compatExt spid="_x0000_s1309"/>
                </a:ext>
                <a:ext uri="{FF2B5EF4-FFF2-40B4-BE49-F238E27FC236}">
                  <a16:creationId xmlns:a16="http://schemas.microsoft.com/office/drawing/2014/main" id="{00000000-0008-0000-0300-00001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13</xdr:row>
          <xdr:rowOff>114300</xdr:rowOff>
        </xdr:from>
        <xdr:to>
          <xdr:col>16</xdr:col>
          <xdr:colOff>1085850</xdr:colOff>
          <xdr:row>13</xdr:row>
          <xdr:rowOff>314325</xdr:rowOff>
        </xdr:to>
        <xdr:sp macro="" textlink="">
          <xdr:nvSpPr>
            <xdr:cNvPr id="1310" name="Drop Down 286" hidden="1">
              <a:extLst>
                <a:ext uri="{63B3BB69-23CF-44E3-9099-C40C66FF867C}">
                  <a14:compatExt spid="_x0000_s1310"/>
                </a:ext>
                <a:ext uri="{FF2B5EF4-FFF2-40B4-BE49-F238E27FC236}">
                  <a16:creationId xmlns:a16="http://schemas.microsoft.com/office/drawing/2014/main" id="{00000000-0008-0000-0300-00001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14</xdr:row>
          <xdr:rowOff>114300</xdr:rowOff>
        </xdr:from>
        <xdr:to>
          <xdr:col>16</xdr:col>
          <xdr:colOff>1085850</xdr:colOff>
          <xdr:row>14</xdr:row>
          <xdr:rowOff>314325</xdr:rowOff>
        </xdr:to>
        <xdr:sp macro="" textlink="">
          <xdr:nvSpPr>
            <xdr:cNvPr id="1311" name="Drop Down 287" hidden="1">
              <a:extLst>
                <a:ext uri="{63B3BB69-23CF-44E3-9099-C40C66FF867C}">
                  <a14:compatExt spid="_x0000_s1311"/>
                </a:ext>
                <a:ext uri="{FF2B5EF4-FFF2-40B4-BE49-F238E27FC236}">
                  <a16:creationId xmlns:a16="http://schemas.microsoft.com/office/drawing/2014/main" id="{00000000-0008-0000-0300-00001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114300</xdr:rowOff>
        </xdr:from>
        <xdr:to>
          <xdr:col>16</xdr:col>
          <xdr:colOff>1085850</xdr:colOff>
          <xdr:row>15</xdr:row>
          <xdr:rowOff>314325</xdr:rowOff>
        </xdr:to>
        <xdr:sp macro="" textlink="">
          <xdr:nvSpPr>
            <xdr:cNvPr id="1312" name="Drop Down 288" hidden="1">
              <a:extLst>
                <a:ext uri="{63B3BB69-23CF-44E3-9099-C40C66FF867C}">
                  <a14:compatExt spid="_x0000_s1312"/>
                </a:ext>
                <a:ext uri="{FF2B5EF4-FFF2-40B4-BE49-F238E27FC236}">
                  <a16:creationId xmlns:a16="http://schemas.microsoft.com/office/drawing/2014/main" id="{00000000-0008-0000-0300-00002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16</xdr:row>
          <xdr:rowOff>114300</xdr:rowOff>
        </xdr:from>
        <xdr:to>
          <xdr:col>16</xdr:col>
          <xdr:colOff>1085850</xdr:colOff>
          <xdr:row>16</xdr:row>
          <xdr:rowOff>314325</xdr:rowOff>
        </xdr:to>
        <xdr:sp macro="" textlink="">
          <xdr:nvSpPr>
            <xdr:cNvPr id="1313" name="Drop Down 289" hidden="1">
              <a:extLst>
                <a:ext uri="{63B3BB69-23CF-44E3-9099-C40C66FF867C}">
                  <a14:compatExt spid="_x0000_s1313"/>
                </a:ext>
                <a:ext uri="{FF2B5EF4-FFF2-40B4-BE49-F238E27FC236}">
                  <a16:creationId xmlns:a16="http://schemas.microsoft.com/office/drawing/2014/main" id="{00000000-0008-0000-0300-00002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17</xdr:row>
          <xdr:rowOff>114300</xdr:rowOff>
        </xdr:from>
        <xdr:to>
          <xdr:col>16</xdr:col>
          <xdr:colOff>1085850</xdr:colOff>
          <xdr:row>17</xdr:row>
          <xdr:rowOff>314325</xdr:rowOff>
        </xdr:to>
        <xdr:sp macro="" textlink="">
          <xdr:nvSpPr>
            <xdr:cNvPr id="1314" name="Drop Down 290" hidden="1">
              <a:extLst>
                <a:ext uri="{63B3BB69-23CF-44E3-9099-C40C66FF867C}">
                  <a14:compatExt spid="_x0000_s1314"/>
                </a:ext>
                <a:ext uri="{FF2B5EF4-FFF2-40B4-BE49-F238E27FC236}">
                  <a16:creationId xmlns:a16="http://schemas.microsoft.com/office/drawing/2014/main" id="{00000000-0008-0000-0300-00002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18</xdr:row>
          <xdr:rowOff>114300</xdr:rowOff>
        </xdr:from>
        <xdr:to>
          <xdr:col>16</xdr:col>
          <xdr:colOff>1085850</xdr:colOff>
          <xdr:row>18</xdr:row>
          <xdr:rowOff>314325</xdr:rowOff>
        </xdr:to>
        <xdr:sp macro="" textlink="">
          <xdr:nvSpPr>
            <xdr:cNvPr id="1315" name="Drop Down 291" hidden="1">
              <a:extLst>
                <a:ext uri="{63B3BB69-23CF-44E3-9099-C40C66FF867C}">
                  <a14:compatExt spid="_x0000_s1315"/>
                </a:ext>
                <a:ext uri="{FF2B5EF4-FFF2-40B4-BE49-F238E27FC236}">
                  <a16:creationId xmlns:a16="http://schemas.microsoft.com/office/drawing/2014/main" id="{00000000-0008-0000-0300-00002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19</xdr:row>
          <xdr:rowOff>114300</xdr:rowOff>
        </xdr:from>
        <xdr:to>
          <xdr:col>16</xdr:col>
          <xdr:colOff>1085850</xdr:colOff>
          <xdr:row>19</xdr:row>
          <xdr:rowOff>314325</xdr:rowOff>
        </xdr:to>
        <xdr:sp macro="" textlink="">
          <xdr:nvSpPr>
            <xdr:cNvPr id="1316" name="Drop Down 292" hidden="1">
              <a:extLst>
                <a:ext uri="{63B3BB69-23CF-44E3-9099-C40C66FF867C}">
                  <a14:compatExt spid="_x0000_s1316"/>
                </a:ext>
                <a:ext uri="{FF2B5EF4-FFF2-40B4-BE49-F238E27FC236}">
                  <a16:creationId xmlns:a16="http://schemas.microsoft.com/office/drawing/2014/main" id="{00000000-0008-0000-0300-00002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20</xdr:row>
          <xdr:rowOff>114300</xdr:rowOff>
        </xdr:from>
        <xdr:to>
          <xdr:col>16</xdr:col>
          <xdr:colOff>1085850</xdr:colOff>
          <xdr:row>20</xdr:row>
          <xdr:rowOff>314325</xdr:rowOff>
        </xdr:to>
        <xdr:sp macro="" textlink="">
          <xdr:nvSpPr>
            <xdr:cNvPr id="1317" name="Drop Down 293" hidden="1">
              <a:extLst>
                <a:ext uri="{63B3BB69-23CF-44E3-9099-C40C66FF867C}">
                  <a14:compatExt spid="_x0000_s1317"/>
                </a:ext>
                <a:ext uri="{FF2B5EF4-FFF2-40B4-BE49-F238E27FC236}">
                  <a16:creationId xmlns:a16="http://schemas.microsoft.com/office/drawing/2014/main" id="{00000000-0008-0000-0300-00002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21</xdr:row>
          <xdr:rowOff>114300</xdr:rowOff>
        </xdr:from>
        <xdr:to>
          <xdr:col>16</xdr:col>
          <xdr:colOff>1085850</xdr:colOff>
          <xdr:row>21</xdr:row>
          <xdr:rowOff>314325</xdr:rowOff>
        </xdr:to>
        <xdr:sp macro="" textlink="">
          <xdr:nvSpPr>
            <xdr:cNvPr id="1318" name="Drop Down 294" hidden="1">
              <a:extLst>
                <a:ext uri="{63B3BB69-23CF-44E3-9099-C40C66FF867C}">
                  <a14:compatExt spid="_x0000_s1318"/>
                </a:ext>
                <a:ext uri="{FF2B5EF4-FFF2-40B4-BE49-F238E27FC236}">
                  <a16:creationId xmlns:a16="http://schemas.microsoft.com/office/drawing/2014/main" id="{00000000-0008-0000-0300-00002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xdr:row>
          <xdr:rowOff>114300</xdr:rowOff>
        </xdr:from>
        <xdr:to>
          <xdr:col>16</xdr:col>
          <xdr:colOff>1085850</xdr:colOff>
          <xdr:row>22</xdr:row>
          <xdr:rowOff>314325</xdr:rowOff>
        </xdr:to>
        <xdr:sp macro="" textlink="">
          <xdr:nvSpPr>
            <xdr:cNvPr id="1319" name="Drop Down 295" hidden="1">
              <a:extLst>
                <a:ext uri="{63B3BB69-23CF-44E3-9099-C40C66FF867C}">
                  <a14:compatExt spid="_x0000_s1319"/>
                </a:ext>
                <a:ext uri="{FF2B5EF4-FFF2-40B4-BE49-F238E27FC236}">
                  <a16:creationId xmlns:a16="http://schemas.microsoft.com/office/drawing/2014/main" id="{00000000-0008-0000-0300-00002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23</xdr:row>
          <xdr:rowOff>114300</xdr:rowOff>
        </xdr:from>
        <xdr:to>
          <xdr:col>16</xdr:col>
          <xdr:colOff>1085850</xdr:colOff>
          <xdr:row>23</xdr:row>
          <xdr:rowOff>314325</xdr:rowOff>
        </xdr:to>
        <xdr:sp macro="" textlink="">
          <xdr:nvSpPr>
            <xdr:cNvPr id="1320" name="Drop Down 296" hidden="1">
              <a:extLst>
                <a:ext uri="{63B3BB69-23CF-44E3-9099-C40C66FF867C}">
                  <a14:compatExt spid="_x0000_s1320"/>
                </a:ext>
                <a:ext uri="{FF2B5EF4-FFF2-40B4-BE49-F238E27FC236}">
                  <a16:creationId xmlns:a16="http://schemas.microsoft.com/office/drawing/2014/main" id="{00000000-0008-0000-0300-00002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114300</xdr:rowOff>
        </xdr:from>
        <xdr:to>
          <xdr:col>16</xdr:col>
          <xdr:colOff>1085850</xdr:colOff>
          <xdr:row>24</xdr:row>
          <xdr:rowOff>314325</xdr:rowOff>
        </xdr:to>
        <xdr:sp macro="" textlink="">
          <xdr:nvSpPr>
            <xdr:cNvPr id="1321" name="Drop Down 297" hidden="1">
              <a:extLst>
                <a:ext uri="{63B3BB69-23CF-44E3-9099-C40C66FF867C}">
                  <a14:compatExt spid="_x0000_s1321"/>
                </a:ext>
                <a:ext uri="{FF2B5EF4-FFF2-40B4-BE49-F238E27FC236}">
                  <a16:creationId xmlns:a16="http://schemas.microsoft.com/office/drawing/2014/main" id="{00000000-0008-0000-0300-00002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25</xdr:row>
          <xdr:rowOff>114300</xdr:rowOff>
        </xdr:from>
        <xdr:to>
          <xdr:col>16</xdr:col>
          <xdr:colOff>1085850</xdr:colOff>
          <xdr:row>25</xdr:row>
          <xdr:rowOff>314325</xdr:rowOff>
        </xdr:to>
        <xdr:sp macro="" textlink="">
          <xdr:nvSpPr>
            <xdr:cNvPr id="1322" name="Drop Down 298" hidden="1">
              <a:extLst>
                <a:ext uri="{63B3BB69-23CF-44E3-9099-C40C66FF867C}">
                  <a14:compatExt spid="_x0000_s1322"/>
                </a:ext>
                <a:ext uri="{FF2B5EF4-FFF2-40B4-BE49-F238E27FC236}">
                  <a16:creationId xmlns:a16="http://schemas.microsoft.com/office/drawing/2014/main" id="{00000000-0008-0000-0300-00002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114300</xdr:rowOff>
        </xdr:from>
        <xdr:to>
          <xdr:col>16</xdr:col>
          <xdr:colOff>1085850</xdr:colOff>
          <xdr:row>26</xdr:row>
          <xdr:rowOff>314325</xdr:rowOff>
        </xdr:to>
        <xdr:sp macro="" textlink="">
          <xdr:nvSpPr>
            <xdr:cNvPr id="1323" name="Drop Down 299" hidden="1">
              <a:extLst>
                <a:ext uri="{63B3BB69-23CF-44E3-9099-C40C66FF867C}">
                  <a14:compatExt spid="_x0000_s1323"/>
                </a:ext>
                <a:ext uri="{FF2B5EF4-FFF2-40B4-BE49-F238E27FC236}">
                  <a16:creationId xmlns:a16="http://schemas.microsoft.com/office/drawing/2014/main" id="{00000000-0008-0000-0300-00002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114300</xdr:rowOff>
        </xdr:from>
        <xdr:to>
          <xdr:col>16</xdr:col>
          <xdr:colOff>1085850</xdr:colOff>
          <xdr:row>27</xdr:row>
          <xdr:rowOff>314325</xdr:rowOff>
        </xdr:to>
        <xdr:sp macro="" textlink="">
          <xdr:nvSpPr>
            <xdr:cNvPr id="1324" name="Drop Down 300" hidden="1">
              <a:extLst>
                <a:ext uri="{63B3BB69-23CF-44E3-9099-C40C66FF867C}">
                  <a14:compatExt spid="_x0000_s1324"/>
                </a:ext>
                <a:ext uri="{FF2B5EF4-FFF2-40B4-BE49-F238E27FC236}">
                  <a16:creationId xmlns:a16="http://schemas.microsoft.com/office/drawing/2014/main" id="{00000000-0008-0000-0300-00002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114300</xdr:rowOff>
        </xdr:from>
        <xdr:to>
          <xdr:col>16</xdr:col>
          <xdr:colOff>1085850</xdr:colOff>
          <xdr:row>28</xdr:row>
          <xdr:rowOff>314325</xdr:rowOff>
        </xdr:to>
        <xdr:sp macro="" textlink="">
          <xdr:nvSpPr>
            <xdr:cNvPr id="1325" name="Drop Down 301" hidden="1">
              <a:extLst>
                <a:ext uri="{63B3BB69-23CF-44E3-9099-C40C66FF867C}">
                  <a14:compatExt spid="_x0000_s1325"/>
                </a:ext>
                <a:ext uri="{FF2B5EF4-FFF2-40B4-BE49-F238E27FC236}">
                  <a16:creationId xmlns:a16="http://schemas.microsoft.com/office/drawing/2014/main" id="{00000000-0008-0000-0300-00002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114300</xdr:rowOff>
        </xdr:from>
        <xdr:to>
          <xdr:col>16</xdr:col>
          <xdr:colOff>1085850</xdr:colOff>
          <xdr:row>29</xdr:row>
          <xdr:rowOff>314325</xdr:rowOff>
        </xdr:to>
        <xdr:sp macro="" textlink="">
          <xdr:nvSpPr>
            <xdr:cNvPr id="1326" name="Drop Down 302" hidden="1">
              <a:extLst>
                <a:ext uri="{63B3BB69-23CF-44E3-9099-C40C66FF867C}">
                  <a14:compatExt spid="_x0000_s1326"/>
                </a:ext>
                <a:ext uri="{FF2B5EF4-FFF2-40B4-BE49-F238E27FC236}">
                  <a16:creationId xmlns:a16="http://schemas.microsoft.com/office/drawing/2014/main" id="{00000000-0008-0000-0300-00002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30</xdr:row>
          <xdr:rowOff>114300</xdr:rowOff>
        </xdr:from>
        <xdr:to>
          <xdr:col>16</xdr:col>
          <xdr:colOff>1085850</xdr:colOff>
          <xdr:row>30</xdr:row>
          <xdr:rowOff>314325</xdr:rowOff>
        </xdr:to>
        <xdr:sp macro="" textlink="">
          <xdr:nvSpPr>
            <xdr:cNvPr id="1327" name="Drop Down 303" hidden="1">
              <a:extLst>
                <a:ext uri="{63B3BB69-23CF-44E3-9099-C40C66FF867C}">
                  <a14:compatExt spid="_x0000_s1327"/>
                </a:ext>
                <a:ext uri="{FF2B5EF4-FFF2-40B4-BE49-F238E27FC236}">
                  <a16:creationId xmlns:a16="http://schemas.microsoft.com/office/drawing/2014/main" id="{00000000-0008-0000-0300-00002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31</xdr:row>
          <xdr:rowOff>114300</xdr:rowOff>
        </xdr:from>
        <xdr:to>
          <xdr:col>16</xdr:col>
          <xdr:colOff>1085850</xdr:colOff>
          <xdr:row>31</xdr:row>
          <xdr:rowOff>314325</xdr:rowOff>
        </xdr:to>
        <xdr:sp macro="" textlink="">
          <xdr:nvSpPr>
            <xdr:cNvPr id="1328" name="Drop Down 304" hidden="1">
              <a:extLst>
                <a:ext uri="{63B3BB69-23CF-44E3-9099-C40C66FF867C}">
                  <a14:compatExt spid="_x0000_s1328"/>
                </a:ext>
                <a:ext uri="{FF2B5EF4-FFF2-40B4-BE49-F238E27FC236}">
                  <a16:creationId xmlns:a16="http://schemas.microsoft.com/office/drawing/2014/main" id="{00000000-0008-0000-0300-00003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32</xdr:row>
          <xdr:rowOff>114300</xdr:rowOff>
        </xdr:from>
        <xdr:to>
          <xdr:col>16</xdr:col>
          <xdr:colOff>1085850</xdr:colOff>
          <xdr:row>32</xdr:row>
          <xdr:rowOff>314325</xdr:rowOff>
        </xdr:to>
        <xdr:sp macro="" textlink="">
          <xdr:nvSpPr>
            <xdr:cNvPr id="1329" name="Drop Down 305" hidden="1">
              <a:extLst>
                <a:ext uri="{63B3BB69-23CF-44E3-9099-C40C66FF867C}">
                  <a14:compatExt spid="_x0000_s1329"/>
                </a:ext>
                <a:ext uri="{FF2B5EF4-FFF2-40B4-BE49-F238E27FC236}">
                  <a16:creationId xmlns:a16="http://schemas.microsoft.com/office/drawing/2014/main" id="{00000000-0008-0000-0300-00003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33</xdr:row>
          <xdr:rowOff>114300</xdr:rowOff>
        </xdr:from>
        <xdr:to>
          <xdr:col>16</xdr:col>
          <xdr:colOff>1085850</xdr:colOff>
          <xdr:row>33</xdr:row>
          <xdr:rowOff>314325</xdr:rowOff>
        </xdr:to>
        <xdr:sp macro="" textlink="">
          <xdr:nvSpPr>
            <xdr:cNvPr id="1330" name="Drop Down 306" hidden="1">
              <a:extLst>
                <a:ext uri="{63B3BB69-23CF-44E3-9099-C40C66FF867C}">
                  <a14:compatExt spid="_x0000_s1330"/>
                </a:ext>
                <a:ext uri="{FF2B5EF4-FFF2-40B4-BE49-F238E27FC236}">
                  <a16:creationId xmlns:a16="http://schemas.microsoft.com/office/drawing/2014/main" id="{00000000-0008-0000-0300-00003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34</xdr:row>
          <xdr:rowOff>114300</xdr:rowOff>
        </xdr:from>
        <xdr:to>
          <xdr:col>16</xdr:col>
          <xdr:colOff>1085850</xdr:colOff>
          <xdr:row>34</xdr:row>
          <xdr:rowOff>314325</xdr:rowOff>
        </xdr:to>
        <xdr:sp macro="" textlink="">
          <xdr:nvSpPr>
            <xdr:cNvPr id="1331" name="Drop Down 307" hidden="1">
              <a:extLst>
                <a:ext uri="{63B3BB69-23CF-44E3-9099-C40C66FF867C}">
                  <a14:compatExt spid="_x0000_s1331"/>
                </a:ext>
                <a:ext uri="{FF2B5EF4-FFF2-40B4-BE49-F238E27FC236}">
                  <a16:creationId xmlns:a16="http://schemas.microsoft.com/office/drawing/2014/main" id="{00000000-0008-0000-0300-00003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35</xdr:row>
          <xdr:rowOff>114300</xdr:rowOff>
        </xdr:from>
        <xdr:to>
          <xdr:col>16</xdr:col>
          <xdr:colOff>1085850</xdr:colOff>
          <xdr:row>35</xdr:row>
          <xdr:rowOff>314325</xdr:rowOff>
        </xdr:to>
        <xdr:sp macro="" textlink="">
          <xdr:nvSpPr>
            <xdr:cNvPr id="1332" name="Drop Down 308" hidden="1">
              <a:extLst>
                <a:ext uri="{63B3BB69-23CF-44E3-9099-C40C66FF867C}">
                  <a14:compatExt spid="_x0000_s1332"/>
                </a:ext>
                <a:ext uri="{FF2B5EF4-FFF2-40B4-BE49-F238E27FC236}">
                  <a16:creationId xmlns:a16="http://schemas.microsoft.com/office/drawing/2014/main" id="{00000000-0008-0000-0300-00003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36</xdr:row>
          <xdr:rowOff>114300</xdr:rowOff>
        </xdr:from>
        <xdr:to>
          <xdr:col>16</xdr:col>
          <xdr:colOff>1085850</xdr:colOff>
          <xdr:row>36</xdr:row>
          <xdr:rowOff>314325</xdr:rowOff>
        </xdr:to>
        <xdr:sp macro="" textlink="">
          <xdr:nvSpPr>
            <xdr:cNvPr id="1333" name="Drop Down 309" hidden="1">
              <a:extLst>
                <a:ext uri="{63B3BB69-23CF-44E3-9099-C40C66FF867C}">
                  <a14:compatExt spid="_x0000_s1333"/>
                </a:ext>
                <a:ext uri="{FF2B5EF4-FFF2-40B4-BE49-F238E27FC236}">
                  <a16:creationId xmlns:a16="http://schemas.microsoft.com/office/drawing/2014/main" id="{00000000-0008-0000-0300-00003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37</xdr:row>
          <xdr:rowOff>114300</xdr:rowOff>
        </xdr:from>
        <xdr:to>
          <xdr:col>16</xdr:col>
          <xdr:colOff>1085850</xdr:colOff>
          <xdr:row>37</xdr:row>
          <xdr:rowOff>314325</xdr:rowOff>
        </xdr:to>
        <xdr:sp macro="" textlink="">
          <xdr:nvSpPr>
            <xdr:cNvPr id="1334" name="Drop Down 310" hidden="1">
              <a:extLst>
                <a:ext uri="{63B3BB69-23CF-44E3-9099-C40C66FF867C}">
                  <a14:compatExt spid="_x0000_s1334"/>
                </a:ext>
                <a:ext uri="{FF2B5EF4-FFF2-40B4-BE49-F238E27FC236}">
                  <a16:creationId xmlns:a16="http://schemas.microsoft.com/office/drawing/2014/main" id="{00000000-0008-0000-0300-00003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38</xdr:row>
          <xdr:rowOff>114300</xdr:rowOff>
        </xdr:from>
        <xdr:to>
          <xdr:col>16</xdr:col>
          <xdr:colOff>1085850</xdr:colOff>
          <xdr:row>38</xdr:row>
          <xdr:rowOff>314325</xdr:rowOff>
        </xdr:to>
        <xdr:sp macro="" textlink="">
          <xdr:nvSpPr>
            <xdr:cNvPr id="1335" name="Drop Down 311" hidden="1">
              <a:extLst>
                <a:ext uri="{63B3BB69-23CF-44E3-9099-C40C66FF867C}">
                  <a14:compatExt spid="_x0000_s1335"/>
                </a:ext>
                <a:ext uri="{FF2B5EF4-FFF2-40B4-BE49-F238E27FC236}">
                  <a16:creationId xmlns:a16="http://schemas.microsoft.com/office/drawing/2014/main" id="{00000000-0008-0000-0300-00003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39</xdr:row>
          <xdr:rowOff>114300</xdr:rowOff>
        </xdr:from>
        <xdr:to>
          <xdr:col>16</xdr:col>
          <xdr:colOff>1085850</xdr:colOff>
          <xdr:row>39</xdr:row>
          <xdr:rowOff>314325</xdr:rowOff>
        </xdr:to>
        <xdr:sp macro="" textlink="">
          <xdr:nvSpPr>
            <xdr:cNvPr id="1336" name="Drop Down 312" hidden="1">
              <a:extLst>
                <a:ext uri="{63B3BB69-23CF-44E3-9099-C40C66FF867C}">
                  <a14:compatExt spid="_x0000_s1336"/>
                </a:ext>
                <a:ext uri="{FF2B5EF4-FFF2-40B4-BE49-F238E27FC236}">
                  <a16:creationId xmlns:a16="http://schemas.microsoft.com/office/drawing/2014/main" id="{00000000-0008-0000-0300-00003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40</xdr:row>
          <xdr:rowOff>114300</xdr:rowOff>
        </xdr:from>
        <xdr:to>
          <xdr:col>16</xdr:col>
          <xdr:colOff>1085850</xdr:colOff>
          <xdr:row>40</xdr:row>
          <xdr:rowOff>314325</xdr:rowOff>
        </xdr:to>
        <xdr:sp macro="" textlink="">
          <xdr:nvSpPr>
            <xdr:cNvPr id="1337" name="Drop Down 313" hidden="1">
              <a:extLst>
                <a:ext uri="{63B3BB69-23CF-44E3-9099-C40C66FF867C}">
                  <a14:compatExt spid="_x0000_s1337"/>
                </a:ext>
                <a:ext uri="{FF2B5EF4-FFF2-40B4-BE49-F238E27FC236}">
                  <a16:creationId xmlns:a16="http://schemas.microsoft.com/office/drawing/2014/main" id="{00000000-0008-0000-0300-00003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41</xdr:row>
          <xdr:rowOff>114300</xdr:rowOff>
        </xdr:from>
        <xdr:to>
          <xdr:col>16</xdr:col>
          <xdr:colOff>1085850</xdr:colOff>
          <xdr:row>41</xdr:row>
          <xdr:rowOff>314325</xdr:rowOff>
        </xdr:to>
        <xdr:sp macro="" textlink="">
          <xdr:nvSpPr>
            <xdr:cNvPr id="1338" name="Drop Down 314" hidden="1">
              <a:extLst>
                <a:ext uri="{63B3BB69-23CF-44E3-9099-C40C66FF867C}">
                  <a14:compatExt spid="_x0000_s1338"/>
                </a:ext>
                <a:ext uri="{FF2B5EF4-FFF2-40B4-BE49-F238E27FC236}">
                  <a16:creationId xmlns:a16="http://schemas.microsoft.com/office/drawing/2014/main" id="{00000000-0008-0000-0300-00003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42</xdr:row>
          <xdr:rowOff>114300</xdr:rowOff>
        </xdr:from>
        <xdr:to>
          <xdr:col>16</xdr:col>
          <xdr:colOff>1085850</xdr:colOff>
          <xdr:row>42</xdr:row>
          <xdr:rowOff>314325</xdr:rowOff>
        </xdr:to>
        <xdr:sp macro="" textlink="">
          <xdr:nvSpPr>
            <xdr:cNvPr id="1339" name="Drop Down 315" hidden="1">
              <a:extLst>
                <a:ext uri="{63B3BB69-23CF-44E3-9099-C40C66FF867C}">
                  <a14:compatExt spid="_x0000_s1339"/>
                </a:ext>
                <a:ext uri="{FF2B5EF4-FFF2-40B4-BE49-F238E27FC236}">
                  <a16:creationId xmlns:a16="http://schemas.microsoft.com/office/drawing/2014/main" id="{00000000-0008-0000-0300-00003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43</xdr:row>
          <xdr:rowOff>114300</xdr:rowOff>
        </xdr:from>
        <xdr:to>
          <xdr:col>16</xdr:col>
          <xdr:colOff>1085850</xdr:colOff>
          <xdr:row>43</xdr:row>
          <xdr:rowOff>314325</xdr:rowOff>
        </xdr:to>
        <xdr:sp macro="" textlink="">
          <xdr:nvSpPr>
            <xdr:cNvPr id="1340" name="Drop Down 316" hidden="1">
              <a:extLst>
                <a:ext uri="{63B3BB69-23CF-44E3-9099-C40C66FF867C}">
                  <a14:compatExt spid="_x0000_s1340"/>
                </a:ext>
                <a:ext uri="{FF2B5EF4-FFF2-40B4-BE49-F238E27FC236}">
                  <a16:creationId xmlns:a16="http://schemas.microsoft.com/office/drawing/2014/main" id="{00000000-0008-0000-0300-00003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44</xdr:row>
          <xdr:rowOff>114300</xdr:rowOff>
        </xdr:from>
        <xdr:to>
          <xdr:col>16</xdr:col>
          <xdr:colOff>1085850</xdr:colOff>
          <xdr:row>44</xdr:row>
          <xdr:rowOff>314325</xdr:rowOff>
        </xdr:to>
        <xdr:sp macro="" textlink="">
          <xdr:nvSpPr>
            <xdr:cNvPr id="1341" name="Drop Down 317" hidden="1">
              <a:extLst>
                <a:ext uri="{63B3BB69-23CF-44E3-9099-C40C66FF867C}">
                  <a14:compatExt spid="_x0000_s1341"/>
                </a:ext>
                <a:ext uri="{FF2B5EF4-FFF2-40B4-BE49-F238E27FC236}">
                  <a16:creationId xmlns:a16="http://schemas.microsoft.com/office/drawing/2014/main" id="{00000000-0008-0000-0300-00003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45</xdr:row>
          <xdr:rowOff>114300</xdr:rowOff>
        </xdr:from>
        <xdr:to>
          <xdr:col>16</xdr:col>
          <xdr:colOff>1085850</xdr:colOff>
          <xdr:row>45</xdr:row>
          <xdr:rowOff>314325</xdr:rowOff>
        </xdr:to>
        <xdr:sp macro="" textlink="">
          <xdr:nvSpPr>
            <xdr:cNvPr id="1342" name="Drop Down 318" hidden="1">
              <a:extLst>
                <a:ext uri="{63B3BB69-23CF-44E3-9099-C40C66FF867C}">
                  <a14:compatExt spid="_x0000_s1342"/>
                </a:ext>
                <a:ext uri="{FF2B5EF4-FFF2-40B4-BE49-F238E27FC236}">
                  <a16:creationId xmlns:a16="http://schemas.microsoft.com/office/drawing/2014/main" id="{00000000-0008-0000-0300-00003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46</xdr:row>
          <xdr:rowOff>114300</xdr:rowOff>
        </xdr:from>
        <xdr:to>
          <xdr:col>16</xdr:col>
          <xdr:colOff>1085850</xdr:colOff>
          <xdr:row>46</xdr:row>
          <xdr:rowOff>314325</xdr:rowOff>
        </xdr:to>
        <xdr:sp macro="" textlink="">
          <xdr:nvSpPr>
            <xdr:cNvPr id="1343" name="Drop Down 319" hidden="1">
              <a:extLst>
                <a:ext uri="{63B3BB69-23CF-44E3-9099-C40C66FF867C}">
                  <a14:compatExt spid="_x0000_s1343"/>
                </a:ext>
                <a:ext uri="{FF2B5EF4-FFF2-40B4-BE49-F238E27FC236}">
                  <a16:creationId xmlns:a16="http://schemas.microsoft.com/office/drawing/2014/main" id="{00000000-0008-0000-0300-00003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47</xdr:row>
          <xdr:rowOff>114300</xdr:rowOff>
        </xdr:from>
        <xdr:to>
          <xdr:col>16</xdr:col>
          <xdr:colOff>1085850</xdr:colOff>
          <xdr:row>47</xdr:row>
          <xdr:rowOff>314325</xdr:rowOff>
        </xdr:to>
        <xdr:sp macro="" textlink="">
          <xdr:nvSpPr>
            <xdr:cNvPr id="1344" name="Drop Down 320" hidden="1">
              <a:extLst>
                <a:ext uri="{63B3BB69-23CF-44E3-9099-C40C66FF867C}">
                  <a14:compatExt spid="_x0000_s1344"/>
                </a:ext>
                <a:ext uri="{FF2B5EF4-FFF2-40B4-BE49-F238E27FC236}">
                  <a16:creationId xmlns:a16="http://schemas.microsoft.com/office/drawing/2014/main" id="{00000000-0008-0000-0300-00004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48</xdr:row>
          <xdr:rowOff>114300</xdr:rowOff>
        </xdr:from>
        <xdr:to>
          <xdr:col>16</xdr:col>
          <xdr:colOff>1085850</xdr:colOff>
          <xdr:row>48</xdr:row>
          <xdr:rowOff>314325</xdr:rowOff>
        </xdr:to>
        <xdr:sp macro="" textlink="">
          <xdr:nvSpPr>
            <xdr:cNvPr id="1345" name="Drop Down 321" hidden="1">
              <a:extLst>
                <a:ext uri="{63B3BB69-23CF-44E3-9099-C40C66FF867C}">
                  <a14:compatExt spid="_x0000_s1345"/>
                </a:ext>
                <a:ext uri="{FF2B5EF4-FFF2-40B4-BE49-F238E27FC236}">
                  <a16:creationId xmlns:a16="http://schemas.microsoft.com/office/drawing/2014/main" id="{00000000-0008-0000-0300-00004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49</xdr:row>
          <xdr:rowOff>114300</xdr:rowOff>
        </xdr:from>
        <xdr:to>
          <xdr:col>16</xdr:col>
          <xdr:colOff>1085850</xdr:colOff>
          <xdr:row>49</xdr:row>
          <xdr:rowOff>314325</xdr:rowOff>
        </xdr:to>
        <xdr:sp macro="" textlink="">
          <xdr:nvSpPr>
            <xdr:cNvPr id="1346" name="Drop Down 322" hidden="1">
              <a:extLst>
                <a:ext uri="{63B3BB69-23CF-44E3-9099-C40C66FF867C}">
                  <a14:compatExt spid="_x0000_s1346"/>
                </a:ext>
                <a:ext uri="{FF2B5EF4-FFF2-40B4-BE49-F238E27FC236}">
                  <a16:creationId xmlns:a16="http://schemas.microsoft.com/office/drawing/2014/main" id="{00000000-0008-0000-0300-00004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50</xdr:row>
          <xdr:rowOff>114300</xdr:rowOff>
        </xdr:from>
        <xdr:to>
          <xdr:col>16</xdr:col>
          <xdr:colOff>1085850</xdr:colOff>
          <xdr:row>50</xdr:row>
          <xdr:rowOff>314325</xdr:rowOff>
        </xdr:to>
        <xdr:sp macro="" textlink="">
          <xdr:nvSpPr>
            <xdr:cNvPr id="1347" name="Drop Down 323" hidden="1">
              <a:extLst>
                <a:ext uri="{63B3BB69-23CF-44E3-9099-C40C66FF867C}">
                  <a14:compatExt spid="_x0000_s1347"/>
                </a:ext>
                <a:ext uri="{FF2B5EF4-FFF2-40B4-BE49-F238E27FC236}">
                  <a16:creationId xmlns:a16="http://schemas.microsoft.com/office/drawing/2014/main" id="{00000000-0008-0000-0300-00004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51</xdr:row>
          <xdr:rowOff>114300</xdr:rowOff>
        </xdr:from>
        <xdr:to>
          <xdr:col>16</xdr:col>
          <xdr:colOff>1085850</xdr:colOff>
          <xdr:row>51</xdr:row>
          <xdr:rowOff>314325</xdr:rowOff>
        </xdr:to>
        <xdr:sp macro="" textlink="">
          <xdr:nvSpPr>
            <xdr:cNvPr id="1348" name="Drop Down 324" hidden="1">
              <a:extLst>
                <a:ext uri="{63B3BB69-23CF-44E3-9099-C40C66FF867C}">
                  <a14:compatExt spid="_x0000_s1348"/>
                </a:ext>
                <a:ext uri="{FF2B5EF4-FFF2-40B4-BE49-F238E27FC236}">
                  <a16:creationId xmlns:a16="http://schemas.microsoft.com/office/drawing/2014/main" id="{00000000-0008-0000-0300-00004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52</xdr:row>
          <xdr:rowOff>114300</xdr:rowOff>
        </xdr:from>
        <xdr:to>
          <xdr:col>16</xdr:col>
          <xdr:colOff>1085850</xdr:colOff>
          <xdr:row>52</xdr:row>
          <xdr:rowOff>314325</xdr:rowOff>
        </xdr:to>
        <xdr:sp macro="" textlink="">
          <xdr:nvSpPr>
            <xdr:cNvPr id="1349" name="Drop Down 325" hidden="1">
              <a:extLst>
                <a:ext uri="{63B3BB69-23CF-44E3-9099-C40C66FF867C}">
                  <a14:compatExt spid="_x0000_s1349"/>
                </a:ext>
                <a:ext uri="{FF2B5EF4-FFF2-40B4-BE49-F238E27FC236}">
                  <a16:creationId xmlns:a16="http://schemas.microsoft.com/office/drawing/2014/main" id="{00000000-0008-0000-0300-00004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53</xdr:row>
          <xdr:rowOff>114300</xdr:rowOff>
        </xdr:from>
        <xdr:to>
          <xdr:col>16</xdr:col>
          <xdr:colOff>1085850</xdr:colOff>
          <xdr:row>53</xdr:row>
          <xdr:rowOff>314325</xdr:rowOff>
        </xdr:to>
        <xdr:sp macro="" textlink="">
          <xdr:nvSpPr>
            <xdr:cNvPr id="1350" name="Drop Down 326" hidden="1">
              <a:extLst>
                <a:ext uri="{63B3BB69-23CF-44E3-9099-C40C66FF867C}">
                  <a14:compatExt spid="_x0000_s1350"/>
                </a:ext>
                <a:ext uri="{FF2B5EF4-FFF2-40B4-BE49-F238E27FC236}">
                  <a16:creationId xmlns:a16="http://schemas.microsoft.com/office/drawing/2014/main" id="{00000000-0008-0000-0300-00004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54</xdr:row>
          <xdr:rowOff>114300</xdr:rowOff>
        </xdr:from>
        <xdr:to>
          <xdr:col>16</xdr:col>
          <xdr:colOff>1085850</xdr:colOff>
          <xdr:row>54</xdr:row>
          <xdr:rowOff>314325</xdr:rowOff>
        </xdr:to>
        <xdr:sp macro="" textlink="">
          <xdr:nvSpPr>
            <xdr:cNvPr id="1351" name="Drop Down 327" hidden="1">
              <a:extLst>
                <a:ext uri="{63B3BB69-23CF-44E3-9099-C40C66FF867C}">
                  <a14:compatExt spid="_x0000_s1351"/>
                </a:ext>
                <a:ext uri="{FF2B5EF4-FFF2-40B4-BE49-F238E27FC236}">
                  <a16:creationId xmlns:a16="http://schemas.microsoft.com/office/drawing/2014/main" id="{00000000-0008-0000-0300-00004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55</xdr:row>
          <xdr:rowOff>114300</xdr:rowOff>
        </xdr:from>
        <xdr:to>
          <xdr:col>16</xdr:col>
          <xdr:colOff>1085850</xdr:colOff>
          <xdr:row>55</xdr:row>
          <xdr:rowOff>314325</xdr:rowOff>
        </xdr:to>
        <xdr:sp macro="" textlink="">
          <xdr:nvSpPr>
            <xdr:cNvPr id="1352" name="Drop Down 328" hidden="1">
              <a:extLst>
                <a:ext uri="{63B3BB69-23CF-44E3-9099-C40C66FF867C}">
                  <a14:compatExt spid="_x0000_s1352"/>
                </a:ext>
                <a:ext uri="{FF2B5EF4-FFF2-40B4-BE49-F238E27FC236}">
                  <a16:creationId xmlns:a16="http://schemas.microsoft.com/office/drawing/2014/main" id="{00000000-0008-0000-0300-00004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56</xdr:row>
          <xdr:rowOff>114300</xdr:rowOff>
        </xdr:from>
        <xdr:to>
          <xdr:col>16</xdr:col>
          <xdr:colOff>1085850</xdr:colOff>
          <xdr:row>56</xdr:row>
          <xdr:rowOff>314325</xdr:rowOff>
        </xdr:to>
        <xdr:sp macro="" textlink="">
          <xdr:nvSpPr>
            <xdr:cNvPr id="1353" name="Drop Down 329" hidden="1">
              <a:extLst>
                <a:ext uri="{63B3BB69-23CF-44E3-9099-C40C66FF867C}">
                  <a14:compatExt spid="_x0000_s1353"/>
                </a:ext>
                <a:ext uri="{FF2B5EF4-FFF2-40B4-BE49-F238E27FC236}">
                  <a16:creationId xmlns:a16="http://schemas.microsoft.com/office/drawing/2014/main" id="{00000000-0008-0000-0300-00004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57</xdr:row>
          <xdr:rowOff>114300</xdr:rowOff>
        </xdr:from>
        <xdr:to>
          <xdr:col>16</xdr:col>
          <xdr:colOff>1085850</xdr:colOff>
          <xdr:row>57</xdr:row>
          <xdr:rowOff>314325</xdr:rowOff>
        </xdr:to>
        <xdr:sp macro="" textlink="">
          <xdr:nvSpPr>
            <xdr:cNvPr id="1354" name="Drop Down 330" hidden="1">
              <a:extLst>
                <a:ext uri="{63B3BB69-23CF-44E3-9099-C40C66FF867C}">
                  <a14:compatExt spid="_x0000_s1354"/>
                </a:ext>
                <a:ext uri="{FF2B5EF4-FFF2-40B4-BE49-F238E27FC236}">
                  <a16:creationId xmlns:a16="http://schemas.microsoft.com/office/drawing/2014/main" id="{00000000-0008-0000-0300-00004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58</xdr:row>
          <xdr:rowOff>114300</xdr:rowOff>
        </xdr:from>
        <xdr:to>
          <xdr:col>16</xdr:col>
          <xdr:colOff>1085850</xdr:colOff>
          <xdr:row>58</xdr:row>
          <xdr:rowOff>314325</xdr:rowOff>
        </xdr:to>
        <xdr:sp macro="" textlink="">
          <xdr:nvSpPr>
            <xdr:cNvPr id="1355" name="Drop Down 331" hidden="1">
              <a:extLst>
                <a:ext uri="{63B3BB69-23CF-44E3-9099-C40C66FF867C}">
                  <a14:compatExt spid="_x0000_s1355"/>
                </a:ext>
                <a:ext uri="{FF2B5EF4-FFF2-40B4-BE49-F238E27FC236}">
                  <a16:creationId xmlns:a16="http://schemas.microsoft.com/office/drawing/2014/main" id="{00000000-0008-0000-0300-00004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59</xdr:row>
          <xdr:rowOff>114300</xdr:rowOff>
        </xdr:from>
        <xdr:to>
          <xdr:col>16</xdr:col>
          <xdr:colOff>1085850</xdr:colOff>
          <xdr:row>59</xdr:row>
          <xdr:rowOff>314325</xdr:rowOff>
        </xdr:to>
        <xdr:sp macro="" textlink="">
          <xdr:nvSpPr>
            <xdr:cNvPr id="1356" name="Drop Down 332" hidden="1">
              <a:extLst>
                <a:ext uri="{63B3BB69-23CF-44E3-9099-C40C66FF867C}">
                  <a14:compatExt spid="_x0000_s1356"/>
                </a:ext>
                <a:ext uri="{FF2B5EF4-FFF2-40B4-BE49-F238E27FC236}">
                  <a16:creationId xmlns:a16="http://schemas.microsoft.com/office/drawing/2014/main" id="{00000000-0008-0000-0300-00004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60</xdr:row>
          <xdr:rowOff>114300</xdr:rowOff>
        </xdr:from>
        <xdr:to>
          <xdr:col>16</xdr:col>
          <xdr:colOff>1085850</xdr:colOff>
          <xdr:row>60</xdr:row>
          <xdr:rowOff>314325</xdr:rowOff>
        </xdr:to>
        <xdr:sp macro="" textlink="">
          <xdr:nvSpPr>
            <xdr:cNvPr id="1357" name="Drop Down 333" hidden="1">
              <a:extLst>
                <a:ext uri="{63B3BB69-23CF-44E3-9099-C40C66FF867C}">
                  <a14:compatExt spid="_x0000_s1357"/>
                </a:ext>
                <a:ext uri="{FF2B5EF4-FFF2-40B4-BE49-F238E27FC236}">
                  <a16:creationId xmlns:a16="http://schemas.microsoft.com/office/drawing/2014/main" id="{00000000-0008-0000-0300-00004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61</xdr:row>
          <xdr:rowOff>114300</xdr:rowOff>
        </xdr:from>
        <xdr:to>
          <xdr:col>16</xdr:col>
          <xdr:colOff>1085850</xdr:colOff>
          <xdr:row>61</xdr:row>
          <xdr:rowOff>314325</xdr:rowOff>
        </xdr:to>
        <xdr:sp macro="" textlink="">
          <xdr:nvSpPr>
            <xdr:cNvPr id="1358" name="Drop Down 334" hidden="1">
              <a:extLst>
                <a:ext uri="{63B3BB69-23CF-44E3-9099-C40C66FF867C}">
                  <a14:compatExt spid="_x0000_s1358"/>
                </a:ext>
                <a:ext uri="{FF2B5EF4-FFF2-40B4-BE49-F238E27FC236}">
                  <a16:creationId xmlns:a16="http://schemas.microsoft.com/office/drawing/2014/main" id="{00000000-0008-0000-0300-00004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5</xdr:row>
          <xdr:rowOff>76200</xdr:rowOff>
        </xdr:from>
        <xdr:to>
          <xdr:col>1</xdr:col>
          <xdr:colOff>2476500</xdr:colOff>
          <xdr:row>5</xdr:row>
          <xdr:rowOff>342900</xdr:rowOff>
        </xdr:to>
        <xdr:sp macro="" textlink="">
          <xdr:nvSpPr>
            <xdr:cNvPr id="20506" name="Drop Down 26" hidden="1">
              <a:extLst>
                <a:ext uri="{63B3BB69-23CF-44E3-9099-C40C66FF867C}">
                  <a14:compatExt spid="_x0000_s20506"/>
                </a:ext>
                <a:ext uri="{FF2B5EF4-FFF2-40B4-BE49-F238E27FC236}">
                  <a16:creationId xmlns:a16="http://schemas.microsoft.com/office/drawing/2014/main" id="{00000000-0008-0000-0500-00001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6</xdr:row>
          <xdr:rowOff>85725</xdr:rowOff>
        </xdr:from>
        <xdr:to>
          <xdr:col>1</xdr:col>
          <xdr:colOff>2476500</xdr:colOff>
          <xdr:row>6</xdr:row>
          <xdr:rowOff>381000</xdr:rowOff>
        </xdr:to>
        <xdr:sp macro="" textlink="">
          <xdr:nvSpPr>
            <xdr:cNvPr id="20507" name="Drop Down 27" hidden="1">
              <a:extLst>
                <a:ext uri="{63B3BB69-23CF-44E3-9099-C40C66FF867C}">
                  <a14:compatExt spid="_x0000_s20507"/>
                </a:ext>
                <a:ext uri="{FF2B5EF4-FFF2-40B4-BE49-F238E27FC236}">
                  <a16:creationId xmlns:a16="http://schemas.microsoft.com/office/drawing/2014/main" id="{00000000-0008-0000-0500-00001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7</xdr:row>
          <xdr:rowOff>85725</xdr:rowOff>
        </xdr:from>
        <xdr:to>
          <xdr:col>1</xdr:col>
          <xdr:colOff>2476500</xdr:colOff>
          <xdr:row>7</xdr:row>
          <xdr:rowOff>381000</xdr:rowOff>
        </xdr:to>
        <xdr:sp macro="" textlink="">
          <xdr:nvSpPr>
            <xdr:cNvPr id="20508" name="Drop Down 28" hidden="1">
              <a:extLst>
                <a:ext uri="{63B3BB69-23CF-44E3-9099-C40C66FF867C}">
                  <a14:compatExt spid="_x0000_s20508"/>
                </a:ext>
                <a:ext uri="{FF2B5EF4-FFF2-40B4-BE49-F238E27FC236}">
                  <a16:creationId xmlns:a16="http://schemas.microsoft.com/office/drawing/2014/main" id="{00000000-0008-0000-0500-00001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8</xdr:row>
          <xdr:rowOff>76200</xdr:rowOff>
        </xdr:from>
        <xdr:to>
          <xdr:col>1</xdr:col>
          <xdr:colOff>2495550</xdr:colOff>
          <xdr:row>8</xdr:row>
          <xdr:rowOff>342900</xdr:rowOff>
        </xdr:to>
        <xdr:sp macro="" textlink="">
          <xdr:nvSpPr>
            <xdr:cNvPr id="20509" name="Drop Down 29" hidden="1">
              <a:extLst>
                <a:ext uri="{63B3BB69-23CF-44E3-9099-C40C66FF867C}">
                  <a14:compatExt spid="_x0000_s20509"/>
                </a:ext>
                <a:ext uri="{FF2B5EF4-FFF2-40B4-BE49-F238E27FC236}">
                  <a16:creationId xmlns:a16="http://schemas.microsoft.com/office/drawing/2014/main" id="{00000000-0008-0000-0500-00001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9</xdr:row>
          <xdr:rowOff>76200</xdr:rowOff>
        </xdr:from>
        <xdr:to>
          <xdr:col>1</xdr:col>
          <xdr:colOff>2476500</xdr:colOff>
          <xdr:row>9</xdr:row>
          <xdr:rowOff>342900</xdr:rowOff>
        </xdr:to>
        <xdr:sp macro="" textlink="">
          <xdr:nvSpPr>
            <xdr:cNvPr id="20510" name="Drop Down 30" hidden="1">
              <a:extLst>
                <a:ext uri="{63B3BB69-23CF-44E3-9099-C40C66FF867C}">
                  <a14:compatExt spid="_x0000_s20510"/>
                </a:ext>
                <a:ext uri="{FF2B5EF4-FFF2-40B4-BE49-F238E27FC236}">
                  <a16:creationId xmlns:a16="http://schemas.microsoft.com/office/drawing/2014/main" id="{00000000-0008-0000-0500-00001E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10</xdr:row>
          <xdr:rowOff>76200</xdr:rowOff>
        </xdr:from>
        <xdr:to>
          <xdr:col>1</xdr:col>
          <xdr:colOff>2476500</xdr:colOff>
          <xdr:row>10</xdr:row>
          <xdr:rowOff>342900</xdr:rowOff>
        </xdr:to>
        <xdr:sp macro="" textlink="">
          <xdr:nvSpPr>
            <xdr:cNvPr id="20511" name="Drop Down 31" hidden="1">
              <a:extLst>
                <a:ext uri="{63B3BB69-23CF-44E3-9099-C40C66FF867C}">
                  <a14:compatExt spid="_x0000_s20511"/>
                </a:ext>
                <a:ext uri="{FF2B5EF4-FFF2-40B4-BE49-F238E27FC236}">
                  <a16:creationId xmlns:a16="http://schemas.microsoft.com/office/drawing/2014/main" id="{00000000-0008-0000-0500-00001F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11</xdr:row>
          <xdr:rowOff>76200</xdr:rowOff>
        </xdr:from>
        <xdr:to>
          <xdr:col>1</xdr:col>
          <xdr:colOff>2476500</xdr:colOff>
          <xdr:row>11</xdr:row>
          <xdr:rowOff>342900</xdr:rowOff>
        </xdr:to>
        <xdr:sp macro="" textlink="">
          <xdr:nvSpPr>
            <xdr:cNvPr id="20512" name="Drop Down 32" hidden="1">
              <a:extLst>
                <a:ext uri="{63B3BB69-23CF-44E3-9099-C40C66FF867C}">
                  <a14:compatExt spid="_x0000_s20512"/>
                </a:ext>
                <a:ext uri="{FF2B5EF4-FFF2-40B4-BE49-F238E27FC236}">
                  <a16:creationId xmlns:a16="http://schemas.microsoft.com/office/drawing/2014/main" id="{00000000-0008-0000-0500-000020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12</xdr:row>
          <xdr:rowOff>76200</xdr:rowOff>
        </xdr:from>
        <xdr:to>
          <xdr:col>1</xdr:col>
          <xdr:colOff>2476500</xdr:colOff>
          <xdr:row>12</xdr:row>
          <xdr:rowOff>342900</xdr:rowOff>
        </xdr:to>
        <xdr:sp macro="" textlink="">
          <xdr:nvSpPr>
            <xdr:cNvPr id="20513" name="Drop Down 33" hidden="1">
              <a:extLst>
                <a:ext uri="{63B3BB69-23CF-44E3-9099-C40C66FF867C}">
                  <a14:compatExt spid="_x0000_s20513"/>
                </a:ext>
                <a:ext uri="{FF2B5EF4-FFF2-40B4-BE49-F238E27FC236}">
                  <a16:creationId xmlns:a16="http://schemas.microsoft.com/office/drawing/2014/main" id="{00000000-0008-0000-0500-00002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14</xdr:row>
          <xdr:rowOff>76200</xdr:rowOff>
        </xdr:from>
        <xdr:to>
          <xdr:col>1</xdr:col>
          <xdr:colOff>2476500</xdr:colOff>
          <xdr:row>14</xdr:row>
          <xdr:rowOff>342900</xdr:rowOff>
        </xdr:to>
        <xdr:sp macro="" textlink="">
          <xdr:nvSpPr>
            <xdr:cNvPr id="20514" name="Drop Down 34" hidden="1">
              <a:extLst>
                <a:ext uri="{63B3BB69-23CF-44E3-9099-C40C66FF867C}">
                  <a14:compatExt spid="_x0000_s20514"/>
                </a:ext>
                <a:ext uri="{FF2B5EF4-FFF2-40B4-BE49-F238E27FC236}">
                  <a16:creationId xmlns:a16="http://schemas.microsoft.com/office/drawing/2014/main" id="{00000000-0008-0000-0500-00002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xdr:row>
          <xdr:rowOff>76200</xdr:rowOff>
        </xdr:from>
        <xdr:to>
          <xdr:col>4</xdr:col>
          <xdr:colOff>942975</xdr:colOff>
          <xdr:row>5</xdr:row>
          <xdr:rowOff>342900</xdr:rowOff>
        </xdr:to>
        <xdr:sp macro="" textlink="">
          <xdr:nvSpPr>
            <xdr:cNvPr id="20515" name="Drop Down 35" hidden="1">
              <a:extLst>
                <a:ext uri="{63B3BB69-23CF-44E3-9099-C40C66FF867C}">
                  <a14:compatExt spid="_x0000_s20515"/>
                </a:ext>
                <a:ext uri="{FF2B5EF4-FFF2-40B4-BE49-F238E27FC236}">
                  <a16:creationId xmlns:a16="http://schemas.microsoft.com/office/drawing/2014/main" id="{00000000-0008-0000-0500-00002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6</xdr:row>
          <xdr:rowOff>76200</xdr:rowOff>
        </xdr:from>
        <xdr:to>
          <xdr:col>4</xdr:col>
          <xdr:colOff>942975</xdr:colOff>
          <xdr:row>6</xdr:row>
          <xdr:rowOff>342900</xdr:rowOff>
        </xdr:to>
        <xdr:sp macro="" textlink="">
          <xdr:nvSpPr>
            <xdr:cNvPr id="20516" name="Drop Down 36" hidden="1">
              <a:extLst>
                <a:ext uri="{63B3BB69-23CF-44E3-9099-C40C66FF867C}">
                  <a14:compatExt spid="_x0000_s20516"/>
                </a:ext>
                <a:ext uri="{FF2B5EF4-FFF2-40B4-BE49-F238E27FC236}">
                  <a16:creationId xmlns:a16="http://schemas.microsoft.com/office/drawing/2014/main" id="{00000000-0008-0000-0500-000024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xdr:row>
          <xdr:rowOff>76200</xdr:rowOff>
        </xdr:from>
        <xdr:to>
          <xdr:col>4</xdr:col>
          <xdr:colOff>942975</xdr:colOff>
          <xdr:row>7</xdr:row>
          <xdr:rowOff>342900</xdr:rowOff>
        </xdr:to>
        <xdr:sp macro="" textlink="">
          <xdr:nvSpPr>
            <xdr:cNvPr id="20517" name="Drop Down 37" hidden="1">
              <a:extLst>
                <a:ext uri="{63B3BB69-23CF-44E3-9099-C40C66FF867C}">
                  <a14:compatExt spid="_x0000_s20517"/>
                </a:ext>
                <a:ext uri="{FF2B5EF4-FFF2-40B4-BE49-F238E27FC236}">
                  <a16:creationId xmlns:a16="http://schemas.microsoft.com/office/drawing/2014/main" id="{00000000-0008-0000-0500-00002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8</xdr:row>
          <xdr:rowOff>76200</xdr:rowOff>
        </xdr:from>
        <xdr:to>
          <xdr:col>4</xdr:col>
          <xdr:colOff>942975</xdr:colOff>
          <xdr:row>8</xdr:row>
          <xdr:rowOff>342900</xdr:rowOff>
        </xdr:to>
        <xdr:sp macro="" textlink="">
          <xdr:nvSpPr>
            <xdr:cNvPr id="20518" name="Drop Down 38" hidden="1">
              <a:extLst>
                <a:ext uri="{63B3BB69-23CF-44E3-9099-C40C66FF867C}">
                  <a14:compatExt spid="_x0000_s20518"/>
                </a:ext>
                <a:ext uri="{FF2B5EF4-FFF2-40B4-BE49-F238E27FC236}">
                  <a16:creationId xmlns:a16="http://schemas.microsoft.com/office/drawing/2014/main" id="{00000000-0008-0000-0500-00002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9</xdr:row>
          <xdr:rowOff>76200</xdr:rowOff>
        </xdr:from>
        <xdr:to>
          <xdr:col>4</xdr:col>
          <xdr:colOff>942975</xdr:colOff>
          <xdr:row>9</xdr:row>
          <xdr:rowOff>342900</xdr:rowOff>
        </xdr:to>
        <xdr:sp macro="" textlink="">
          <xdr:nvSpPr>
            <xdr:cNvPr id="20519" name="Drop Down 39" hidden="1">
              <a:extLst>
                <a:ext uri="{63B3BB69-23CF-44E3-9099-C40C66FF867C}">
                  <a14:compatExt spid="_x0000_s20519"/>
                </a:ext>
                <a:ext uri="{FF2B5EF4-FFF2-40B4-BE49-F238E27FC236}">
                  <a16:creationId xmlns:a16="http://schemas.microsoft.com/office/drawing/2014/main" id="{00000000-0008-0000-0500-00002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10</xdr:row>
          <xdr:rowOff>76200</xdr:rowOff>
        </xdr:from>
        <xdr:to>
          <xdr:col>4</xdr:col>
          <xdr:colOff>942975</xdr:colOff>
          <xdr:row>10</xdr:row>
          <xdr:rowOff>342900</xdr:rowOff>
        </xdr:to>
        <xdr:sp macro="" textlink="">
          <xdr:nvSpPr>
            <xdr:cNvPr id="20520" name="Drop Down 40" hidden="1">
              <a:extLst>
                <a:ext uri="{63B3BB69-23CF-44E3-9099-C40C66FF867C}">
                  <a14:compatExt spid="_x0000_s20520"/>
                </a:ext>
                <a:ext uri="{FF2B5EF4-FFF2-40B4-BE49-F238E27FC236}">
                  <a16:creationId xmlns:a16="http://schemas.microsoft.com/office/drawing/2014/main" id="{00000000-0008-0000-0500-00002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11</xdr:row>
          <xdr:rowOff>76200</xdr:rowOff>
        </xdr:from>
        <xdr:to>
          <xdr:col>4</xdr:col>
          <xdr:colOff>942975</xdr:colOff>
          <xdr:row>11</xdr:row>
          <xdr:rowOff>342900</xdr:rowOff>
        </xdr:to>
        <xdr:sp macro="" textlink="">
          <xdr:nvSpPr>
            <xdr:cNvPr id="20521" name="Drop Down 41" hidden="1">
              <a:extLst>
                <a:ext uri="{63B3BB69-23CF-44E3-9099-C40C66FF867C}">
                  <a14:compatExt spid="_x0000_s20521"/>
                </a:ext>
                <a:ext uri="{FF2B5EF4-FFF2-40B4-BE49-F238E27FC236}">
                  <a16:creationId xmlns:a16="http://schemas.microsoft.com/office/drawing/2014/main" id="{00000000-0008-0000-0500-00002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12</xdr:row>
          <xdr:rowOff>76200</xdr:rowOff>
        </xdr:from>
        <xdr:to>
          <xdr:col>4</xdr:col>
          <xdr:colOff>942975</xdr:colOff>
          <xdr:row>12</xdr:row>
          <xdr:rowOff>342900</xdr:rowOff>
        </xdr:to>
        <xdr:sp macro="" textlink="">
          <xdr:nvSpPr>
            <xdr:cNvPr id="20522" name="Drop Down 42" hidden="1">
              <a:extLst>
                <a:ext uri="{63B3BB69-23CF-44E3-9099-C40C66FF867C}">
                  <a14:compatExt spid="_x0000_s20522"/>
                </a:ext>
                <a:ext uri="{FF2B5EF4-FFF2-40B4-BE49-F238E27FC236}">
                  <a16:creationId xmlns:a16="http://schemas.microsoft.com/office/drawing/2014/main" id="{00000000-0008-0000-0500-00002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13</xdr:row>
          <xdr:rowOff>76200</xdr:rowOff>
        </xdr:from>
        <xdr:to>
          <xdr:col>4</xdr:col>
          <xdr:colOff>942975</xdr:colOff>
          <xdr:row>13</xdr:row>
          <xdr:rowOff>342900</xdr:rowOff>
        </xdr:to>
        <xdr:sp macro="" textlink="">
          <xdr:nvSpPr>
            <xdr:cNvPr id="20523" name="Drop Down 43" hidden="1">
              <a:extLst>
                <a:ext uri="{63B3BB69-23CF-44E3-9099-C40C66FF867C}">
                  <a14:compatExt spid="_x0000_s20523"/>
                </a:ext>
                <a:ext uri="{FF2B5EF4-FFF2-40B4-BE49-F238E27FC236}">
                  <a16:creationId xmlns:a16="http://schemas.microsoft.com/office/drawing/2014/main" id="{00000000-0008-0000-0500-00002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14</xdr:row>
          <xdr:rowOff>76200</xdr:rowOff>
        </xdr:from>
        <xdr:to>
          <xdr:col>4</xdr:col>
          <xdr:colOff>942975</xdr:colOff>
          <xdr:row>14</xdr:row>
          <xdr:rowOff>342900</xdr:rowOff>
        </xdr:to>
        <xdr:sp macro="" textlink="">
          <xdr:nvSpPr>
            <xdr:cNvPr id="20524" name="Drop Down 44" hidden="1">
              <a:extLst>
                <a:ext uri="{63B3BB69-23CF-44E3-9099-C40C66FF867C}">
                  <a14:compatExt spid="_x0000_s20524"/>
                </a:ext>
                <a:ext uri="{FF2B5EF4-FFF2-40B4-BE49-F238E27FC236}">
                  <a16:creationId xmlns:a16="http://schemas.microsoft.com/office/drawing/2014/main" id="{00000000-0008-0000-0500-00002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5</xdr:row>
          <xdr:rowOff>76200</xdr:rowOff>
        </xdr:from>
        <xdr:to>
          <xdr:col>7</xdr:col>
          <xdr:colOff>2476500</xdr:colOff>
          <xdr:row>5</xdr:row>
          <xdr:rowOff>342900</xdr:rowOff>
        </xdr:to>
        <xdr:sp macro="" textlink="">
          <xdr:nvSpPr>
            <xdr:cNvPr id="20525" name="Drop Down 45" hidden="1">
              <a:extLst>
                <a:ext uri="{63B3BB69-23CF-44E3-9099-C40C66FF867C}">
                  <a14:compatExt spid="_x0000_s20525"/>
                </a:ext>
                <a:ext uri="{FF2B5EF4-FFF2-40B4-BE49-F238E27FC236}">
                  <a16:creationId xmlns:a16="http://schemas.microsoft.com/office/drawing/2014/main" id="{00000000-0008-0000-0500-00002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6</xdr:row>
          <xdr:rowOff>76200</xdr:rowOff>
        </xdr:from>
        <xdr:to>
          <xdr:col>7</xdr:col>
          <xdr:colOff>2476500</xdr:colOff>
          <xdr:row>6</xdr:row>
          <xdr:rowOff>342900</xdr:rowOff>
        </xdr:to>
        <xdr:sp macro="" textlink="">
          <xdr:nvSpPr>
            <xdr:cNvPr id="20526" name="Drop Down 46" hidden="1">
              <a:extLst>
                <a:ext uri="{63B3BB69-23CF-44E3-9099-C40C66FF867C}">
                  <a14:compatExt spid="_x0000_s20526"/>
                </a:ext>
                <a:ext uri="{FF2B5EF4-FFF2-40B4-BE49-F238E27FC236}">
                  <a16:creationId xmlns:a16="http://schemas.microsoft.com/office/drawing/2014/main" id="{00000000-0008-0000-0500-00002E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7</xdr:row>
          <xdr:rowOff>76200</xdr:rowOff>
        </xdr:from>
        <xdr:to>
          <xdr:col>7</xdr:col>
          <xdr:colOff>2476500</xdr:colOff>
          <xdr:row>7</xdr:row>
          <xdr:rowOff>342900</xdr:rowOff>
        </xdr:to>
        <xdr:sp macro="" textlink="">
          <xdr:nvSpPr>
            <xdr:cNvPr id="20527" name="Drop Down 47" hidden="1">
              <a:extLst>
                <a:ext uri="{63B3BB69-23CF-44E3-9099-C40C66FF867C}">
                  <a14:compatExt spid="_x0000_s20527"/>
                </a:ext>
                <a:ext uri="{FF2B5EF4-FFF2-40B4-BE49-F238E27FC236}">
                  <a16:creationId xmlns:a16="http://schemas.microsoft.com/office/drawing/2014/main" id="{00000000-0008-0000-0500-00002F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8</xdr:row>
          <xdr:rowOff>76200</xdr:rowOff>
        </xdr:from>
        <xdr:to>
          <xdr:col>7</xdr:col>
          <xdr:colOff>2476500</xdr:colOff>
          <xdr:row>8</xdr:row>
          <xdr:rowOff>342900</xdr:rowOff>
        </xdr:to>
        <xdr:sp macro="" textlink="">
          <xdr:nvSpPr>
            <xdr:cNvPr id="20528" name="Drop Down 48" hidden="1">
              <a:extLst>
                <a:ext uri="{63B3BB69-23CF-44E3-9099-C40C66FF867C}">
                  <a14:compatExt spid="_x0000_s20528"/>
                </a:ext>
                <a:ext uri="{FF2B5EF4-FFF2-40B4-BE49-F238E27FC236}">
                  <a16:creationId xmlns:a16="http://schemas.microsoft.com/office/drawing/2014/main" id="{00000000-0008-0000-0500-000030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9</xdr:row>
          <xdr:rowOff>76200</xdr:rowOff>
        </xdr:from>
        <xdr:to>
          <xdr:col>7</xdr:col>
          <xdr:colOff>2476500</xdr:colOff>
          <xdr:row>9</xdr:row>
          <xdr:rowOff>342900</xdr:rowOff>
        </xdr:to>
        <xdr:sp macro="" textlink="">
          <xdr:nvSpPr>
            <xdr:cNvPr id="20529" name="Drop Down 49" hidden="1">
              <a:extLst>
                <a:ext uri="{63B3BB69-23CF-44E3-9099-C40C66FF867C}">
                  <a14:compatExt spid="_x0000_s20529"/>
                </a:ext>
                <a:ext uri="{FF2B5EF4-FFF2-40B4-BE49-F238E27FC236}">
                  <a16:creationId xmlns:a16="http://schemas.microsoft.com/office/drawing/2014/main" id="{00000000-0008-0000-0500-00003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10</xdr:row>
          <xdr:rowOff>76200</xdr:rowOff>
        </xdr:from>
        <xdr:to>
          <xdr:col>7</xdr:col>
          <xdr:colOff>2476500</xdr:colOff>
          <xdr:row>10</xdr:row>
          <xdr:rowOff>342900</xdr:rowOff>
        </xdr:to>
        <xdr:sp macro="" textlink="">
          <xdr:nvSpPr>
            <xdr:cNvPr id="20530" name="Drop Down 50" hidden="1">
              <a:extLst>
                <a:ext uri="{63B3BB69-23CF-44E3-9099-C40C66FF867C}">
                  <a14:compatExt spid="_x0000_s20530"/>
                </a:ext>
                <a:ext uri="{FF2B5EF4-FFF2-40B4-BE49-F238E27FC236}">
                  <a16:creationId xmlns:a16="http://schemas.microsoft.com/office/drawing/2014/main" id="{00000000-0008-0000-0500-00003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11</xdr:row>
          <xdr:rowOff>76200</xdr:rowOff>
        </xdr:from>
        <xdr:to>
          <xdr:col>7</xdr:col>
          <xdr:colOff>2476500</xdr:colOff>
          <xdr:row>11</xdr:row>
          <xdr:rowOff>342900</xdr:rowOff>
        </xdr:to>
        <xdr:sp macro="" textlink="">
          <xdr:nvSpPr>
            <xdr:cNvPr id="20531" name="Drop Down 51" hidden="1">
              <a:extLst>
                <a:ext uri="{63B3BB69-23CF-44E3-9099-C40C66FF867C}">
                  <a14:compatExt spid="_x0000_s20531"/>
                </a:ext>
                <a:ext uri="{FF2B5EF4-FFF2-40B4-BE49-F238E27FC236}">
                  <a16:creationId xmlns:a16="http://schemas.microsoft.com/office/drawing/2014/main" id="{00000000-0008-0000-0500-00003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76200</xdr:rowOff>
        </xdr:from>
        <xdr:to>
          <xdr:col>7</xdr:col>
          <xdr:colOff>2476500</xdr:colOff>
          <xdr:row>12</xdr:row>
          <xdr:rowOff>342900</xdr:rowOff>
        </xdr:to>
        <xdr:sp macro="" textlink="">
          <xdr:nvSpPr>
            <xdr:cNvPr id="20532" name="Drop Down 52" hidden="1">
              <a:extLst>
                <a:ext uri="{63B3BB69-23CF-44E3-9099-C40C66FF867C}">
                  <a14:compatExt spid="_x0000_s20532"/>
                </a:ext>
                <a:ext uri="{FF2B5EF4-FFF2-40B4-BE49-F238E27FC236}">
                  <a16:creationId xmlns:a16="http://schemas.microsoft.com/office/drawing/2014/main" id="{00000000-0008-0000-0500-000034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13</xdr:row>
          <xdr:rowOff>76200</xdr:rowOff>
        </xdr:from>
        <xdr:to>
          <xdr:col>7</xdr:col>
          <xdr:colOff>2476500</xdr:colOff>
          <xdr:row>13</xdr:row>
          <xdr:rowOff>342900</xdr:rowOff>
        </xdr:to>
        <xdr:sp macro="" textlink="">
          <xdr:nvSpPr>
            <xdr:cNvPr id="20533" name="Drop Down 53" hidden="1">
              <a:extLst>
                <a:ext uri="{63B3BB69-23CF-44E3-9099-C40C66FF867C}">
                  <a14:compatExt spid="_x0000_s20533"/>
                </a:ext>
                <a:ext uri="{FF2B5EF4-FFF2-40B4-BE49-F238E27FC236}">
                  <a16:creationId xmlns:a16="http://schemas.microsoft.com/office/drawing/2014/main" id="{00000000-0008-0000-0500-00003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14</xdr:row>
          <xdr:rowOff>76200</xdr:rowOff>
        </xdr:from>
        <xdr:to>
          <xdr:col>7</xdr:col>
          <xdr:colOff>2476500</xdr:colOff>
          <xdr:row>14</xdr:row>
          <xdr:rowOff>342900</xdr:rowOff>
        </xdr:to>
        <xdr:sp macro="" textlink="">
          <xdr:nvSpPr>
            <xdr:cNvPr id="20534" name="Drop Down 54" hidden="1">
              <a:extLst>
                <a:ext uri="{63B3BB69-23CF-44E3-9099-C40C66FF867C}">
                  <a14:compatExt spid="_x0000_s20534"/>
                </a:ext>
                <a:ext uri="{FF2B5EF4-FFF2-40B4-BE49-F238E27FC236}">
                  <a16:creationId xmlns:a16="http://schemas.microsoft.com/office/drawing/2014/main" id="{00000000-0008-0000-0500-00003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5</xdr:row>
          <xdr:rowOff>76200</xdr:rowOff>
        </xdr:from>
        <xdr:to>
          <xdr:col>10</xdr:col>
          <xdr:colOff>942975</xdr:colOff>
          <xdr:row>5</xdr:row>
          <xdr:rowOff>342900</xdr:rowOff>
        </xdr:to>
        <xdr:sp macro="" textlink="">
          <xdr:nvSpPr>
            <xdr:cNvPr id="20535" name="Drop Down 55" hidden="1">
              <a:extLst>
                <a:ext uri="{63B3BB69-23CF-44E3-9099-C40C66FF867C}">
                  <a14:compatExt spid="_x0000_s20535"/>
                </a:ext>
                <a:ext uri="{FF2B5EF4-FFF2-40B4-BE49-F238E27FC236}">
                  <a16:creationId xmlns:a16="http://schemas.microsoft.com/office/drawing/2014/main" id="{00000000-0008-0000-0500-00003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6</xdr:row>
          <xdr:rowOff>76200</xdr:rowOff>
        </xdr:from>
        <xdr:to>
          <xdr:col>10</xdr:col>
          <xdr:colOff>942975</xdr:colOff>
          <xdr:row>6</xdr:row>
          <xdr:rowOff>342900</xdr:rowOff>
        </xdr:to>
        <xdr:sp macro="" textlink="">
          <xdr:nvSpPr>
            <xdr:cNvPr id="20536" name="Drop Down 56" hidden="1">
              <a:extLst>
                <a:ext uri="{63B3BB69-23CF-44E3-9099-C40C66FF867C}">
                  <a14:compatExt spid="_x0000_s20536"/>
                </a:ext>
                <a:ext uri="{FF2B5EF4-FFF2-40B4-BE49-F238E27FC236}">
                  <a16:creationId xmlns:a16="http://schemas.microsoft.com/office/drawing/2014/main" id="{00000000-0008-0000-0500-00003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7</xdr:row>
          <xdr:rowOff>76200</xdr:rowOff>
        </xdr:from>
        <xdr:to>
          <xdr:col>10</xdr:col>
          <xdr:colOff>942975</xdr:colOff>
          <xdr:row>7</xdr:row>
          <xdr:rowOff>342900</xdr:rowOff>
        </xdr:to>
        <xdr:sp macro="" textlink="">
          <xdr:nvSpPr>
            <xdr:cNvPr id="20537" name="Drop Down 57" hidden="1">
              <a:extLst>
                <a:ext uri="{63B3BB69-23CF-44E3-9099-C40C66FF867C}">
                  <a14:compatExt spid="_x0000_s20537"/>
                </a:ext>
                <a:ext uri="{FF2B5EF4-FFF2-40B4-BE49-F238E27FC236}">
                  <a16:creationId xmlns:a16="http://schemas.microsoft.com/office/drawing/2014/main" id="{00000000-0008-0000-0500-00003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8</xdr:row>
          <xdr:rowOff>76200</xdr:rowOff>
        </xdr:from>
        <xdr:to>
          <xdr:col>10</xdr:col>
          <xdr:colOff>942975</xdr:colOff>
          <xdr:row>8</xdr:row>
          <xdr:rowOff>342900</xdr:rowOff>
        </xdr:to>
        <xdr:sp macro="" textlink="">
          <xdr:nvSpPr>
            <xdr:cNvPr id="20538" name="Drop Down 58" hidden="1">
              <a:extLst>
                <a:ext uri="{63B3BB69-23CF-44E3-9099-C40C66FF867C}">
                  <a14:compatExt spid="_x0000_s20538"/>
                </a:ext>
                <a:ext uri="{FF2B5EF4-FFF2-40B4-BE49-F238E27FC236}">
                  <a16:creationId xmlns:a16="http://schemas.microsoft.com/office/drawing/2014/main" id="{00000000-0008-0000-0500-00003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9</xdr:row>
          <xdr:rowOff>76200</xdr:rowOff>
        </xdr:from>
        <xdr:to>
          <xdr:col>10</xdr:col>
          <xdr:colOff>942975</xdr:colOff>
          <xdr:row>9</xdr:row>
          <xdr:rowOff>342900</xdr:rowOff>
        </xdr:to>
        <xdr:sp macro="" textlink="">
          <xdr:nvSpPr>
            <xdr:cNvPr id="20539" name="Drop Down 59" hidden="1">
              <a:extLst>
                <a:ext uri="{63B3BB69-23CF-44E3-9099-C40C66FF867C}">
                  <a14:compatExt spid="_x0000_s20539"/>
                </a:ext>
                <a:ext uri="{FF2B5EF4-FFF2-40B4-BE49-F238E27FC236}">
                  <a16:creationId xmlns:a16="http://schemas.microsoft.com/office/drawing/2014/main" id="{00000000-0008-0000-0500-00003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10</xdr:row>
          <xdr:rowOff>76200</xdr:rowOff>
        </xdr:from>
        <xdr:to>
          <xdr:col>10</xdr:col>
          <xdr:colOff>942975</xdr:colOff>
          <xdr:row>10</xdr:row>
          <xdr:rowOff>342900</xdr:rowOff>
        </xdr:to>
        <xdr:sp macro="" textlink="">
          <xdr:nvSpPr>
            <xdr:cNvPr id="20540" name="Drop Down 60" hidden="1">
              <a:extLst>
                <a:ext uri="{63B3BB69-23CF-44E3-9099-C40C66FF867C}">
                  <a14:compatExt spid="_x0000_s20540"/>
                </a:ext>
                <a:ext uri="{FF2B5EF4-FFF2-40B4-BE49-F238E27FC236}">
                  <a16:creationId xmlns:a16="http://schemas.microsoft.com/office/drawing/2014/main" id="{00000000-0008-0000-0500-00003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11</xdr:row>
          <xdr:rowOff>76200</xdr:rowOff>
        </xdr:from>
        <xdr:to>
          <xdr:col>10</xdr:col>
          <xdr:colOff>942975</xdr:colOff>
          <xdr:row>11</xdr:row>
          <xdr:rowOff>342900</xdr:rowOff>
        </xdr:to>
        <xdr:sp macro="" textlink="">
          <xdr:nvSpPr>
            <xdr:cNvPr id="20541" name="Drop Down 61" hidden="1">
              <a:extLst>
                <a:ext uri="{63B3BB69-23CF-44E3-9099-C40C66FF867C}">
                  <a14:compatExt spid="_x0000_s20541"/>
                </a:ext>
                <a:ext uri="{FF2B5EF4-FFF2-40B4-BE49-F238E27FC236}">
                  <a16:creationId xmlns:a16="http://schemas.microsoft.com/office/drawing/2014/main" id="{00000000-0008-0000-0500-00003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12</xdr:row>
          <xdr:rowOff>76200</xdr:rowOff>
        </xdr:from>
        <xdr:to>
          <xdr:col>10</xdr:col>
          <xdr:colOff>942975</xdr:colOff>
          <xdr:row>12</xdr:row>
          <xdr:rowOff>342900</xdr:rowOff>
        </xdr:to>
        <xdr:sp macro="" textlink="">
          <xdr:nvSpPr>
            <xdr:cNvPr id="20542" name="Drop Down 62" hidden="1">
              <a:extLst>
                <a:ext uri="{63B3BB69-23CF-44E3-9099-C40C66FF867C}">
                  <a14:compatExt spid="_x0000_s20542"/>
                </a:ext>
                <a:ext uri="{FF2B5EF4-FFF2-40B4-BE49-F238E27FC236}">
                  <a16:creationId xmlns:a16="http://schemas.microsoft.com/office/drawing/2014/main" id="{00000000-0008-0000-0500-00003E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13</xdr:row>
          <xdr:rowOff>76200</xdr:rowOff>
        </xdr:from>
        <xdr:to>
          <xdr:col>10</xdr:col>
          <xdr:colOff>942975</xdr:colOff>
          <xdr:row>13</xdr:row>
          <xdr:rowOff>342900</xdr:rowOff>
        </xdr:to>
        <xdr:sp macro="" textlink="">
          <xdr:nvSpPr>
            <xdr:cNvPr id="20543" name="Drop Down 63" hidden="1">
              <a:extLst>
                <a:ext uri="{63B3BB69-23CF-44E3-9099-C40C66FF867C}">
                  <a14:compatExt spid="_x0000_s20543"/>
                </a:ext>
                <a:ext uri="{FF2B5EF4-FFF2-40B4-BE49-F238E27FC236}">
                  <a16:creationId xmlns:a16="http://schemas.microsoft.com/office/drawing/2014/main" id="{00000000-0008-0000-0500-00003F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14</xdr:row>
          <xdr:rowOff>76200</xdr:rowOff>
        </xdr:from>
        <xdr:to>
          <xdr:col>10</xdr:col>
          <xdr:colOff>942975</xdr:colOff>
          <xdr:row>14</xdr:row>
          <xdr:rowOff>342900</xdr:rowOff>
        </xdr:to>
        <xdr:sp macro="" textlink="">
          <xdr:nvSpPr>
            <xdr:cNvPr id="20544" name="Drop Down 64" hidden="1">
              <a:extLst>
                <a:ext uri="{63B3BB69-23CF-44E3-9099-C40C66FF867C}">
                  <a14:compatExt spid="_x0000_s20544"/>
                </a:ext>
                <a:ext uri="{FF2B5EF4-FFF2-40B4-BE49-F238E27FC236}">
                  <a16:creationId xmlns:a16="http://schemas.microsoft.com/office/drawing/2014/main" id="{00000000-0008-0000-0500-000040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5</xdr:row>
          <xdr:rowOff>85725</xdr:rowOff>
        </xdr:from>
        <xdr:to>
          <xdr:col>13</xdr:col>
          <xdr:colOff>2409825</xdr:colOff>
          <xdr:row>5</xdr:row>
          <xdr:rowOff>342900</xdr:rowOff>
        </xdr:to>
        <xdr:sp macro="" textlink="">
          <xdr:nvSpPr>
            <xdr:cNvPr id="20545" name="Drop Down 65" hidden="1">
              <a:extLst>
                <a:ext uri="{63B3BB69-23CF-44E3-9099-C40C66FF867C}">
                  <a14:compatExt spid="_x0000_s20545"/>
                </a:ext>
                <a:ext uri="{FF2B5EF4-FFF2-40B4-BE49-F238E27FC236}">
                  <a16:creationId xmlns:a16="http://schemas.microsoft.com/office/drawing/2014/main" id="{00000000-0008-0000-0500-00004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6</xdr:row>
          <xdr:rowOff>85725</xdr:rowOff>
        </xdr:from>
        <xdr:to>
          <xdr:col>13</xdr:col>
          <xdr:colOff>2409825</xdr:colOff>
          <xdr:row>6</xdr:row>
          <xdr:rowOff>342900</xdr:rowOff>
        </xdr:to>
        <xdr:sp macro="" textlink="">
          <xdr:nvSpPr>
            <xdr:cNvPr id="20546" name="Drop Down 66" hidden="1">
              <a:extLst>
                <a:ext uri="{63B3BB69-23CF-44E3-9099-C40C66FF867C}">
                  <a14:compatExt spid="_x0000_s20546"/>
                </a:ext>
                <a:ext uri="{FF2B5EF4-FFF2-40B4-BE49-F238E27FC236}">
                  <a16:creationId xmlns:a16="http://schemas.microsoft.com/office/drawing/2014/main" id="{00000000-0008-0000-0500-00004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7</xdr:row>
          <xdr:rowOff>85725</xdr:rowOff>
        </xdr:from>
        <xdr:to>
          <xdr:col>13</xdr:col>
          <xdr:colOff>2409825</xdr:colOff>
          <xdr:row>7</xdr:row>
          <xdr:rowOff>342900</xdr:rowOff>
        </xdr:to>
        <xdr:sp macro="" textlink="">
          <xdr:nvSpPr>
            <xdr:cNvPr id="20547" name="Drop Down 67" hidden="1">
              <a:extLst>
                <a:ext uri="{63B3BB69-23CF-44E3-9099-C40C66FF867C}">
                  <a14:compatExt spid="_x0000_s20547"/>
                </a:ext>
                <a:ext uri="{FF2B5EF4-FFF2-40B4-BE49-F238E27FC236}">
                  <a16:creationId xmlns:a16="http://schemas.microsoft.com/office/drawing/2014/main" id="{00000000-0008-0000-0500-00004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8</xdr:row>
          <xdr:rowOff>85725</xdr:rowOff>
        </xdr:from>
        <xdr:to>
          <xdr:col>13</xdr:col>
          <xdr:colOff>2409825</xdr:colOff>
          <xdr:row>8</xdr:row>
          <xdr:rowOff>342900</xdr:rowOff>
        </xdr:to>
        <xdr:sp macro="" textlink="">
          <xdr:nvSpPr>
            <xdr:cNvPr id="20548" name="Drop Down 68" hidden="1">
              <a:extLst>
                <a:ext uri="{63B3BB69-23CF-44E3-9099-C40C66FF867C}">
                  <a14:compatExt spid="_x0000_s20548"/>
                </a:ext>
                <a:ext uri="{FF2B5EF4-FFF2-40B4-BE49-F238E27FC236}">
                  <a16:creationId xmlns:a16="http://schemas.microsoft.com/office/drawing/2014/main" id="{00000000-0008-0000-0500-000044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9</xdr:row>
          <xdr:rowOff>85725</xdr:rowOff>
        </xdr:from>
        <xdr:to>
          <xdr:col>13</xdr:col>
          <xdr:colOff>2409825</xdr:colOff>
          <xdr:row>9</xdr:row>
          <xdr:rowOff>342900</xdr:rowOff>
        </xdr:to>
        <xdr:sp macro="" textlink="">
          <xdr:nvSpPr>
            <xdr:cNvPr id="20549" name="Drop Down 69" hidden="1">
              <a:extLst>
                <a:ext uri="{63B3BB69-23CF-44E3-9099-C40C66FF867C}">
                  <a14:compatExt spid="_x0000_s20549"/>
                </a:ext>
                <a:ext uri="{FF2B5EF4-FFF2-40B4-BE49-F238E27FC236}">
                  <a16:creationId xmlns:a16="http://schemas.microsoft.com/office/drawing/2014/main" id="{00000000-0008-0000-0500-00004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10</xdr:row>
          <xdr:rowOff>85725</xdr:rowOff>
        </xdr:from>
        <xdr:to>
          <xdr:col>13</xdr:col>
          <xdr:colOff>2409825</xdr:colOff>
          <xdr:row>10</xdr:row>
          <xdr:rowOff>342900</xdr:rowOff>
        </xdr:to>
        <xdr:sp macro="" textlink="">
          <xdr:nvSpPr>
            <xdr:cNvPr id="20550" name="Drop Down 70" hidden="1">
              <a:extLst>
                <a:ext uri="{63B3BB69-23CF-44E3-9099-C40C66FF867C}">
                  <a14:compatExt spid="_x0000_s20550"/>
                </a:ext>
                <a:ext uri="{FF2B5EF4-FFF2-40B4-BE49-F238E27FC236}">
                  <a16:creationId xmlns:a16="http://schemas.microsoft.com/office/drawing/2014/main" id="{00000000-0008-0000-0500-00004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11</xdr:row>
          <xdr:rowOff>85725</xdr:rowOff>
        </xdr:from>
        <xdr:to>
          <xdr:col>13</xdr:col>
          <xdr:colOff>2409825</xdr:colOff>
          <xdr:row>11</xdr:row>
          <xdr:rowOff>342900</xdr:rowOff>
        </xdr:to>
        <xdr:sp macro="" textlink="">
          <xdr:nvSpPr>
            <xdr:cNvPr id="20551" name="Drop Down 71" hidden="1">
              <a:extLst>
                <a:ext uri="{63B3BB69-23CF-44E3-9099-C40C66FF867C}">
                  <a14:compatExt spid="_x0000_s20551"/>
                </a:ext>
                <a:ext uri="{FF2B5EF4-FFF2-40B4-BE49-F238E27FC236}">
                  <a16:creationId xmlns:a16="http://schemas.microsoft.com/office/drawing/2014/main" id="{00000000-0008-0000-0500-00004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12</xdr:row>
          <xdr:rowOff>85725</xdr:rowOff>
        </xdr:from>
        <xdr:to>
          <xdr:col>13</xdr:col>
          <xdr:colOff>2409825</xdr:colOff>
          <xdr:row>12</xdr:row>
          <xdr:rowOff>342900</xdr:rowOff>
        </xdr:to>
        <xdr:sp macro="" textlink="">
          <xdr:nvSpPr>
            <xdr:cNvPr id="20552" name="Drop Down 72" hidden="1">
              <a:extLst>
                <a:ext uri="{63B3BB69-23CF-44E3-9099-C40C66FF867C}">
                  <a14:compatExt spid="_x0000_s20552"/>
                </a:ext>
                <a:ext uri="{FF2B5EF4-FFF2-40B4-BE49-F238E27FC236}">
                  <a16:creationId xmlns:a16="http://schemas.microsoft.com/office/drawing/2014/main" id="{00000000-0008-0000-0500-00004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13</xdr:row>
          <xdr:rowOff>85725</xdr:rowOff>
        </xdr:from>
        <xdr:to>
          <xdr:col>13</xdr:col>
          <xdr:colOff>2409825</xdr:colOff>
          <xdr:row>13</xdr:row>
          <xdr:rowOff>342900</xdr:rowOff>
        </xdr:to>
        <xdr:sp macro="" textlink="">
          <xdr:nvSpPr>
            <xdr:cNvPr id="20553" name="Drop Down 73" hidden="1">
              <a:extLst>
                <a:ext uri="{63B3BB69-23CF-44E3-9099-C40C66FF867C}">
                  <a14:compatExt spid="_x0000_s20553"/>
                </a:ext>
                <a:ext uri="{FF2B5EF4-FFF2-40B4-BE49-F238E27FC236}">
                  <a16:creationId xmlns:a16="http://schemas.microsoft.com/office/drawing/2014/main" id="{00000000-0008-0000-0500-00004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14</xdr:row>
          <xdr:rowOff>85725</xdr:rowOff>
        </xdr:from>
        <xdr:to>
          <xdr:col>13</xdr:col>
          <xdr:colOff>2409825</xdr:colOff>
          <xdr:row>14</xdr:row>
          <xdr:rowOff>342900</xdr:rowOff>
        </xdr:to>
        <xdr:sp macro="" textlink="">
          <xdr:nvSpPr>
            <xdr:cNvPr id="20554" name="Drop Down 74" hidden="1">
              <a:extLst>
                <a:ext uri="{63B3BB69-23CF-44E3-9099-C40C66FF867C}">
                  <a14:compatExt spid="_x0000_s20554"/>
                </a:ext>
                <a:ext uri="{FF2B5EF4-FFF2-40B4-BE49-F238E27FC236}">
                  <a16:creationId xmlns:a16="http://schemas.microsoft.com/office/drawing/2014/main" id="{00000000-0008-0000-0500-00004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5</xdr:row>
          <xdr:rowOff>76200</xdr:rowOff>
        </xdr:from>
        <xdr:to>
          <xdr:col>16</xdr:col>
          <xdr:colOff>933450</xdr:colOff>
          <xdr:row>5</xdr:row>
          <xdr:rowOff>342900</xdr:rowOff>
        </xdr:to>
        <xdr:sp macro="" textlink="">
          <xdr:nvSpPr>
            <xdr:cNvPr id="20555" name="Drop Down 75" hidden="1">
              <a:extLst>
                <a:ext uri="{63B3BB69-23CF-44E3-9099-C40C66FF867C}">
                  <a14:compatExt spid="_x0000_s20555"/>
                </a:ext>
                <a:ext uri="{FF2B5EF4-FFF2-40B4-BE49-F238E27FC236}">
                  <a16:creationId xmlns:a16="http://schemas.microsoft.com/office/drawing/2014/main" id="{00000000-0008-0000-0500-00004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6</xdr:row>
          <xdr:rowOff>76200</xdr:rowOff>
        </xdr:from>
        <xdr:to>
          <xdr:col>16</xdr:col>
          <xdr:colOff>933450</xdr:colOff>
          <xdr:row>6</xdr:row>
          <xdr:rowOff>342900</xdr:rowOff>
        </xdr:to>
        <xdr:sp macro="" textlink="">
          <xdr:nvSpPr>
            <xdr:cNvPr id="20556" name="Drop Down 76" hidden="1">
              <a:extLst>
                <a:ext uri="{63B3BB69-23CF-44E3-9099-C40C66FF867C}">
                  <a14:compatExt spid="_x0000_s20556"/>
                </a:ext>
                <a:ext uri="{FF2B5EF4-FFF2-40B4-BE49-F238E27FC236}">
                  <a16:creationId xmlns:a16="http://schemas.microsoft.com/office/drawing/2014/main" id="{00000000-0008-0000-0500-00004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7</xdr:row>
          <xdr:rowOff>76200</xdr:rowOff>
        </xdr:from>
        <xdr:to>
          <xdr:col>16</xdr:col>
          <xdr:colOff>933450</xdr:colOff>
          <xdr:row>7</xdr:row>
          <xdr:rowOff>342900</xdr:rowOff>
        </xdr:to>
        <xdr:sp macro="" textlink="">
          <xdr:nvSpPr>
            <xdr:cNvPr id="20557" name="Drop Down 77" hidden="1">
              <a:extLst>
                <a:ext uri="{63B3BB69-23CF-44E3-9099-C40C66FF867C}">
                  <a14:compatExt spid="_x0000_s20557"/>
                </a:ext>
                <a:ext uri="{FF2B5EF4-FFF2-40B4-BE49-F238E27FC236}">
                  <a16:creationId xmlns:a16="http://schemas.microsoft.com/office/drawing/2014/main" id="{00000000-0008-0000-0500-00004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8</xdr:row>
          <xdr:rowOff>76200</xdr:rowOff>
        </xdr:from>
        <xdr:to>
          <xdr:col>16</xdr:col>
          <xdr:colOff>933450</xdr:colOff>
          <xdr:row>8</xdr:row>
          <xdr:rowOff>342900</xdr:rowOff>
        </xdr:to>
        <xdr:sp macro="" textlink="">
          <xdr:nvSpPr>
            <xdr:cNvPr id="20558" name="Drop Down 78" hidden="1">
              <a:extLst>
                <a:ext uri="{63B3BB69-23CF-44E3-9099-C40C66FF867C}">
                  <a14:compatExt spid="_x0000_s20558"/>
                </a:ext>
                <a:ext uri="{FF2B5EF4-FFF2-40B4-BE49-F238E27FC236}">
                  <a16:creationId xmlns:a16="http://schemas.microsoft.com/office/drawing/2014/main" id="{00000000-0008-0000-0500-00004E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9</xdr:row>
          <xdr:rowOff>76200</xdr:rowOff>
        </xdr:from>
        <xdr:to>
          <xdr:col>16</xdr:col>
          <xdr:colOff>933450</xdr:colOff>
          <xdr:row>9</xdr:row>
          <xdr:rowOff>342900</xdr:rowOff>
        </xdr:to>
        <xdr:sp macro="" textlink="">
          <xdr:nvSpPr>
            <xdr:cNvPr id="20559" name="Drop Down 79" hidden="1">
              <a:extLst>
                <a:ext uri="{63B3BB69-23CF-44E3-9099-C40C66FF867C}">
                  <a14:compatExt spid="_x0000_s20559"/>
                </a:ext>
                <a:ext uri="{FF2B5EF4-FFF2-40B4-BE49-F238E27FC236}">
                  <a16:creationId xmlns:a16="http://schemas.microsoft.com/office/drawing/2014/main" id="{00000000-0008-0000-0500-00004F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10</xdr:row>
          <xdr:rowOff>76200</xdr:rowOff>
        </xdr:from>
        <xdr:to>
          <xdr:col>16</xdr:col>
          <xdr:colOff>933450</xdr:colOff>
          <xdr:row>10</xdr:row>
          <xdr:rowOff>342900</xdr:rowOff>
        </xdr:to>
        <xdr:sp macro="" textlink="">
          <xdr:nvSpPr>
            <xdr:cNvPr id="20560" name="Drop Down 80" hidden="1">
              <a:extLst>
                <a:ext uri="{63B3BB69-23CF-44E3-9099-C40C66FF867C}">
                  <a14:compatExt spid="_x0000_s20560"/>
                </a:ext>
                <a:ext uri="{FF2B5EF4-FFF2-40B4-BE49-F238E27FC236}">
                  <a16:creationId xmlns:a16="http://schemas.microsoft.com/office/drawing/2014/main" id="{00000000-0008-0000-0500-000050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11</xdr:row>
          <xdr:rowOff>76200</xdr:rowOff>
        </xdr:from>
        <xdr:to>
          <xdr:col>16</xdr:col>
          <xdr:colOff>933450</xdr:colOff>
          <xdr:row>11</xdr:row>
          <xdr:rowOff>342900</xdr:rowOff>
        </xdr:to>
        <xdr:sp macro="" textlink="">
          <xdr:nvSpPr>
            <xdr:cNvPr id="20561" name="Drop Down 81" hidden="1">
              <a:extLst>
                <a:ext uri="{63B3BB69-23CF-44E3-9099-C40C66FF867C}">
                  <a14:compatExt spid="_x0000_s20561"/>
                </a:ext>
                <a:ext uri="{FF2B5EF4-FFF2-40B4-BE49-F238E27FC236}">
                  <a16:creationId xmlns:a16="http://schemas.microsoft.com/office/drawing/2014/main" id="{00000000-0008-0000-0500-00005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12</xdr:row>
          <xdr:rowOff>76200</xdr:rowOff>
        </xdr:from>
        <xdr:to>
          <xdr:col>16</xdr:col>
          <xdr:colOff>933450</xdr:colOff>
          <xdr:row>12</xdr:row>
          <xdr:rowOff>342900</xdr:rowOff>
        </xdr:to>
        <xdr:sp macro="" textlink="">
          <xdr:nvSpPr>
            <xdr:cNvPr id="20562" name="Drop Down 82" hidden="1">
              <a:extLst>
                <a:ext uri="{63B3BB69-23CF-44E3-9099-C40C66FF867C}">
                  <a14:compatExt spid="_x0000_s20562"/>
                </a:ext>
                <a:ext uri="{FF2B5EF4-FFF2-40B4-BE49-F238E27FC236}">
                  <a16:creationId xmlns:a16="http://schemas.microsoft.com/office/drawing/2014/main" id="{00000000-0008-0000-0500-00005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13</xdr:row>
          <xdr:rowOff>76200</xdr:rowOff>
        </xdr:from>
        <xdr:to>
          <xdr:col>16</xdr:col>
          <xdr:colOff>933450</xdr:colOff>
          <xdr:row>13</xdr:row>
          <xdr:rowOff>342900</xdr:rowOff>
        </xdr:to>
        <xdr:sp macro="" textlink="">
          <xdr:nvSpPr>
            <xdr:cNvPr id="20563" name="Drop Down 83" hidden="1">
              <a:extLst>
                <a:ext uri="{63B3BB69-23CF-44E3-9099-C40C66FF867C}">
                  <a14:compatExt spid="_x0000_s20563"/>
                </a:ext>
                <a:ext uri="{FF2B5EF4-FFF2-40B4-BE49-F238E27FC236}">
                  <a16:creationId xmlns:a16="http://schemas.microsoft.com/office/drawing/2014/main" id="{00000000-0008-0000-0500-00005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14</xdr:row>
          <xdr:rowOff>76200</xdr:rowOff>
        </xdr:from>
        <xdr:to>
          <xdr:col>16</xdr:col>
          <xdr:colOff>933450</xdr:colOff>
          <xdr:row>14</xdr:row>
          <xdr:rowOff>342900</xdr:rowOff>
        </xdr:to>
        <xdr:sp macro="" textlink="">
          <xdr:nvSpPr>
            <xdr:cNvPr id="20564" name="Drop Down 84" hidden="1">
              <a:extLst>
                <a:ext uri="{63B3BB69-23CF-44E3-9099-C40C66FF867C}">
                  <a14:compatExt spid="_x0000_s20564"/>
                </a:ext>
                <a:ext uri="{FF2B5EF4-FFF2-40B4-BE49-F238E27FC236}">
                  <a16:creationId xmlns:a16="http://schemas.microsoft.com/office/drawing/2014/main" id="{00000000-0008-0000-0500-000054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5</xdr:row>
          <xdr:rowOff>85725</xdr:rowOff>
        </xdr:from>
        <xdr:to>
          <xdr:col>19</xdr:col>
          <xdr:colOff>2409825</xdr:colOff>
          <xdr:row>5</xdr:row>
          <xdr:rowOff>342900</xdr:rowOff>
        </xdr:to>
        <xdr:sp macro="" textlink="">
          <xdr:nvSpPr>
            <xdr:cNvPr id="20565" name="Drop Down 85" hidden="1">
              <a:extLst>
                <a:ext uri="{63B3BB69-23CF-44E3-9099-C40C66FF867C}">
                  <a14:compatExt spid="_x0000_s20565"/>
                </a:ext>
                <a:ext uri="{FF2B5EF4-FFF2-40B4-BE49-F238E27FC236}">
                  <a16:creationId xmlns:a16="http://schemas.microsoft.com/office/drawing/2014/main" id="{00000000-0008-0000-0500-00005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6</xdr:row>
          <xdr:rowOff>85725</xdr:rowOff>
        </xdr:from>
        <xdr:to>
          <xdr:col>19</xdr:col>
          <xdr:colOff>2409825</xdr:colOff>
          <xdr:row>6</xdr:row>
          <xdr:rowOff>342900</xdr:rowOff>
        </xdr:to>
        <xdr:sp macro="" textlink="">
          <xdr:nvSpPr>
            <xdr:cNvPr id="20566" name="Drop Down 86" hidden="1">
              <a:extLst>
                <a:ext uri="{63B3BB69-23CF-44E3-9099-C40C66FF867C}">
                  <a14:compatExt spid="_x0000_s20566"/>
                </a:ext>
                <a:ext uri="{FF2B5EF4-FFF2-40B4-BE49-F238E27FC236}">
                  <a16:creationId xmlns:a16="http://schemas.microsoft.com/office/drawing/2014/main" id="{00000000-0008-0000-0500-00005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7</xdr:row>
          <xdr:rowOff>85725</xdr:rowOff>
        </xdr:from>
        <xdr:to>
          <xdr:col>19</xdr:col>
          <xdr:colOff>2409825</xdr:colOff>
          <xdr:row>7</xdr:row>
          <xdr:rowOff>342900</xdr:rowOff>
        </xdr:to>
        <xdr:sp macro="" textlink="">
          <xdr:nvSpPr>
            <xdr:cNvPr id="20567" name="Drop Down 87" hidden="1">
              <a:extLst>
                <a:ext uri="{63B3BB69-23CF-44E3-9099-C40C66FF867C}">
                  <a14:compatExt spid="_x0000_s20567"/>
                </a:ext>
                <a:ext uri="{FF2B5EF4-FFF2-40B4-BE49-F238E27FC236}">
                  <a16:creationId xmlns:a16="http://schemas.microsoft.com/office/drawing/2014/main" id="{00000000-0008-0000-0500-00005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8</xdr:row>
          <xdr:rowOff>85725</xdr:rowOff>
        </xdr:from>
        <xdr:to>
          <xdr:col>19</xdr:col>
          <xdr:colOff>2409825</xdr:colOff>
          <xdr:row>8</xdr:row>
          <xdr:rowOff>342900</xdr:rowOff>
        </xdr:to>
        <xdr:sp macro="" textlink="">
          <xdr:nvSpPr>
            <xdr:cNvPr id="20568" name="Drop Down 88" hidden="1">
              <a:extLst>
                <a:ext uri="{63B3BB69-23CF-44E3-9099-C40C66FF867C}">
                  <a14:compatExt spid="_x0000_s20568"/>
                </a:ext>
                <a:ext uri="{FF2B5EF4-FFF2-40B4-BE49-F238E27FC236}">
                  <a16:creationId xmlns:a16="http://schemas.microsoft.com/office/drawing/2014/main" id="{00000000-0008-0000-0500-00005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9</xdr:row>
          <xdr:rowOff>85725</xdr:rowOff>
        </xdr:from>
        <xdr:to>
          <xdr:col>19</xdr:col>
          <xdr:colOff>2409825</xdr:colOff>
          <xdr:row>9</xdr:row>
          <xdr:rowOff>342900</xdr:rowOff>
        </xdr:to>
        <xdr:sp macro="" textlink="">
          <xdr:nvSpPr>
            <xdr:cNvPr id="20569" name="Drop Down 89" hidden="1">
              <a:extLst>
                <a:ext uri="{63B3BB69-23CF-44E3-9099-C40C66FF867C}">
                  <a14:compatExt spid="_x0000_s20569"/>
                </a:ext>
                <a:ext uri="{FF2B5EF4-FFF2-40B4-BE49-F238E27FC236}">
                  <a16:creationId xmlns:a16="http://schemas.microsoft.com/office/drawing/2014/main" id="{00000000-0008-0000-0500-00005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10</xdr:row>
          <xdr:rowOff>85725</xdr:rowOff>
        </xdr:from>
        <xdr:to>
          <xdr:col>19</xdr:col>
          <xdr:colOff>2409825</xdr:colOff>
          <xdr:row>10</xdr:row>
          <xdr:rowOff>342900</xdr:rowOff>
        </xdr:to>
        <xdr:sp macro="" textlink="">
          <xdr:nvSpPr>
            <xdr:cNvPr id="20570" name="Drop Down 90" hidden="1">
              <a:extLst>
                <a:ext uri="{63B3BB69-23CF-44E3-9099-C40C66FF867C}">
                  <a14:compatExt spid="_x0000_s20570"/>
                </a:ext>
                <a:ext uri="{FF2B5EF4-FFF2-40B4-BE49-F238E27FC236}">
                  <a16:creationId xmlns:a16="http://schemas.microsoft.com/office/drawing/2014/main" id="{00000000-0008-0000-0500-00005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11</xdr:row>
          <xdr:rowOff>85725</xdr:rowOff>
        </xdr:from>
        <xdr:to>
          <xdr:col>19</xdr:col>
          <xdr:colOff>2409825</xdr:colOff>
          <xdr:row>11</xdr:row>
          <xdr:rowOff>342900</xdr:rowOff>
        </xdr:to>
        <xdr:sp macro="" textlink="">
          <xdr:nvSpPr>
            <xdr:cNvPr id="20571" name="Drop Down 91" hidden="1">
              <a:extLst>
                <a:ext uri="{63B3BB69-23CF-44E3-9099-C40C66FF867C}">
                  <a14:compatExt spid="_x0000_s20571"/>
                </a:ext>
                <a:ext uri="{FF2B5EF4-FFF2-40B4-BE49-F238E27FC236}">
                  <a16:creationId xmlns:a16="http://schemas.microsoft.com/office/drawing/2014/main" id="{00000000-0008-0000-0500-00005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12</xdr:row>
          <xdr:rowOff>85725</xdr:rowOff>
        </xdr:from>
        <xdr:to>
          <xdr:col>19</xdr:col>
          <xdr:colOff>2409825</xdr:colOff>
          <xdr:row>12</xdr:row>
          <xdr:rowOff>342900</xdr:rowOff>
        </xdr:to>
        <xdr:sp macro="" textlink="">
          <xdr:nvSpPr>
            <xdr:cNvPr id="20572" name="Drop Down 92" hidden="1">
              <a:extLst>
                <a:ext uri="{63B3BB69-23CF-44E3-9099-C40C66FF867C}">
                  <a14:compatExt spid="_x0000_s20572"/>
                </a:ext>
                <a:ext uri="{FF2B5EF4-FFF2-40B4-BE49-F238E27FC236}">
                  <a16:creationId xmlns:a16="http://schemas.microsoft.com/office/drawing/2014/main" id="{00000000-0008-0000-0500-00005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13</xdr:row>
          <xdr:rowOff>85725</xdr:rowOff>
        </xdr:from>
        <xdr:to>
          <xdr:col>19</xdr:col>
          <xdr:colOff>2409825</xdr:colOff>
          <xdr:row>13</xdr:row>
          <xdr:rowOff>342900</xdr:rowOff>
        </xdr:to>
        <xdr:sp macro="" textlink="">
          <xdr:nvSpPr>
            <xdr:cNvPr id="20573" name="Drop Down 93" hidden="1">
              <a:extLst>
                <a:ext uri="{63B3BB69-23CF-44E3-9099-C40C66FF867C}">
                  <a14:compatExt spid="_x0000_s20573"/>
                </a:ext>
                <a:ext uri="{FF2B5EF4-FFF2-40B4-BE49-F238E27FC236}">
                  <a16:creationId xmlns:a16="http://schemas.microsoft.com/office/drawing/2014/main" id="{00000000-0008-0000-0500-00005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14</xdr:row>
          <xdr:rowOff>85725</xdr:rowOff>
        </xdr:from>
        <xdr:to>
          <xdr:col>19</xdr:col>
          <xdr:colOff>2409825</xdr:colOff>
          <xdr:row>14</xdr:row>
          <xdr:rowOff>342900</xdr:rowOff>
        </xdr:to>
        <xdr:sp macro="" textlink="">
          <xdr:nvSpPr>
            <xdr:cNvPr id="20574" name="Drop Down 94" hidden="1">
              <a:extLst>
                <a:ext uri="{63B3BB69-23CF-44E3-9099-C40C66FF867C}">
                  <a14:compatExt spid="_x0000_s20574"/>
                </a:ext>
                <a:ext uri="{FF2B5EF4-FFF2-40B4-BE49-F238E27FC236}">
                  <a16:creationId xmlns:a16="http://schemas.microsoft.com/office/drawing/2014/main" id="{00000000-0008-0000-0500-00005E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5</xdr:row>
          <xdr:rowOff>76200</xdr:rowOff>
        </xdr:from>
        <xdr:to>
          <xdr:col>22</xdr:col>
          <xdr:colOff>866775</xdr:colOff>
          <xdr:row>5</xdr:row>
          <xdr:rowOff>342900</xdr:rowOff>
        </xdr:to>
        <xdr:sp macro="" textlink="">
          <xdr:nvSpPr>
            <xdr:cNvPr id="20575" name="Drop Down 95" hidden="1">
              <a:extLst>
                <a:ext uri="{63B3BB69-23CF-44E3-9099-C40C66FF867C}">
                  <a14:compatExt spid="_x0000_s20575"/>
                </a:ext>
                <a:ext uri="{FF2B5EF4-FFF2-40B4-BE49-F238E27FC236}">
                  <a16:creationId xmlns:a16="http://schemas.microsoft.com/office/drawing/2014/main" id="{00000000-0008-0000-0500-00005F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6</xdr:row>
          <xdr:rowOff>76200</xdr:rowOff>
        </xdr:from>
        <xdr:to>
          <xdr:col>22</xdr:col>
          <xdr:colOff>866775</xdr:colOff>
          <xdr:row>6</xdr:row>
          <xdr:rowOff>342900</xdr:rowOff>
        </xdr:to>
        <xdr:sp macro="" textlink="">
          <xdr:nvSpPr>
            <xdr:cNvPr id="20576" name="Drop Down 96" hidden="1">
              <a:extLst>
                <a:ext uri="{63B3BB69-23CF-44E3-9099-C40C66FF867C}">
                  <a14:compatExt spid="_x0000_s20576"/>
                </a:ext>
                <a:ext uri="{FF2B5EF4-FFF2-40B4-BE49-F238E27FC236}">
                  <a16:creationId xmlns:a16="http://schemas.microsoft.com/office/drawing/2014/main" id="{00000000-0008-0000-0500-000060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xdr:row>
          <xdr:rowOff>76200</xdr:rowOff>
        </xdr:from>
        <xdr:to>
          <xdr:col>22</xdr:col>
          <xdr:colOff>847725</xdr:colOff>
          <xdr:row>7</xdr:row>
          <xdr:rowOff>342900</xdr:rowOff>
        </xdr:to>
        <xdr:sp macro="" textlink="">
          <xdr:nvSpPr>
            <xdr:cNvPr id="20577" name="Drop Down 97" hidden="1">
              <a:extLst>
                <a:ext uri="{63B3BB69-23CF-44E3-9099-C40C66FF867C}">
                  <a14:compatExt spid="_x0000_s20577"/>
                </a:ext>
                <a:ext uri="{FF2B5EF4-FFF2-40B4-BE49-F238E27FC236}">
                  <a16:creationId xmlns:a16="http://schemas.microsoft.com/office/drawing/2014/main" id="{00000000-0008-0000-0500-00006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8</xdr:row>
          <xdr:rowOff>76200</xdr:rowOff>
        </xdr:from>
        <xdr:to>
          <xdr:col>22</xdr:col>
          <xdr:colOff>885825</xdr:colOff>
          <xdr:row>8</xdr:row>
          <xdr:rowOff>342900</xdr:rowOff>
        </xdr:to>
        <xdr:sp macro="" textlink="">
          <xdr:nvSpPr>
            <xdr:cNvPr id="20578" name="Drop Down 98" hidden="1">
              <a:extLst>
                <a:ext uri="{63B3BB69-23CF-44E3-9099-C40C66FF867C}">
                  <a14:compatExt spid="_x0000_s20578"/>
                </a:ext>
                <a:ext uri="{FF2B5EF4-FFF2-40B4-BE49-F238E27FC236}">
                  <a16:creationId xmlns:a16="http://schemas.microsoft.com/office/drawing/2014/main" id="{00000000-0008-0000-0500-00006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9</xdr:row>
          <xdr:rowOff>76200</xdr:rowOff>
        </xdr:from>
        <xdr:to>
          <xdr:col>22</xdr:col>
          <xdr:colOff>885825</xdr:colOff>
          <xdr:row>9</xdr:row>
          <xdr:rowOff>342900</xdr:rowOff>
        </xdr:to>
        <xdr:sp macro="" textlink="">
          <xdr:nvSpPr>
            <xdr:cNvPr id="20579" name="Drop Down 99" hidden="1">
              <a:extLst>
                <a:ext uri="{63B3BB69-23CF-44E3-9099-C40C66FF867C}">
                  <a14:compatExt spid="_x0000_s20579"/>
                </a:ext>
                <a:ext uri="{FF2B5EF4-FFF2-40B4-BE49-F238E27FC236}">
                  <a16:creationId xmlns:a16="http://schemas.microsoft.com/office/drawing/2014/main" id="{00000000-0008-0000-0500-00006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10</xdr:row>
          <xdr:rowOff>76200</xdr:rowOff>
        </xdr:from>
        <xdr:to>
          <xdr:col>22</xdr:col>
          <xdr:colOff>885825</xdr:colOff>
          <xdr:row>10</xdr:row>
          <xdr:rowOff>342900</xdr:rowOff>
        </xdr:to>
        <xdr:sp macro="" textlink="">
          <xdr:nvSpPr>
            <xdr:cNvPr id="20580" name="Drop Down 100" hidden="1">
              <a:extLst>
                <a:ext uri="{63B3BB69-23CF-44E3-9099-C40C66FF867C}">
                  <a14:compatExt spid="_x0000_s20580"/>
                </a:ext>
                <a:ext uri="{FF2B5EF4-FFF2-40B4-BE49-F238E27FC236}">
                  <a16:creationId xmlns:a16="http://schemas.microsoft.com/office/drawing/2014/main" id="{00000000-0008-0000-0500-000064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11</xdr:row>
          <xdr:rowOff>85725</xdr:rowOff>
        </xdr:from>
        <xdr:to>
          <xdr:col>22</xdr:col>
          <xdr:colOff>885825</xdr:colOff>
          <xdr:row>11</xdr:row>
          <xdr:rowOff>342900</xdr:rowOff>
        </xdr:to>
        <xdr:sp macro="" textlink="">
          <xdr:nvSpPr>
            <xdr:cNvPr id="20581" name="Drop Down 101" hidden="1">
              <a:extLst>
                <a:ext uri="{63B3BB69-23CF-44E3-9099-C40C66FF867C}">
                  <a14:compatExt spid="_x0000_s20581"/>
                </a:ext>
                <a:ext uri="{FF2B5EF4-FFF2-40B4-BE49-F238E27FC236}">
                  <a16:creationId xmlns:a16="http://schemas.microsoft.com/office/drawing/2014/main" id="{00000000-0008-0000-0500-00006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12</xdr:row>
          <xdr:rowOff>76200</xdr:rowOff>
        </xdr:from>
        <xdr:to>
          <xdr:col>22</xdr:col>
          <xdr:colOff>885825</xdr:colOff>
          <xdr:row>12</xdr:row>
          <xdr:rowOff>342900</xdr:rowOff>
        </xdr:to>
        <xdr:sp macro="" textlink="">
          <xdr:nvSpPr>
            <xdr:cNvPr id="20582" name="Drop Down 102" hidden="1">
              <a:extLst>
                <a:ext uri="{63B3BB69-23CF-44E3-9099-C40C66FF867C}">
                  <a14:compatExt spid="_x0000_s20582"/>
                </a:ext>
                <a:ext uri="{FF2B5EF4-FFF2-40B4-BE49-F238E27FC236}">
                  <a16:creationId xmlns:a16="http://schemas.microsoft.com/office/drawing/2014/main" id="{00000000-0008-0000-0500-00006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13</xdr:row>
          <xdr:rowOff>76200</xdr:rowOff>
        </xdr:from>
        <xdr:to>
          <xdr:col>22</xdr:col>
          <xdr:colOff>885825</xdr:colOff>
          <xdr:row>13</xdr:row>
          <xdr:rowOff>342900</xdr:rowOff>
        </xdr:to>
        <xdr:sp macro="" textlink="">
          <xdr:nvSpPr>
            <xdr:cNvPr id="20583" name="Drop Down 103" hidden="1">
              <a:extLst>
                <a:ext uri="{63B3BB69-23CF-44E3-9099-C40C66FF867C}">
                  <a14:compatExt spid="_x0000_s20583"/>
                </a:ext>
                <a:ext uri="{FF2B5EF4-FFF2-40B4-BE49-F238E27FC236}">
                  <a16:creationId xmlns:a16="http://schemas.microsoft.com/office/drawing/2014/main" id="{00000000-0008-0000-0500-00006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14</xdr:row>
          <xdr:rowOff>76200</xdr:rowOff>
        </xdr:from>
        <xdr:to>
          <xdr:col>22</xdr:col>
          <xdr:colOff>885825</xdr:colOff>
          <xdr:row>14</xdr:row>
          <xdr:rowOff>342900</xdr:rowOff>
        </xdr:to>
        <xdr:sp macro="" textlink="">
          <xdr:nvSpPr>
            <xdr:cNvPr id="20584" name="Drop Down 104" hidden="1">
              <a:extLst>
                <a:ext uri="{63B3BB69-23CF-44E3-9099-C40C66FF867C}">
                  <a14:compatExt spid="_x0000_s20584"/>
                </a:ext>
                <a:ext uri="{FF2B5EF4-FFF2-40B4-BE49-F238E27FC236}">
                  <a16:creationId xmlns:a16="http://schemas.microsoft.com/office/drawing/2014/main" id="{00000000-0008-0000-0500-00006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5</xdr:row>
          <xdr:rowOff>76200</xdr:rowOff>
        </xdr:from>
        <xdr:to>
          <xdr:col>25</xdr:col>
          <xdr:colOff>2371725</xdr:colOff>
          <xdr:row>5</xdr:row>
          <xdr:rowOff>342900</xdr:rowOff>
        </xdr:to>
        <xdr:sp macro="" textlink="">
          <xdr:nvSpPr>
            <xdr:cNvPr id="20585" name="Drop Down 105" hidden="1">
              <a:extLst>
                <a:ext uri="{63B3BB69-23CF-44E3-9099-C40C66FF867C}">
                  <a14:compatExt spid="_x0000_s20585"/>
                </a:ext>
                <a:ext uri="{FF2B5EF4-FFF2-40B4-BE49-F238E27FC236}">
                  <a16:creationId xmlns:a16="http://schemas.microsoft.com/office/drawing/2014/main" id="{00000000-0008-0000-0500-00006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6</xdr:row>
          <xdr:rowOff>76200</xdr:rowOff>
        </xdr:from>
        <xdr:to>
          <xdr:col>25</xdr:col>
          <xdr:colOff>2371725</xdr:colOff>
          <xdr:row>6</xdr:row>
          <xdr:rowOff>342900</xdr:rowOff>
        </xdr:to>
        <xdr:sp macro="" textlink="">
          <xdr:nvSpPr>
            <xdr:cNvPr id="20586" name="Drop Down 106" hidden="1">
              <a:extLst>
                <a:ext uri="{63B3BB69-23CF-44E3-9099-C40C66FF867C}">
                  <a14:compatExt spid="_x0000_s20586"/>
                </a:ext>
                <a:ext uri="{FF2B5EF4-FFF2-40B4-BE49-F238E27FC236}">
                  <a16:creationId xmlns:a16="http://schemas.microsoft.com/office/drawing/2014/main" id="{00000000-0008-0000-0500-00006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7</xdr:row>
          <xdr:rowOff>76200</xdr:rowOff>
        </xdr:from>
        <xdr:to>
          <xdr:col>25</xdr:col>
          <xdr:colOff>2371725</xdr:colOff>
          <xdr:row>7</xdr:row>
          <xdr:rowOff>342900</xdr:rowOff>
        </xdr:to>
        <xdr:sp macro="" textlink="">
          <xdr:nvSpPr>
            <xdr:cNvPr id="20587" name="Drop Down 107" hidden="1">
              <a:extLst>
                <a:ext uri="{63B3BB69-23CF-44E3-9099-C40C66FF867C}">
                  <a14:compatExt spid="_x0000_s20587"/>
                </a:ext>
                <a:ext uri="{FF2B5EF4-FFF2-40B4-BE49-F238E27FC236}">
                  <a16:creationId xmlns:a16="http://schemas.microsoft.com/office/drawing/2014/main" id="{00000000-0008-0000-0500-00006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8</xdr:row>
          <xdr:rowOff>76200</xdr:rowOff>
        </xdr:from>
        <xdr:to>
          <xdr:col>25</xdr:col>
          <xdr:colOff>2371725</xdr:colOff>
          <xdr:row>8</xdr:row>
          <xdr:rowOff>342900</xdr:rowOff>
        </xdr:to>
        <xdr:sp macro="" textlink="">
          <xdr:nvSpPr>
            <xdr:cNvPr id="20588" name="Drop Down 108" hidden="1">
              <a:extLst>
                <a:ext uri="{63B3BB69-23CF-44E3-9099-C40C66FF867C}">
                  <a14:compatExt spid="_x0000_s20588"/>
                </a:ext>
                <a:ext uri="{FF2B5EF4-FFF2-40B4-BE49-F238E27FC236}">
                  <a16:creationId xmlns:a16="http://schemas.microsoft.com/office/drawing/2014/main" id="{00000000-0008-0000-0500-00006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9</xdr:row>
          <xdr:rowOff>76200</xdr:rowOff>
        </xdr:from>
        <xdr:to>
          <xdr:col>25</xdr:col>
          <xdr:colOff>2371725</xdr:colOff>
          <xdr:row>9</xdr:row>
          <xdr:rowOff>342900</xdr:rowOff>
        </xdr:to>
        <xdr:sp macro="" textlink="">
          <xdr:nvSpPr>
            <xdr:cNvPr id="20589" name="Drop Down 109" hidden="1">
              <a:extLst>
                <a:ext uri="{63B3BB69-23CF-44E3-9099-C40C66FF867C}">
                  <a14:compatExt spid="_x0000_s20589"/>
                </a:ext>
                <a:ext uri="{FF2B5EF4-FFF2-40B4-BE49-F238E27FC236}">
                  <a16:creationId xmlns:a16="http://schemas.microsoft.com/office/drawing/2014/main" id="{00000000-0008-0000-0500-00006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10</xdr:row>
          <xdr:rowOff>76200</xdr:rowOff>
        </xdr:from>
        <xdr:to>
          <xdr:col>25</xdr:col>
          <xdr:colOff>2371725</xdr:colOff>
          <xdr:row>10</xdr:row>
          <xdr:rowOff>342900</xdr:rowOff>
        </xdr:to>
        <xdr:sp macro="" textlink="">
          <xdr:nvSpPr>
            <xdr:cNvPr id="20590" name="Drop Down 110" hidden="1">
              <a:extLst>
                <a:ext uri="{63B3BB69-23CF-44E3-9099-C40C66FF867C}">
                  <a14:compatExt spid="_x0000_s20590"/>
                </a:ext>
                <a:ext uri="{FF2B5EF4-FFF2-40B4-BE49-F238E27FC236}">
                  <a16:creationId xmlns:a16="http://schemas.microsoft.com/office/drawing/2014/main" id="{00000000-0008-0000-0500-00006E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11</xdr:row>
          <xdr:rowOff>76200</xdr:rowOff>
        </xdr:from>
        <xdr:to>
          <xdr:col>25</xdr:col>
          <xdr:colOff>2371725</xdr:colOff>
          <xdr:row>11</xdr:row>
          <xdr:rowOff>342900</xdr:rowOff>
        </xdr:to>
        <xdr:sp macro="" textlink="">
          <xdr:nvSpPr>
            <xdr:cNvPr id="20591" name="Drop Down 111" hidden="1">
              <a:extLst>
                <a:ext uri="{63B3BB69-23CF-44E3-9099-C40C66FF867C}">
                  <a14:compatExt spid="_x0000_s20591"/>
                </a:ext>
                <a:ext uri="{FF2B5EF4-FFF2-40B4-BE49-F238E27FC236}">
                  <a16:creationId xmlns:a16="http://schemas.microsoft.com/office/drawing/2014/main" id="{00000000-0008-0000-0500-00006F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12</xdr:row>
          <xdr:rowOff>76200</xdr:rowOff>
        </xdr:from>
        <xdr:to>
          <xdr:col>25</xdr:col>
          <xdr:colOff>2371725</xdr:colOff>
          <xdr:row>12</xdr:row>
          <xdr:rowOff>342900</xdr:rowOff>
        </xdr:to>
        <xdr:sp macro="" textlink="">
          <xdr:nvSpPr>
            <xdr:cNvPr id="20592" name="Drop Down 112" hidden="1">
              <a:extLst>
                <a:ext uri="{63B3BB69-23CF-44E3-9099-C40C66FF867C}">
                  <a14:compatExt spid="_x0000_s20592"/>
                </a:ext>
                <a:ext uri="{FF2B5EF4-FFF2-40B4-BE49-F238E27FC236}">
                  <a16:creationId xmlns:a16="http://schemas.microsoft.com/office/drawing/2014/main" id="{00000000-0008-0000-0500-000070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13</xdr:row>
          <xdr:rowOff>76200</xdr:rowOff>
        </xdr:from>
        <xdr:to>
          <xdr:col>25</xdr:col>
          <xdr:colOff>2371725</xdr:colOff>
          <xdr:row>13</xdr:row>
          <xdr:rowOff>342900</xdr:rowOff>
        </xdr:to>
        <xdr:sp macro="" textlink="">
          <xdr:nvSpPr>
            <xdr:cNvPr id="20593" name="Drop Down 113" hidden="1">
              <a:extLst>
                <a:ext uri="{63B3BB69-23CF-44E3-9099-C40C66FF867C}">
                  <a14:compatExt spid="_x0000_s20593"/>
                </a:ext>
                <a:ext uri="{FF2B5EF4-FFF2-40B4-BE49-F238E27FC236}">
                  <a16:creationId xmlns:a16="http://schemas.microsoft.com/office/drawing/2014/main" id="{00000000-0008-0000-0500-00007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14</xdr:row>
          <xdr:rowOff>76200</xdr:rowOff>
        </xdr:from>
        <xdr:to>
          <xdr:col>25</xdr:col>
          <xdr:colOff>2371725</xdr:colOff>
          <xdr:row>14</xdr:row>
          <xdr:rowOff>342900</xdr:rowOff>
        </xdr:to>
        <xdr:sp macro="" textlink="">
          <xdr:nvSpPr>
            <xdr:cNvPr id="20594" name="Drop Down 114" hidden="1">
              <a:extLst>
                <a:ext uri="{63B3BB69-23CF-44E3-9099-C40C66FF867C}">
                  <a14:compatExt spid="_x0000_s20594"/>
                </a:ext>
                <a:ext uri="{FF2B5EF4-FFF2-40B4-BE49-F238E27FC236}">
                  <a16:creationId xmlns:a16="http://schemas.microsoft.com/office/drawing/2014/main" id="{00000000-0008-0000-0500-00007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5</xdr:row>
          <xdr:rowOff>76200</xdr:rowOff>
        </xdr:from>
        <xdr:to>
          <xdr:col>28</xdr:col>
          <xdr:colOff>876300</xdr:colOff>
          <xdr:row>5</xdr:row>
          <xdr:rowOff>342900</xdr:rowOff>
        </xdr:to>
        <xdr:sp macro="" textlink="">
          <xdr:nvSpPr>
            <xdr:cNvPr id="20595" name="Drop Down 115" hidden="1">
              <a:extLst>
                <a:ext uri="{63B3BB69-23CF-44E3-9099-C40C66FF867C}">
                  <a14:compatExt spid="_x0000_s20595"/>
                </a:ext>
                <a:ext uri="{FF2B5EF4-FFF2-40B4-BE49-F238E27FC236}">
                  <a16:creationId xmlns:a16="http://schemas.microsoft.com/office/drawing/2014/main" id="{00000000-0008-0000-0500-00007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6</xdr:row>
          <xdr:rowOff>76200</xdr:rowOff>
        </xdr:from>
        <xdr:to>
          <xdr:col>28</xdr:col>
          <xdr:colOff>876300</xdr:colOff>
          <xdr:row>6</xdr:row>
          <xdr:rowOff>342900</xdr:rowOff>
        </xdr:to>
        <xdr:sp macro="" textlink="">
          <xdr:nvSpPr>
            <xdr:cNvPr id="20596" name="Drop Down 116" hidden="1">
              <a:extLst>
                <a:ext uri="{63B3BB69-23CF-44E3-9099-C40C66FF867C}">
                  <a14:compatExt spid="_x0000_s20596"/>
                </a:ext>
                <a:ext uri="{FF2B5EF4-FFF2-40B4-BE49-F238E27FC236}">
                  <a16:creationId xmlns:a16="http://schemas.microsoft.com/office/drawing/2014/main" id="{00000000-0008-0000-0500-000074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7</xdr:row>
          <xdr:rowOff>76200</xdr:rowOff>
        </xdr:from>
        <xdr:to>
          <xdr:col>28</xdr:col>
          <xdr:colOff>876300</xdr:colOff>
          <xdr:row>7</xdr:row>
          <xdr:rowOff>342900</xdr:rowOff>
        </xdr:to>
        <xdr:sp macro="" textlink="">
          <xdr:nvSpPr>
            <xdr:cNvPr id="20597" name="Drop Down 117" hidden="1">
              <a:extLst>
                <a:ext uri="{63B3BB69-23CF-44E3-9099-C40C66FF867C}">
                  <a14:compatExt spid="_x0000_s20597"/>
                </a:ext>
                <a:ext uri="{FF2B5EF4-FFF2-40B4-BE49-F238E27FC236}">
                  <a16:creationId xmlns:a16="http://schemas.microsoft.com/office/drawing/2014/main" id="{00000000-0008-0000-0500-00007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8</xdr:row>
          <xdr:rowOff>76200</xdr:rowOff>
        </xdr:from>
        <xdr:to>
          <xdr:col>28</xdr:col>
          <xdr:colOff>876300</xdr:colOff>
          <xdr:row>8</xdr:row>
          <xdr:rowOff>342900</xdr:rowOff>
        </xdr:to>
        <xdr:sp macro="" textlink="">
          <xdr:nvSpPr>
            <xdr:cNvPr id="20598" name="Drop Down 118" hidden="1">
              <a:extLst>
                <a:ext uri="{63B3BB69-23CF-44E3-9099-C40C66FF867C}">
                  <a14:compatExt spid="_x0000_s20598"/>
                </a:ext>
                <a:ext uri="{FF2B5EF4-FFF2-40B4-BE49-F238E27FC236}">
                  <a16:creationId xmlns:a16="http://schemas.microsoft.com/office/drawing/2014/main" id="{00000000-0008-0000-0500-00007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9</xdr:row>
          <xdr:rowOff>76200</xdr:rowOff>
        </xdr:from>
        <xdr:to>
          <xdr:col>28</xdr:col>
          <xdr:colOff>876300</xdr:colOff>
          <xdr:row>9</xdr:row>
          <xdr:rowOff>342900</xdr:rowOff>
        </xdr:to>
        <xdr:sp macro="" textlink="">
          <xdr:nvSpPr>
            <xdr:cNvPr id="20599" name="Drop Down 119" hidden="1">
              <a:extLst>
                <a:ext uri="{63B3BB69-23CF-44E3-9099-C40C66FF867C}">
                  <a14:compatExt spid="_x0000_s20599"/>
                </a:ext>
                <a:ext uri="{FF2B5EF4-FFF2-40B4-BE49-F238E27FC236}">
                  <a16:creationId xmlns:a16="http://schemas.microsoft.com/office/drawing/2014/main" id="{00000000-0008-0000-0500-00007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10</xdr:row>
          <xdr:rowOff>76200</xdr:rowOff>
        </xdr:from>
        <xdr:to>
          <xdr:col>28</xdr:col>
          <xdr:colOff>876300</xdr:colOff>
          <xdr:row>10</xdr:row>
          <xdr:rowOff>342900</xdr:rowOff>
        </xdr:to>
        <xdr:sp macro="" textlink="">
          <xdr:nvSpPr>
            <xdr:cNvPr id="20600" name="Drop Down 120" hidden="1">
              <a:extLst>
                <a:ext uri="{63B3BB69-23CF-44E3-9099-C40C66FF867C}">
                  <a14:compatExt spid="_x0000_s20600"/>
                </a:ext>
                <a:ext uri="{FF2B5EF4-FFF2-40B4-BE49-F238E27FC236}">
                  <a16:creationId xmlns:a16="http://schemas.microsoft.com/office/drawing/2014/main" id="{00000000-0008-0000-0500-00007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11</xdr:row>
          <xdr:rowOff>76200</xdr:rowOff>
        </xdr:from>
        <xdr:to>
          <xdr:col>28</xdr:col>
          <xdr:colOff>876300</xdr:colOff>
          <xdr:row>11</xdr:row>
          <xdr:rowOff>342900</xdr:rowOff>
        </xdr:to>
        <xdr:sp macro="" textlink="">
          <xdr:nvSpPr>
            <xdr:cNvPr id="20601" name="Drop Down 121" hidden="1">
              <a:extLst>
                <a:ext uri="{63B3BB69-23CF-44E3-9099-C40C66FF867C}">
                  <a14:compatExt spid="_x0000_s20601"/>
                </a:ext>
                <a:ext uri="{FF2B5EF4-FFF2-40B4-BE49-F238E27FC236}">
                  <a16:creationId xmlns:a16="http://schemas.microsoft.com/office/drawing/2014/main" id="{00000000-0008-0000-0500-00007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12</xdr:row>
          <xdr:rowOff>85725</xdr:rowOff>
        </xdr:from>
        <xdr:to>
          <xdr:col>28</xdr:col>
          <xdr:colOff>876300</xdr:colOff>
          <xdr:row>12</xdr:row>
          <xdr:rowOff>342900</xdr:rowOff>
        </xdr:to>
        <xdr:sp macro="" textlink="">
          <xdr:nvSpPr>
            <xdr:cNvPr id="20602" name="Drop Down 122" hidden="1">
              <a:extLst>
                <a:ext uri="{63B3BB69-23CF-44E3-9099-C40C66FF867C}">
                  <a14:compatExt spid="_x0000_s20602"/>
                </a:ext>
                <a:ext uri="{FF2B5EF4-FFF2-40B4-BE49-F238E27FC236}">
                  <a16:creationId xmlns:a16="http://schemas.microsoft.com/office/drawing/2014/main" id="{00000000-0008-0000-0500-00007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13</xdr:row>
          <xdr:rowOff>76200</xdr:rowOff>
        </xdr:from>
        <xdr:to>
          <xdr:col>28</xdr:col>
          <xdr:colOff>876300</xdr:colOff>
          <xdr:row>13</xdr:row>
          <xdr:rowOff>342900</xdr:rowOff>
        </xdr:to>
        <xdr:sp macro="" textlink="">
          <xdr:nvSpPr>
            <xdr:cNvPr id="20603" name="Drop Down 123" hidden="1">
              <a:extLst>
                <a:ext uri="{63B3BB69-23CF-44E3-9099-C40C66FF867C}">
                  <a14:compatExt spid="_x0000_s20603"/>
                </a:ext>
                <a:ext uri="{FF2B5EF4-FFF2-40B4-BE49-F238E27FC236}">
                  <a16:creationId xmlns:a16="http://schemas.microsoft.com/office/drawing/2014/main" id="{00000000-0008-0000-0500-00007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14</xdr:row>
          <xdr:rowOff>76200</xdr:rowOff>
        </xdr:from>
        <xdr:to>
          <xdr:col>28</xdr:col>
          <xdr:colOff>876300</xdr:colOff>
          <xdr:row>14</xdr:row>
          <xdr:rowOff>342900</xdr:rowOff>
        </xdr:to>
        <xdr:sp macro="" textlink="">
          <xdr:nvSpPr>
            <xdr:cNvPr id="20604" name="Drop Down 124" hidden="1">
              <a:extLst>
                <a:ext uri="{63B3BB69-23CF-44E3-9099-C40C66FF867C}">
                  <a14:compatExt spid="_x0000_s20604"/>
                </a:ext>
                <a:ext uri="{FF2B5EF4-FFF2-40B4-BE49-F238E27FC236}">
                  <a16:creationId xmlns:a16="http://schemas.microsoft.com/office/drawing/2014/main" id="{00000000-0008-0000-0500-00007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xdr:row>
          <xdr:rowOff>76200</xdr:rowOff>
        </xdr:from>
        <xdr:to>
          <xdr:col>1</xdr:col>
          <xdr:colOff>2476500</xdr:colOff>
          <xdr:row>13</xdr:row>
          <xdr:rowOff>342900</xdr:rowOff>
        </xdr:to>
        <xdr:sp macro="" textlink="">
          <xdr:nvSpPr>
            <xdr:cNvPr id="20605" name="Drop Down 125" hidden="1">
              <a:extLst>
                <a:ext uri="{63B3BB69-23CF-44E3-9099-C40C66FF867C}">
                  <a14:compatExt spid="_x0000_s20605"/>
                </a:ext>
                <a:ext uri="{FF2B5EF4-FFF2-40B4-BE49-F238E27FC236}">
                  <a16:creationId xmlns:a16="http://schemas.microsoft.com/office/drawing/2014/main" id="{00000000-0008-0000-0500-00007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238125</xdr:colOff>
          <xdr:row>5</xdr:row>
          <xdr:rowOff>85725</xdr:rowOff>
        </xdr:from>
        <xdr:to>
          <xdr:col>35</xdr:col>
          <xdr:colOff>1038225</xdr:colOff>
          <xdr:row>5</xdr:row>
          <xdr:rowOff>352425</xdr:rowOff>
        </xdr:to>
        <xdr:sp macro="" textlink="">
          <xdr:nvSpPr>
            <xdr:cNvPr id="20616" name="Drop Down 136" hidden="1">
              <a:extLst>
                <a:ext uri="{63B3BB69-23CF-44E3-9099-C40C66FF867C}">
                  <a14:compatExt spid="_x0000_s20616"/>
                </a:ext>
                <a:ext uri="{FF2B5EF4-FFF2-40B4-BE49-F238E27FC236}">
                  <a16:creationId xmlns:a16="http://schemas.microsoft.com/office/drawing/2014/main" id="{00000000-0008-0000-0500-00008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228600</xdr:colOff>
          <xdr:row>6</xdr:row>
          <xdr:rowOff>114300</xdr:rowOff>
        </xdr:from>
        <xdr:to>
          <xdr:col>35</xdr:col>
          <xdr:colOff>1028700</xdr:colOff>
          <xdr:row>6</xdr:row>
          <xdr:rowOff>381000</xdr:rowOff>
        </xdr:to>
        <xdr:sp macro="" textlink="">
          <xdr:nvSpPr>
            <xdr:cNvPr id="20617" name="Drop Down 137" hidden="1">
              <a:extLst>
                <a:ext uri="{63B3BB69-23CF-44E3-9099-C40C66FF867C}">
                  <a14:compatExt spid="_x0000_s20617"/>
                </a:ext>
                <a:ext uri="{FF2B5EF4-FFF2-40B4-BE49-F238E27FC236}">
                  <a16:creationId xmlns:a16="http://schemas.microsoft.com/office/drawing/2014/main" id="{00000000-0008-0000-0500-00008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257175</xdr:colOff>
          <xdr:row>7</xdr:row>
          <xdr:rowOff>104775</xdr:rowOff>
        </xdr:from>
        <xdr:to>
          <xdr:col>35</xdr:col>
          <xdr:colOff>1057275</xdr:colOff>
          <xdr:row>7</xdr:row>
          <xdr:rowOff>371475</xdr:rowOff>
        </xdr:to>
        <xdr:sp macro="" textlink="">
          <xdr:nvSpPr>
            <xdr:cNvPr id="20618" name="Drop Down 138" hidden="1">
              <a:extLst>
                <a:ext uri="{63B3BB69-23CF-44E3-9099-C40C66FF867C}">
                  <a14:compatExt spid="_x0000_s20618"/>
                </a:ext>
                <a:ext uri="{FF2B5EF4-FFF2-40B4-BE49-F238E27FC236}">
                  <a16:creationId xmlns:a16="http://schemas.microsoft.com/office/drawing/2014/main" id="{00000000-0008-0000-0500-00008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238125</xdr:colOff>
          <xdr:row>9</xdr:row>
          <xdr:rowOff>66675</xdr:rowOff>
        </xdr:from>
        <xdr:to>
          <xdr:col>35</xdr:col>
          <xdr:colOff>1038225</xdr:colOff>
          <xdr:row>9</xdr:row>
          <xdr:rowOff>342900</xdr:rowOff>
        </xdr:to>
        <xdr:sp macro="" textlink="">
          <xdr:nvSpPr>
            <xdr:cNvPr id="20619" name="Drop Down 139" hidden="1">
              <a:extLst>
                <a:ext uri="{63B3BB69-23CF-44E3-9099-C40C66FF867C}">
                  <a14:compatExt spid="_x0000_s20619"/>
                </a:ext>
                <a:ext uri="{FF2B5EF4-FFF2-40B4-BE49-F238E27FC236}">
                  <a16:creationId xmlns:a16="http://schemas.microsoft.com/office/drawing/2014/main" id="{00000000-0008-0000-0500-00008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257175</xdr:colOff>
          <xdr:row>8</xdr:row>
          <xdr:rowOff>66675</xdr:rowOff>
        </xdr:from>
        <xdr:to>
          <xdr:col>35</xdr:col>
          <xdr:colOff>1057275</xdr:colOff>
          <xdr:row>8</xdr:row>
          <xdr:rowOff>342900</xdr:rowOff>
        </xdr:to>
        <xdr:sp macro="" textlink="">
          <xdr:nvSpPr>
            <xdr:cNvPr id="20620" name="Drop Down 140" hidden="1">
              <a:extLst>
                <a:ext uri="{63B3BB69-23CF-44E3-9099-C40C66FF867C}">
                  <a14:compatExt spid="_x0000_s20620"/>
                </a:ext>
                <a:ext uri="{FF2B5EF4-FFF2-40B4-BE49-F238E27FC236}">
                  <a16:creationId xmlns:a16="http://schemas.microsoft.com/office/drawing/2014/main" id="{00000000-0008-0000-0500-00008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6</xdr:row>
          <xdr:rowOff>104775</xdr:rowOff>
        </xdr:from>
        <xdr:to>
          <xdr:col>3</xdr:col>
          <xdr:colOff>3057525</xdr:colOff>
          <xdr:row>6</xdr:row>
          <xdr:rowOff>381000</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6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104775</xdr:rowOff>
        </xdr:from>
        <xdr:to>
          <xdr:col>3</xdr:col>
          <xdr:colOff>3057525</xdr:colOff>
          <xdr:row>7</xdr:row>
          <xdr:rowOff>381000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6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104775</xdr:rowOff>
        </xdr:from>
        <xdr:to>
          <xdr:col>3</xdr:col>
          <xdr:colOff>3057525</xdr:colOff>
          <xdr:row>8</xdr:row>
          <xdr:rowOff>381000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6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104775</xdr:rowOff>
        </xdr:from>
        <xdr:to>
          <xdr:col>3</xdr:col>
          <xdr:colOff>3057525</xdr:colOff>
          <xdr:row>9</xdr:row>
          <xdr:rowOff>381000</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6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104775</xdr:rowOff>
        </xdr:from>
        <xdr:to>
          <xdr:col>3</xdr:col>
          <xdr:colOff>3057525</xdr:colOff>
          <xdr:row>10</xdr:row>
          <xdr:rowOff>381000</xdr:rowOff>
        </xdr:to>
        <xdr:sp macro="" textlink="">
          <xdr:nvSpPr>
            <xdr:cNvPr id="2054" name="Drop Down 6" hidden="1">
              <a:extLst>
                <a:ext uri="{63B3BB69-23CF-44E3-9099-C40C66FF867C}">
                  <a14:compatExt spid="_x0000_s2054"/>
                </a:ext>
                <a:ext uri="{FF2B5EF4-FFF2-40B4-BE49-F238E27FC236}">
                  <a16:creationId xmlns:a16="http://schemas.microsoft.com/office/drawing/2014/main" id="{00000000-0008-0000-06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104775</xdr:rowOff>
        </xdr:from>
        <xdr:to>
          <xdr:col>3</xdr:col>
          <xdr:colOff>3057525</xdr:colOff>
          <xdr:row>11</xdr:row>
          <xdr:rowOff>381000</xdr:rowOff>
        </xdr:to>
        <xdr:sp macro="" textlink="">
          <xdr:nvSpPr>
            <xdr:cNvPr id="2055" name="Drop Down 7" hidden="1">
              <a:extLst>
                <a:ext uri="{63B3BB69-23CF-44E3-9099-C40C66FF867C}">
                  <a14:compatExt spid="_x0000_s2055"/>
                </a:ext>
                <a:ext uri="{FF2B5EF4-FFF2-40B4-BE49-F238E27FC236}">
                  <a16:creationId xmlns:a16="http://schemas.microsoft.com/office/drawing/2014/main" id="{00000000-0008-0000-06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104775</xdr:rowOff>
        </xdr:from>
        <xdr:to>
          <xdr:col>3</xdr:col>
          <xdr:colOff>3057525</xdr:colOff>
          <xdr:row>12</xdr:row>
          <xdr:rowOff>381000</xdr:rowOff>
        </xdr:to>
        <xdr:sp macro="" textlink="">
          <xdr:nvSpPr>
            <xdr:cNvPr id="2056" name="Drop Down 8" hidden="1">
              <a:extLst>
                <a:ext uri="{63B3BB69-23CF-44E3-9099-C40C66FF867C}">
                  <a14:compatExt spid="_x0000_s2056"/>
                </a:ext>
                <a:ext uri="{FF2B5EF4-FFF2-40B4-BE49-F238E27FC236}">
                  <a16:creationId xmlns:a16="http://schemas.microsoft.com/office/drawing/2014/main" id="{00000000-0008-0000-06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104775</xdr:rowOff>
        </xdr:from>
        <xdr:to>
          <xdr:col>3</xdr:col>
          <xdr:colOff>3057525</xdr:colOff>
          <xdr:row>13</xdr:row>
          <xdr:rowOff>381000</xdr:rowOff>
        </xdr:to>
        <xdr:sp macro="" textlink="">
          <xdr:nvSpPr>
            <xdr:cNvPr id="2057" name="Drop Down 9" hidden="1">
              <a:extLst>
                <a:ext uri="{63B3BB69-23CF-44E3-9099-C40C66FF867C}">
                  <a14:compatExt spid="_x0000_s2057"/>
                </a:ext>
                <a:ext uri="{FF2B5EF4-FFF2-40B4-BE49-F238E27FC236}">
                  <a16:creationId xmlns:a16="http://schemas.microsoft.com/office/drawing/2014/main" id="{00000000-0008-0000-06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104775</xdr:rowOff>
        </xdr:from>
        <xdr:to>
          <xdr:col>3</xdr:col>
          <xdr:colOff>3057525</xdr:colOff>
          <xdr:row>14</xdr:row>
          <xdr:rowOff>381000</xdr:rowOff>
        </xdr:to>
        <xdr:sp macro="" textlink="">
          <xdr:nvSpPr>
            <xdr:cNvPr id="2058" name="Drop Down 10" hidden="1">
              <a:extLst>
                <a:ext uri="{63B3BB69-23CF-44E3-9099-C40C66FF867C}">
                  <a14:compatExt spid="_x0000_s2058"/>
                </a:ext>
                <a:ext uri="{FF2B5EF4-FFF2-40B4-BE49-F238E27FC236}">
                  <a16:creationId xmlns:a16="http://schemas.microsoft.com/office/drawing/2014/main" id="{00000000-0008-0000-06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85725</xdr:rowOff>
        </xdr:from>
        <xdr:to>
          <xdr:col>3</xdr:col>
          <xdr:colOff>3057525</xdr:colOff>
          <xdr:row>15</xdr:row>
          <xdr:rowOff>361950</xdr:rowOff>
        </xdr:to>
        <xdr:sp macro="" textlink="">
          <xdr:nvSpPr>
            <xdr:cNvPr id="2059" name="Drop Down 11" hidden="1">
              <a:extLst>
                <a:ext uri="{63B3BB69-23CF-44E3-9099-C40C66FF867C}">
                  <a14:compatExt spid="_x0000_s2059"/>
                </a:ext>
                <a:ext uri="{FF2B5EF4-FFF2-40B4-BE49-F238E27FC236}">
                  <a16:creationId xmlns:a16="http://schemas.microsoft.com/office/drawing/2014/main" id="{00000000-0008-0000-06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104775</xdr:rowOff>
        </xdr:from>
        <xdr:to>
          <xdr:col>3</xdr:col>
          <xdr:colOff>3057525</xdr:colOff>
          <xdr:row>16</xdr:row>
          <xdr:rowOff>381000</xdr:rowOff>
        </xdr:to>
        <xdr:sp macro="" textlink="">
          <xdr:nvSpPr>
            <xdr:cNvPr id="2060" name="Drop Down 12" hidden="1">
              <a:extLst>
                <a:ext uri="{63B3BB69-23CF-44E3-9099-C40C66FF867C}">
                  <a14:compatExt spid="_x0000_s2060"/>
                </a:ext>
                <a:ext uri="{FF2B5EF4-FFF2-40B4-BE49-F238E27FC236}">
                  <a16:creationId xmlns:a16="http://schemas.microsoft.com/office/drawing/2014/main" id="{00000000-0008-0000-06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104775</xdr:rowOff>
        </xdr:from>
        <xdr:to>
          <xdr:col>3</xdr:col>
          <xdr:colOff>3057525</xdr:colOff>
          <xdr:row>17</xdr:row>
          <xdr:rowOff>381000</xdr:rowOff>
        </xdr:to>
        <xdr:sp macro="" textlink="">
          <xdr:nvSpPr>
            <xdr:cNvPr id="2061" name="Drop Down 13" hidden="1">
              <a:extLst>
                <a:ext uri="{63B3BB69-23CF-44E3-9099-C40C66FF867C}">
                  <a14:compatExt spid="_x0000_s2061"/>
                </a:ext>
                <a:ext uri="{FF2B5EF4-FFF2-40B4-BE49-F238E27FC236}">
                  <a16:creationId xmlns:a16="http://schemas.microsoft.com/office/drawing/2014/main" id="{00000000-0008-0000-06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104775</xdr:rowOff>
        </xdr:from>
        <xdr:to>
          <xdr:col>3</xdr:col>
          <xdr:colOff>3057525</xdr:colOff>
          <xdr:row>18</xdr:row>
          <xdr:rowOff>381000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6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104775</xdr:rowOff>
        </xdr:from>
        <xdr:to>
          <xdr:col>3</xdr:col>
          <xdr:colOff>3057525</xdr:colOff>
          <xdr:row>19</xdr:row>
          <xdr:rowOff>381000</xdr:rowOff>
        </xdr:to>
        <xdr:sp macro="" textlink="">
          <xdr:nvSpPr>
            <xdr:cNvPr id="2063" name="Drop Down 15" hidden="1">
              <a:extLst>
                <a:ext uri="{63B3BB69-23CF-44E3-9099-C40C66FF867C}">
                  <a14:compatExt spid="_x0000_s2063"/>
                </a:ext>
                <a:ext uri="{FF2B5EF4-FFF2-40B4-BE49-F238E27FC236}">
                  <a16:creationId xmlns:a16="http://schemas.microsoft.com/office/drawing/2014/main" id="{00000000-0008-0000-06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104775</xdr:rowOff>
        </xdr:from>
        <xdr:to>
          <xdr:col>3</xdr:col>
          <xdr:colOff>3057525</xdr:colOff>
          <xdr:row>20</xdr:row>
          <xdr:rowOff>381000</xdr:rowOff>
        </xdr:to>
        <xdr:sp macro="" textlink="">
          <xdr:nvSpPr>
            <xdr:cNvPr id="2064" name="Drop Down 16" hidden="1">
              <a:extLst>
                <a:ext uri="{63B3BB69-23CF-44E3-9099-C40C66FF867C}">
                  <a14:compatExt spid="_x0000_s2064"/>
                </a:ext>
                <a:ext uri="{FF2B5EF4-FFF2-40B4-BE49-F238E27FC236}">
                  <a16:creationId xmlns:a16="http://schemas.microsoft.com/office/drawing/2014/main" id="{00000000-0008-0000-06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104775</xdr:rowOff>
        </xdr:from>
        <xdr:to>
          <xdr:col>3</xdr:col>
          <xdr:colOff>3057525</xdr:colOff>
          <xdr:row>21</xdr:row>
          <xdr:rowOff>381000</xdr:rowOff>
        </xdr:to>
        <xdr:sp macro="" textlink="">
          <xdr:nvSpPr>
            <xdr:cNvPr id="2065" name="Drop Down 17" hidden="1">
              <a:extLst>
                <a:ext uri="{63B3BB69-23CF-44E3-9099-C40C66FF867C}">
                  <a14:compatExt spid="_x0000_s2065"/>
                </a:ext>
                <a:ext uri="{FF2B5EF4-FFF2-40B4-BE49-F238E27FC236}">
                  <a16:creationId xmlns:a16="http://schemas.microsoft.com/office/drawing/2014/main" id="{00000000-0008-0000-06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104775</xdr:rowOff>
        </xdr:from>
        <xdr:to>
          <xdr:col>3</xdr:col>
          <xdr:colOff>3057525</xdr:colOff>
          <xdr:row>22</xdr:row>
          <xdr:rowOff>381000</xdr:rowOff>
        </xdr:to>
        <xdr:sp macro="" textlink="">
          <xdr:nvSpPr>
            <xdr:cNvPr id="2066" name="Drop Down 18" hidden="1">
              <a:extLst>
                <a:ext uri="{63B3BB69-23CF-44E3-9099-C40C66FF867C}">
                  <a14:compatExt spid="_x0000_s2066"/>
                </a:ext>
                <a:ext uri="{FF2B5EF4-FFF2-40B4-BE49-F238E27FC236}">
                  <a16:creationId xmlns:a16="http://schemas.microsoft.com/office/drawing/2014/main" id="{00000000-0008-0000-06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104775</xdr:rowOff>
        </xdr:from>
        <xdr:to>
          <xdr:col>3</xdr:col>
          <xdr:colOff>3057525</xdr:colOff>
          <xdr:row>23</xdr:row>
          <xdr:rowOff>381000</xdr:rowOff>
        </xdr:to>
        <xdr:sp macro="" textlink="">
          <xdr:nvSpPr>
            <xdr:cNvPr id="2067" name="Drop Down 19" hidden="1">
              <a:extLst>
                <a:ext uri="{63B3BB69-23CF-44E3-9099-C40C66FF867C}">
                  <a14:compatExt spid="_x0000_s2067"/>
                </a:ext>
                <a:ext uri="{FF2B5EF4-FFF2-40B4-BE49-F238E27FC236}">
                  <a16:creationId xmlns:a16="http://schemas.microsoft.com/office/drawing/2014/main" id="{00000000-0008-0000-06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104775</xdr:rowOff>
        </xdr:from>
        <xdr:to>
          <xdr:col>3</xdr:col>
          <xdr:colOff>3057525</xdr:colOff>
          <xdr:row>24</xdr:row>
          <xdr:rowOff>381000</xdr:rowOff>
        </xdr:to>
        <xdr:sp macro="" textlink="">
          <xdr:nvSpPr>
            <xdr:cNvPr id="2068" name="Drop Down 20" hidden="1">
              <a:extLst>
                <a:ext uri="{63B3BB69-23CF-44E3-9099-C40C66FF867C}">
                  <a14:compatExt spid="_x0000_s2068"/>
                </a:ext>
                <a:ext uri="{FF2B5EF4-FFF2-40B4-BE49-F238E27FC236}">
                  <a16:creationId xmlns:a16="http://schemas.microsoft.com/office/drawing/2014/main" id="{00000000-0008-0000-06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104775</xdr:rowOff>
        </xdr:from>
        <xdr:to>
          <xdr:col>3</xdr:col>
          <xdr:colOff>3057525</xdr:colOff>
          <xdr:row>25</xdr:row>
          <xdr:rowOff>381000</xdr:rowOff>
        </xdr:to>
        <xdr:sp macro="" textlink="">
          <xdr:nvSpPr>
            <xdr:cNvPr id="2069" name="Drop Down 21" hidden="1">
              <a:extLst>
                <a:ext uri="{63B3BB69-23CF-44E3-9099-C40C66FF867C}">
                  <a14:compatExt spid="_x0000_s2069"/>
                </a:ext>
                <a:ext uri="{FF2B5EF4-FFF2-40B4-BE49-F238E27FC236}">
                  <a16:creationId xmlns:a16="http://schemas.microsoft.com/office/drawing/2014/main" id="{00000000-0008-0000-06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4</xdr:row>
          <xdr:rowOff>142875</xdr:rowOff>
        </xdr:from>
        <xdr:to>
          <xdr:col>24</xdr:col>
          <xdr:colOff>504825</xdr:colOff>
          <xdr:row>4</xdr:row>
          <xdr:rowOff>371475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6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xdr:row>
          <xdr:rowOff>152400</xdr:rowOff>
        </xdr:from>
        <xdr:to>
          <xdr:col>24</xdr:col>
          <xdr:colOff>504825</xdr:colOff>
          <xdr:row>5</xdr:row>
          <xdr:rowOff>371475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6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xdr:row>
          <xdr:rowOff>123825</xdr:rowOff>
        </xdr:from>
        <xdr:to>
          <xdr:col>24</xdr:col>
          <xdr:colOff>504825</xdr:colOff>
          <xdr:row>6</xdr:row>
          <xdr:rowOff>342900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6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xdr:row>
          <xdr:rowOff>123825</xdr:rowOff>
        </xdr:from>
        <xdr:to>
          <xdr:col>24</xdr:col>
          <xdr:colOff>485775</xdr:colOff>
          <xdr:row>7</xdr:row>
          <xdr:rowOff>342900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6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xdr:row>
          <xdr:rowOff>85725</xdr:rowOff>
        </xdr:from>
        <xdr:to>
          <xdr:col>24</xdr:col>
          <xdr:colOff>485775</xdr:colOff>
          <xdr:row>8</xdr:row>
          <xdr:rowOff>314325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6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9</xdr:row>
          <xdr:rowOff>76200</xdr:rowOff>
        </xdr:from>
        <xdr:to>
          <xdr:col>27</xdr:col>
          <xdr:colOff>2486025</xdr:colOff>
          <xdr:row>9</xdr:row>
          <xdr:rowOff>342900</xdr:rowOff>
        </xdr:to>
        <xdr:sp macro="" textlink="">
          <xdr:nvSpPr>
            <xdr:cNvPr id="2106" name="Drop Down 58" hidden="1">
              <a:extLst>
                <a:ext uri="{63B3BB69-23CF-44E3-9099-C40C66FF867C}">
                  <a14:compatExt spid="_x0000_s2106"/>
                </a:ext>
                <a:ext uri="{FF2B5EF4-FFF2-40B4-BE49-F238E27FC236}">
                  <a16:creationId xmlns:a16="http://schemas.microsoft.com/office/drawing/2014/main" id="{00000000-0008-0000-06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10</xdr:row>
          <xdr:rowOff>85725</xdr:rowOff>
        </xdr:from>
        <xdr:to>
          <xdr:col>27</xdr:col>
          <xdr:colOff>2486025</xdr:colOff>
          <xdr:row>10</xdr:row>
          <xdr:rowOff>381000</xdr:rowOff>
        </xdr:to>
        <xdr:sp macro="" textlink="">
          <xdr:nvSpPr>
            <xdr:cNvPr id="2107" name="Drop Down 59" hidden="1">
              <a:extLst>
                <a:ext uri="{63B3BB69-23CF-44E3-9099-C40C66FF867C}">
                  <a14:compatExt spid="_x0000_s2107"/>
                </a:ext>
                <a:ext uri="{FF2B5EF4-FFF2-40B4-BE49-F238E27FC236}">
                  <a16:creationId xmlns:a16="http://schemas.microsoft.com/office/drawing/2014/main" id="{00000000-0008-0000-06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11</xdr:row>
          <xdr:rowOff>85725</xdr:rowOff>
        </xdr:from>
        <xdr:to>
          <xdr:col>27</xdr:col>
          <xdr:colOff>2486025</xdr:colOff>
          <xdr:row>11</xdr:row>
          <xdr:rowOff>381000</xdr:rowOff>
        </xdr:to>
        <xdr:sp macro="" textlink="">
          <xdr:nvSpPr>
            <xdr:cNvPr id="2108" name="Drop Down 60" hidden="1">
              <a:extLst>
                <a:ext uri="{63B3BB69-23CF-44E3-9099-C40C66FF867C}">
                  <a14:compatExt spid="_x0000_s2108"/>
                </a:ext>
                <a:ext uri="{FF2B5EF4-FFF2-40B4-BE49-F238E27FC236}">
                  <a16:creationId xmlns:a16="http://schemas.microsoft.com/office/drawing/2014/main" id="{00000000-0008-0000-06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12</xdr:row>
          <xdr:rowOff>76200</xdr:rowOff>
        </xdr:from>
        <xdr:to>
          <xdr:col>27</xdr:col>
          <xdr:colOff>2495550</xdr:colOff>
          <xdr:row>12</xdr:row>
          <xdr:rowOff>342900</xdr:rowOff>
        </xdr:to>
        <xdr:sp macro="" textlink="">
          <xdr:nvSpPr>
            <xdr:cNvPr id="2109" name="Drop Down 61" hidden="1">
              <a:extLst>
                <a:ext uri="{63B3BB69-23CF-44E3-9099-C40C66FF867C}">
                  <a14:compatExt spid="_x0000_s2109"/>
                </a:ext>
                <a:ext uri="{FF2B5EF4-FFF2-40B4-BE49-F238E27FC236}">
                  <a16:creationId xmlns:a16="http://schemas.microsoft.com/office/drawing/2014/main" id="{00000000-0008-0000-06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13</xdr:row>
          <xdr:rowOff>76200</xdr:rowOff>
        </xdr:from>
        <xdr:to>
          <xdr:col>27</xdr:col>
          <xdr:colOff>2486025</xdr:colOff>
          <xdr:row>13</xdr:row>
          <xdr:rowOff>342900</xdr:rowOff>
        </xdr:to>
        <xdr:sp macro="" textlink="">
          <xdr:nvSpPr>
            <xdr:cNvPr id="2110" name="Drop Down 62" hidden="1">
              <a:extLst>
                <a:ext uri="{63B3BB69-23CF-44E3-9099-C40C66FF867C}">
                  <a14:compatExt spid="_x0000_s2110"/>
                </a:ext>
                <a:ext uri="{FF2B5EF4-FFF2-40B4-BE49-F238E27FC236}">
                  <a16:creationId xmlns:a16="http://schemas.microsoft.com/office/drawing/2014/main" id="{00000000-0008-0000-06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14</xdr:row>
          <xdr:rowOff>76200</xdr:rowOff>
        </xdr:from>
        <xdr:to>
          <xdr:col>27</xdr:col>
          <xdr:colOff>2486025</xdr:colOff>
          <xdr:row>14</xdr:row>
          <xdr:rowOff>342900</xdr:rowOff>
        </xdr:to>
        <xdr:sp macro="" textlink="">
          <xdr:nvSpPr>
            <xdr:cNvPr id="2111" name="Drop Down 63" hidden="1">
              <a:extLst>
                <a:ext uri="{63B3BB69-23CF-44E3-9099-C40C66FF867C}">
                  <a14:compatExt spid="_x0000_s2111"/>
                </a:ext>
                <a:ext uri="{FF2B5EF4-FFF2-40B4-BE49-F238E27FC236}">
                  <a16:creationId xmlns:a16="http://schemas.microsoft.com/office/drawing/2014/main" id="{00000000-0008-0000-06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15</xdr:row>
          <xdr:rowOff>76200</xdr:rowOff>
        </xdr:from>
        <xdr:to>
          <xdr:col>27</xdr:col>
          <xdr:colOff>2486025</xdr:colOff>
          <xdr:row>15</xdr:row>
          <xdr:rowOff>342900</xdr:rowOff>
        </xdr:to>
        <xdr:sp macro="" textlink="">
          <xdr:nvSpPr>
            <xdr:cNvPr id="2112" name="Drop Down 64" hidden="1">
              <a:extLst>
                <a:ext uri="{63B3BB69-23CF-44E3-9099-C40C66FF867C}">
                  <a14:compatExt spid="_x0000_s2112"/>
                </a:ext>
                <a:ext uri="{FF2B5EF4-FFF2-40B4-BE49-F238E27FC236}">
                  <a16:creationId xmlns:a16="http://schemas.microsoft.com/office/drawing/2014/main" id="{00000000-0008-0000-06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16</xdr:row>
          <xdr:rowOff>76200</xdr:rowOff>
        </xdr:from>
        <xdr:to>
          <xdr:col>27</xdr:col>
          <xdr:colOff>2486025</xdr:colOff>
          <xdr:row>16</xdr:row>
          <xdr:rowOff>342900</xdr:rowOff>
        </xdr:to>
        <xdr:sp macro="" textlink="">
          <xdr:nvSpPr>
            <xdr:cNvPr id="2113" name="Drop Down 65" hidden="1">
              <a:extLst>
                <a:ext uri="{63B3BB69-23CF-44E3-9099-C40C66FF867C}">
                  <a14:compatExt spid="_x0000_s2113"/>
                </a:ext>
                <a:ext uri="{FF2B5EF4-FFF2-40B4-BE49-F238E27FC236}">
                  <a16:creationId xmlns:a16="http://schemas.microsoft.com/office/drawing/2014/main" id="{00000000-0008-0000-06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18</xdr:row>
          <xdr:rowOff>76200</xdr:rowOff>
        </xdr:from>
        <xdr:to>
          <xdr:col>27</xdr:col>
          <xdr:colOff>2486025</xdr:colOff>
          <xdr:row>18</xdr:row>
          <xdr:rowOff>342900</xdr:rowOff>
        </xdr:to>
        <xdr:sp macro="" textlink="">
          <xdr:nvSpPr>
            <xdr:cNvPr id="2115" name="Drop Down 67" hidden="1">
              <a:extLst>
                <a:ext uri="{63B3BB69-23CF-44E3-9099-C40C66FF867C}">
                  <a14:compatExt spid="_x0000_s2115"/>
                </a:ext>
                <a:ext uri="{FF2B5EF4-FFF2-40B4-BE49-F238E27FC236}">
                  <a16:creationId xmlns:a16="http://schemas.microsoft.com/office/drawing/2014/main" id="{00000000-0008-0000-06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9</xdr:row>
          <xdr:rowOff>76200</xdr:rowOff>
        </xdr:from>
        <xdr:to>
          <xdr:col>30</xdr:col>
          <xdr:colOff>942975</xdr:colOff>
          <xdr:row>9</xdr:row>
          <xdr:rowOff>342900</xdr:rowOff>
        </xdr:to>
        <xdr:sp macro="" textlink="">
          <xdr:nvSpPr>
            <xdr:cNvPr id="2121" name="Drop Down 73" hidden="1">
              <a:extLst>
                <a:ext uri="{63B3BB69-23CF-44E3-9099-C40C66FF867C}">
                  <a14:compatExt spid="_x0000_s2121"/>
                </a:ext>
                <a:ext uri="{FF2B5EF4-FFF2-40B4-BE49-F238E27FC236}">
                  <a16:creationId xmlns:a16="http://schemas.microsoft.com/office/drawing/2014/main" id="{00000000-0008-0000-06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10</xdr:row>
          <xdr:rowOff>76200</xdr:rowOff>
        </xdr:from>
        <xdr:to>
          <xdr:col>30</xdr:col>
          <xdr:colOff>942975</xdr:colOff>
          <xdr:row>10</xdr:row>
          <xdr:rowOff>342900</xdr:rowOff>
        </xdr:to>
        <xdr:sp macro="" textlink="">
          <xdr:nvSpPr>
            <xdr:cNvPr id="2122" name="Drop Down 74" hidden="1">
              <a:extLst>
                <a:ext uri="{63B3BB69-23CF-44E3-9099-C40C66FF867C}">
                  <a14:compatExt spid="_x0000_s2122"/>
                </a:ext>
                <a:ext uri="{FF2B5EF4-FFF2-40B4-BE49-F238E27FC236}">
                  <a16:creationId xmlns:a16="http://schemas.microsoft.com/office/drawing/2014/main" id="{00000000-0008-0000-06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11</xdr:row>
          <xdr:rowOff>76200</xdr:rowOff>
        </xdr:from>
        <xdr:to>
          <xdr:col>30</xdr:col>
          <xdr:colOff>942975</xdr:colOff>
          <xdr:row>11</xdr:row>
          <xdr:rowOff>342900</xdr:rowOff>
        </xdr:to>
        <xdr:sp macro="" textlink="">
          <xdr:nvSpPr>
            <xdr:cNvPr id="2123" name="Drop Down 75" hidden="1">
              <a:extLst>
                <a:ext uri="{63B3BB69-23CF-44E3-9099-C40C66FF867C}">
                  <a14:compatExt spid="_x0000_s2123"/>
                </a:ext>
                <a:ext uri="{FF2B5EF4-FFF2-40B4-BE49-F238E27FC236}">
                  <a16:creationId xmlns:a16="http://schemas.microsoft.com/office/drawing/2014/main" id="{00000000-0008-0000-06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12</xdr:row>
          <xdr:rowOff>76200</xdr:rowOff>
        </xdr:from>
        <xdr:to>
          <xdr:col>30</xdr:col>
          <xdr:colOff>942975</xdr:colOff>
          <xdr:row>12</xdr:row>
          <xdr:rowOff>342900</xdr:rowOff>
        </xdr:to>
        <xdr:sp macro="" textlink="">
          <xdr:nvSpPr>
            <xdr:cNvPr id="2124" name="Drop Down 76" hidden="1">
              <a:extLst>
                <a:ext uri="{63B3BB69-23CF-44E3-9099-C40C66FF867C}">
                  <a14:compatExt spid="_x0000_s2124"/>
                </a:ext>
                <a:ext uri="{FF2B5EF4-FFF2-40B4-BE49-F238E27FC236}">
                  <a16:creationId xmlns:a16="http://schemas.microsoft.com/office/drawing/2014/main" id="{00000000-0008-0000-06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13</xdr:row>
          <xdr:rowOff>76200</xdr:rowOff>
        </xdr:from>
        <xdr:to>
          <xdr:col>30</xdr:col>
          <xdr:colOff>942975</xdr:colOff>
          <xdr:row>13</xdr:row>
          <xdr:rowOff>342900</xdr:rowOff>
        </xdr:to>
        <xdr:sp macro="" textlink="">
          <xdr:nvSpPr>
            <xdr:cNvPr id="2125" name="Drop Down 77" hidden="1">
              <a:extLst>
                <a:ext uri="{63B3BB69-23CF-44E3-9099-C40C66FF867C}">
                  <a14:compatExt spid="_x0000_s2125"/>
                </a:ext>
                <a:ext uri="{FF2B5EF4-FFF2-40B4-BE49-F238E27FC236}">
                  <a16:creationId xmlns:a16="http://schemas.microsoft.com/office/drawing/2014/main" id="{00000000-0008-0000-06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14</xdr:row>
          <xdr:rowOff>76200</xdr:rowOff>
        </xdr:from>
        <xdr:to>
          <xdr:col>30</xdr:col>
          <xdr:colOff>942975</xdr:colOff>
          <xdr:row>14</xdr:row>
          <xdr:rowOff>342900</xdr:rowOff>
        </xdr:to>
        <xdr:sp macro="" textlink="">
          <xdr:nvSpPr>
            <xdr:cNvPr id="2126" name="Drop Down 78" hidden="1">
              <a:extLst>
                <a:ext uri="{63B3BB69-23CF-44E3-9099-C40C66FF867C}">
                  <a14:compatExt spid="_x0000_s2126"/>
                </a:ext>
                <a:ext uri="{FF2B5EF4-FFF2-40B4-BE49-F238E27FC236}">
                  <a16:creationId xmlns:a16="http://schemas.microsoft.com/office/drawing/2014/main" id="{00000000-0008-0000-06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15</xdr:row>
          <xdr:rowOff>76200</xdr:rowOff>
        </xdr:from>
        <xdr:to>
          <xdr:col>30</xdr:col>
          <xdr:colOff>942975</xdr:colOff>
          <xdr:row>15</xdr:row>
          <xdr:rowOff>342900</xdr:rowOff>
        </xdr:to>
        <xdr:sp macro="" textlink="">
          <xdr:nvSpPr>
            <xdr:cNvPr id="2127" name="Drop Down 79" hidden="1">
              <a:extLst>
                <a:ext uri="{63B3BB69-23CF-44E3-9099-C40C66FF867C}">
                  <a14:compatExt spid="_x0000_s2127"/>
                </a:ext>
                <a:ext uri="{FF2B5EF4-FFF2-40B4-BE49-F238E27FC236}">
                  <a16:creationId xmlns:a16="http://schemas.microsoft.com/office/drawing/2014/main" id="{00000000-0008-0000-06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16</xdr:row>
          <xdr:rowOff>76200</xdr:rowOff>
        </xdr:from>
        <xdr:to>
          <xdr:col>30</xdr:col>
          <xdr:colOff>942975</xdr:colOff>
          <xdr:row>16</xdr:row>
          <xdr:rowOff>342900</xdr:rowOff>
        </xdr:to>
        <xdr:sp macro="" textlink="">
          <xdr:nvSpPr>
            <xdr:cNvPr id="2128" name="Drop Down 80" hidden="1">
              <a:extLst>
                <a:ext uri="{63B3BB69-23CF-44E3-9099-C40C66FF867C}">
                  <a14:compatExt spid="_x0000_s2128"/>
                </a:ext>
                <a:ext uri="{FF2B5EF4-FFF2-40B4-BE49-F238E27FC236}">
                  <a16:creationId xmlns:a16="http://schemas.microsoft.com/office/drawing/2014/main" id="{00000000-0008-0000-06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17</xdr:row>
          <xdr:rowOff>76200</xdr:rowOff>
        </xdr:from>
        <xdr:to>
          <xdr:col>30</xdr:col>
          <xdr:colOff>942975</xdr:colOff>
          <xdr:row>17</xdr:row>
          <xdr:rowOff>342900</xdr:rowOff>
        </xdr:to>
        <xdr:sp macro="" textlink="">
          <xdr:nvSpPr>
            <xdr:cNvPr id="2129" name="Drop Down 81" hidden="1">
              <a:extLst>
                <a:ext uri="{63B3BB69-23CF-44E3-9099-C40C66FF867C}">
                  <a14:compatExt spid="_x0000_s2129"/>
                </a:ext>
                <a:ext uri="{FF2B5EF4-FFF2-40B4-BE49-F238E27FC236}">
                  <a16:creationId xmlns:a16="http://schemas.microsoft.com/office/drawing/2014/main" id="{00000000-0008-0000-06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18</xdr:row>
          <xdr:rowOff>76200</xdr:rowOff>
        </xdr:from>
        <xdr:to>
          <xdr:col>30</xdr:col>
          <xdr:colOff>942975</xdr:colOff>
          <xdr:row>18</xdr:row>
          <xdr:rowOff>342900</xdr:rowOff>
        </xdr:to>
        <xdr:sp macro="" textlink="">
          <xdr:nvSpPr>
            <xdr:cNvPr id="2130" name="Drop Down 82" hidden="1">
              <a:extLst>
                <a:ext uri="{63B3BB69-23CF-44E3-9099-C40C66FF867C}">
                  <a14:compatExt spid="_x0000_s2130"/>
                </a:ext>
                <a:ext uri="{FF2B5EF4-FFF2-40B4-BE49-F238E27FC236}">
                  <a16:creationId xmlns:a16="http://schemas.microsoft.com/office/drawing/2014/main" id="{00000000-0008-0000-06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9</xdr:row>
          <xdr:rowOff>76200</xdr:rowOff>
        </xdr:from>
        <xdr:to>
          <xdr:col>33</xdr:col>
          <xdr:colOff>2476500</xdr:colOff>
          <xdr:row>9</xdr:row>
          <xdr:rowOff>342900</xdr:rowOff>
        </xdr:to>
        <xdr:sp macro="" textlink="">
          <xdr:nvSpPr>
            <xdr:cNvPr id="2131" name="Drop Down 83" hidden="1">
              <a:extLst>
                <a:ext uri="{63B3BB69-23CF-44E3-9099-C40C66FF867C}">
                  <a14:compatExt spid="_x0000_s2131"/>
                </a:ext>
                <a:ext uri="{FF2B5EF4-FFF2-40B4-BE49-F238E27FC236}">
                  <a16:creationId xmlns:a16="http://schemas.microsoft.com/office/drawing/2014/main" id="{00000000-0008-0000-06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10</xdr:row>
          <xdr:rowOff>76200</xdr:rowOff>
        </xdr:from>
        <xdr:to>
          <xdr:col>33</xdr:col>
          <xdr:colOff>2476500</xdr:colOff>
          <xdr:row>10</xdr:row>
          <xdr:rowOff>342900</xdr:rowOff>
        </xdr:to>
        <xdr:sp macro="" textlink="">
          <xdr:nvSpPr>
            <xdr:cNvPr id="2141" name="Drop Down 93" hidden="1">
              <a:extLst>
                <a:ext uri="{63B3BB69-23CF-44E3-9099-C40C66FF867C}">
                  <a14:compatExt spid="_x0000_s2141"/>
                </a:ext>
                <a:ext uri="{FF2B5EF4-FFF2-40B4-BE49-F238E27FC236}">
                  <a16:creationId xmlns:a16="http://schemas.microsoft.com/office/drawing/2014/main" id="{00000000-0008-0000-0600-00005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11</xdr:row>
          <xdr:rowOff>76200</xdr:rowOff>
        </xdr:from>
        <xdr:to>
          <xdr:col>33</xdr:col>
          <xdr:colOff>2476500</xdr:colOff>
          <xdr:row>11</xdr:row>
          <xdr:rowOff>342900</xdr:rowOff>
        </xdr:to>
        <xdr:sp macro="" textlink="">
          <xdr:nvSpPr>
            <xdr:cNvPr id="2142" name="Drop Down 94" hidden="1">
              <a:extLst>
                <a:ext uri="{63B3BB69-23CF-44E3-9099-C40C66FF867C}">
                  <a14:compatExt spid="_x0000_s2142"/>
                </a:ext>
                <a:ext uri="{FF2B5EF4-FFF2-40B4-BE49-F238E27FC236}">
                  <a16:creationId xmlns:a16="http://schemas.microsoft.com/office/drawing/2014/main" id="{00000000-0008-0000-0600-00005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12</xdr:row>
          <xdr:rowOff>76200</xdr:rowOff>
        </xdr:from>
        <xdr:to>
          <xdr:col>33</xdr:col>
          <xdr:colOff>2476500</xdr:colOff>
          <xdr:row>12</xdr:row>
          <xdr:rowOff>342900</xdr:rowOff>
        </xdr:to>
        <xdr:sp macro="" textlink="">
          <xdr:nvSpPr>
            <xdr:cNvPr id="2143" name="Drop Down 95" hidden="1">
              <a:extLst>
                <a:ext uri="{63B3BB69-23CF-44E3-9099-C40C66FF867C}">
                  <a14:compatExt spid="_x0000_s2143"/>
                </a:ext>
                <a:ext uri="{FF2B5EF4-FFF2-40B4-BE49-F238E27FC236}">
                  <a16:creationId xmlns:a16="http://schemas.microsoft.com/office/drawing/2014/main" id="{00000000-0008-0000-06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13</xdr:row>
          <xdr:rowOff>76200</xdr:rowOff>
        </xdr:from>
        <xdr:to>
          <xdr:col>33</xdr:col>
          <xdr:colOff>2476500</xdr:colOff>
          <xdr:row>13</xdr:row>
          <xdr:rowOff>342900</xdr:rowOff>
        </xdr:to>
        <xdr:sp macro="" textlink="">
          <xdr:nvSpPr>
            <xdr:cNvPr id="2144" name="Drop Down 96" hidden="1">
              <a:extLst>
                <a:ext uri="{63B3BB69-23CF-44E3-9099-C40C66FF867C}">
                  <a14:compatExt spid="_x0000_s2144"/>
                </a:ext>
                <a:ext uri="{FF2B5EF4-FFF2-40B4-BE49-F238E27FC236}">
                  <a16:creationId xmlns:a16="http://schemas.microsoft.com/office/drawing/2014/main" id="{00000000-0008-0000-06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14</xdr:row>
          <xdr:rowOff>76200</xdr:rowOff>
        </xdr:from>
        <xdr:to>
          <xdr:col>33</xdr:col>
          <xdr:colOff>2476500</xdr:colOff>
          <xdr:row>14</xdr:row>
          <xdr:rowOff>342900</xdr:rowOff>
        </xdr:to>
        <xdr:sp macro="" textlink="">
          <xdr:nvSpPr>
            <xdr:cNvPr id="2145" name="Drop Down 97" hidden="1">
              <a:extLst>
                <a:ext uri="{63B3BB69-23CF-44E3-9099-C40C66FF867C}">
                  <a14:compatExt spid="_x0000_s2145"/>
                </a:ext>
                <a:ext uri="{FF2B5EF4-FFF2-40B4-BE49-F238E27FC236}">
                  <a16:creationId xmlns:a16="http://schemas.microsoft.com/office/drawing/2014/main" id="{00000000-0008-0000-06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15</xdr:row>
          <xdr:rowOff>76200</xdr:rowOff>
        </xdr:from>
        <xdr:to>
          <xdr:col>33</xdr:col>
          <xdr:colOff>2476500</xdr:colOff>
          <xdr:row>15</xdr:row>
          <xdr:rowOff>342900</xdr:rowOff>
        </xdr:to>
        <xdr:sp macro="" textlink="">
          <xdr:nvSpPr>
            <xdr:cNvPr id="2146" name="Drop Down 98" hidden="1">
              <a:extLst>
                <a:ext uri="{63B3BB69-23CF-44E3-9099-C40C66FF867C}">
                  <a14:compatExt spid="_x0000_s2146"/>
                </a:ext>
                <a:ext uri="{FF2B5EF4-FFF2-40B4-BE49-F238E27FC236}">
                  <a16:creationId xmlns:a16="http://schemas.microsoft.com/office/drawing/2014/main" id="{00000000-0008-0000-06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16</xdr:row>
          <xdr:rowOff>76200</xdr:rowOff>
        </xdr:from>
        <xdr:to>
          <xdr:col>33</xdr:col>
          <xdr:colOff>2476500</xdr:colOff>
          <xdr:row>16</xdr:row>
          <xdr:rowOff>342900</xdr:rowOff>
        </xdr:to>
        <xdr:sp macro="" textlink="">
          <xdr:nvSpPr>
            <xdr:cNvPr id="2147" name="Drop Down 99" hidden="1">
              <a:extLst>
                <a:ext uri="{63B3BB69-23CF-44E3-9099-C40C66FF867C}">
                  <a14:compatExt spid="_x0000_s2147"/>
                </a:ext>
                <a:ext uri="{FF2B5EF4-FFF2-40B4-BE49-F238E27FC236}">
                  <a16:creationId xmlns:a16="http://schemas.microsoft.com/office/drawing/2014/main" id="{00000000-0008-0000-06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17</xdr:row>
          <xdr:rowOff>76200</xdr:rowOff>
        </xdr:from>
        <xdr:to>
          <xdr:col>33</xdr:col>
          <xdr:colOff>2476500</xdr:colOff>
          <xdr:row>17</xdr:row>
          <xdr:rowOff>342900</xdr:rowOff>
        </xdr:to>
        <xdr:sp macro="" textlink="">
          <xdr:nvSpPr>
            <xdr:cNvPr id="2148" name="Drop Down 100" hidden="1">
              <a:extLst>
                <a:ext uri="{63B3BB69-23CF-44E3-9099-C40C66FF867C}">
                  <a14:compatExt spid="_x0000_s2148"/>
                </a:ext>
                <a:ext uri="{FF2B5EF4-FFF2-40B4-BE49-F238E27FC236}">
                  <a16:creationId xmlns:a16="http://schemas.microsoft.com/office/drawing/2014/main" id="{00000000-0008-0000-06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18</xdr:row>
          <xdr:rowOff>76200</xdr:rowOff>
        </xdr:from>
        <xdr:to>
          <xdr:col>33</xdr:col>
          <xdr:colOff>2476500</xdr:colOff>
          <xdr:row>18</xdr:row>
          <xdr:rowOff>342900</xdr:rowOff>
        </xdr:to>
        <xdr:sp macro="" textlink="">
          <xdr:nvSpPr>
            <xdr:cNvPr id="2149" name="Drop Down 101" hidden="1">
              <a:extLst>
                <a:ext uri="{63B3BB69-23CF-44E3-9099-C40C66FF867C}">
                  <a14:compatExt spid="_x0000_s2149"/>
                </a:ext>
                <a:ext uri="{FF2B5EF4-FFF2-40B4-BE49-F238E27FC236}">
                  <a16:creationId xmlns:a16="http://schemas.microsoft.com/office/drawing/2014/main" id="{00000000-0008-0000-06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9</xdr:row>
          <xdr:rowOff>76200</xdr:rowOff>
        </xdr:from>
        <xdr:to>
          <xdr:col>36</xdr:col>
          <xdr:colOff>942975</xdr:colOff>
          <xdr:row>9</xdr:row>
          <xdr:rowOff>342900</xdr:rowOff>
        </xdr:to>
        <xdr:sp macro="" textlink="">
          <xdr:nvSpPr>
            <xdr:cNvPr id="2150" name="Drop Down 102" hidden="1">
              <a:extLst>
                <a:ext uri="{63B3BB69-23CF-44E3-9099-C40C66FF867C}">
                  <a14:compatExt spid="_x0000_s2150"/>
                </a:ext>
                <a:ext uri="{FF2B5EF4-FFF2-40B4-BE49-F238E27FC236}">
                  <a16:creationId xmlns:a16="http://schemas.microsoft.com/office/drawing/2014/main" id="{00000000-0008-0000-06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10</xdr:row>
          <xdr:rowOff>76200</xdr:rowOff>
        </xdr:from>
        <xdr:to>
          <xdr:col>36</xdr:col>
          <xdr:colOff>942975</xdr:colOff>
          <xdr:row>10</xdr:row>
          <xdr:rowOff>342900</xdr:rowOff>
        </xdr:to>
        <xdr:sp macro="" textlink="">
          <xdr:nvSpPr>
            <xdr:cNvPr id="2151" name="Drop Down 103" hidden="1">
              <a:extLst>
                <a:ext uri="{63B3BB69-23CF-44E3-9099-C40C66FF867C}">
                  <a14:compatExt spid="_x0000_s2151"/>
                </a:ext>
                <a:ext uri="{FF2B5EF4-FFF2-40B4-BE49-F238E27FC236}">
                  <a16:creationId xmlns:a16="http://schemas.microsoft.com/office/drawing/2014/main" id="{00000000-0008-0000-06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11</xdr:row>
          <xdr:rowOff>76200</xdr:rowOff>
        </xdr:from>
        <xdr:to>
          <xdr:col>36</xdr:col>
          <xdr:colOff>942975</xdr:colOff>
          <xdr:row>11</xdr:row>
          <xdr:rowOff>342900</xdr:rowOff>
        </xdr:to>
        <xdr:sp macro="" textlink="">
          <xdr:nvSpPr>
            <xdr:cNvPr id="2152" name="Drop Down 104" hidden="1">
              <a:extLst>
                <a:ext uri="{63B3BB69-23CF-44E3-9099-C40C66FF867C}">
                  <a14:compatExt spid="_x0000_s2152"/>
                </a:ext>
                <a:ext uri="{FF2B5EF4-FFF2-40B4-BE49-F238E27FC236}">
                  <a16:creationId xmlns:a16="http://schemas.microsoft.com/office/drawing/2014/main" id="{00000000-0008-0000-06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12</xdr:row>
          <xdr:rowOff>76200</xdr:rowOff>
        </xdr:from>
        <xdr:to>
          <xdr:col>36</xdr:col>
          <xdr:colOff>942975</xdr:colOff>
          <xdr:row>12</xdr:row>
          <xdr:rowOff>342900</xdr:rowOff>
        </xdr:to>
        <xdr:sp macro="" textlink="">
          <xdr:nvSpPr>
            <xdr:cNvPr id="2153" name="Drop Down 105" hidden="1">
              <a:extLst>
                <a:ext uri="{63B3BB69-23CF-44E3-9099-C40C66FF867C}">
                  <a14:compatExt spid="_x0000_s2153"/>
                </a:ext>
                <a:ext uri="{FF2B5EF4-FFF2-40B4-BE49-F238E27FC236}">
                  <a16:creationId xmlns:a16="http://schemas.microsoft.com/office/drawing/2014/main" id="{00000000-0008-0000-0600-00006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13</xdr:row>
          <xdr:rowOff>76200</xdr:rowOff>
        </xdr:from>
        <xdr:to>
          <xdr:col>36</xdr:col>
          <xdr:colOff>942975</xdr:colOff>
          <xdr:row>13</xdr:row>
          <xdr:rowOff>342900</xdr:rowOff>
        </xdr:to>
        <xdr:sp macro="" textlink="">
          <xdr:nvSpPr>
            <xdr:cNvPr id="2154" name="Drop Down 106" hidden="1">
              <a:extLst>
                <a:ext uri="{63B3BB69-23CF-44E3-9099-C40C66FF867C}">
                  <a14:compatExt spid="_x0000_s2154"/>
                </a:ext>
                <a:ext uri="{FF2B5EF4-FFF2-40B4-BE49-F238E27FC236}">
                  <a16:creationId xmlns:a16="http://schemas.microsoft.com/office/drawing/2014/main" id="{00000000-0008-0000-0600-00006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14</xdr:row>
          <xdr:rowOff>76200</xdr:rowOff>
        </xdr:from>
        <xdr:to>
          <xdr:col>36</xdr:col>
          <xdr:colOff>942975</xdr:colOff>
          <xdr:row>14</xdr:row>
          <xdr:rowOff>342900</xdr:rowOff>
        </xdr:to>
        <xdr:sp macro="" textlink="">
          <xdr:nvSpPr>
            <xdr:cNvPr id="2155" name="Drop Down 107" hidden="1">
              <a:extLst>
                <a:ext uri="{63B3BB69-23CF-44E3-9099-C40C66FF867C}">
                  <a14:compatExt spid="_x0000_s2155"/>
                </a:ext>
                <a:ext uri="{FF2B5EF4-FFF2-40B4-BE49-F238E27FC236}">
                  <a16:creationId xmlns:a16="http://schemas.microsoft.com/office/drawing/2014/main" id="{00000000-0008-0000-0600-00006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15</xdr:row>
          <xdr:rowOff>76200</xdr:rowOff>
        </xdr:from>
        <xdr:to>
          <xdr:col>36</xdr:col>
          <xdr:colOff>942975</xdr:colOff>
          <xdr:row>15</xdr:row>
          <xdr:rowOff>342900</xdr:rowOff>
        </xdr:to>
        <xdr:sp macro="" textlink="">
          <xdr:nvSpPr>
            <xdr:cNvPr id="2156" name="Drop Down 108" hidden="1">
              <a:extLst>
                <a:ext uri="{63B3BB69-23CF-44E3-9099-C40C66FF867C}">
                  <a14:compatExt spid="_x0000_s2156"/>
                </a:ext>
                <a:ext uri="{FF2B5EF4-FFF2-40B4-BE49-F238E27FC236}">
                  <a16:creationId xmlns:a16="http://schemas.microsoft.com/office/drawing/2014/main" id="{00000000-0008-0000-06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16</xdr:row>
          <xdr:rowOff>76200</xdr:rowOff>
        </xdr:from>
        <xdr:to>
          <xdr:col>36</xdr:col>
          <xdr:colOff>942975</xdr:colOff>
          <xdr:row>16</xdr:row>
          <xdr:rowOff>342900</xdr:rowOff>
        </xdr:to>
        <xdr:sp macro="" textlink="">
          <xdr:nvSpPr>
            <xdr:cNvPr id="2157" name="Drop Down 109" hidden="1">
              <a:extLst>
                <a:ext uri="{63B3BB69-23CF-44E3-9099-C40C66FF867C}">
                  <a14:compatExt spid="_x0000_s2157"/>
                </a:ext>
                <a:ext uri="{FF2B5EF4-FFF2-40B4-BE49-F238E27FC236}">
                  <a16:creationId xmlns:a16="http://schemas.microsoft.com/office/drawing/2014/main" id="{00000000-0008-0000-06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17</xdr:row>
          <xdr:rowOff>76200</xdr:rowOff>
        </xdr:from>
        <xdr:to>
          <xdr:col>36</xdr:col>
          <xdr:colOff>942975</xdr:colOff>
          <xdr:row>17</xdr:row>
          <xdr:rowOff>342900</xdr:rowOff>
        </xdr:to>
        <xdr:sp macro="" textlink="">
          <xdr:nvSpPr>
            <xdr:cNvPr id="2158" name="Drop Down 110" hidden="1">
              <a:extLst>
                <a:ext uri="{63B3BB69-23CF-44E3-9099-C40C66FF867C}">
                  <a14:compatExt spid="_x0000_s2158"/>
                </a:ext>
                <a:ext uri="{FF2B5EF4-FFF2-40B4-BE49-F238E27FC236}">
                  <a16:creationId xmlns:a16="http://schemas.microsoft.com/office/drawing/2014/main" id="{00000000-0008-0000-0600-00006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18</xdr:row>
          <xdr:rowOff>76200</xdr:rowOff>
        </xdr:from>
        <xdr:to>
          <xdr:col>36</xdr:col>
          <xdr:colOff>942975</xdr:colOff>
          <xdr:row>18</xdr:row>
          <xdr:rowOff>342900</xdr:rowOff>
        </xdr:to>
        <xdr:sp macro="" textlink="">
          <xdr:nvSpPr>
            <xdr:cNvPr id="2159" name="Drop Down 111" hidden="1">
              <a:extLst>
                <a:ext uri="{63B3BB69-23CF-44E3-9099-C40C66FF867C}">
                  <a14:compatExt spid="_x0000_s2159"/>
                </a:ext>
                <a:ext uri="{FF2B5EF4-FFF2-40B4-BE49-F238E27FC236}">
                  <a16:creationId xmlns:a16="http://schemas.microsoft.com/office/drawing/2014/main" id="{00000000-0008-0000-06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9</xdr:row>
          <xdr:rowOff>85725</xdr:rowOff>
        </xdr:from>
        <xdr:to>
          <xdr:col>39</xdr:col>
          <xdr:colOff>2428875</xdr:colOff>
          <xdr:row>9</xdr:row>
          <xdr:rowOff>342900</xdr:rowOff>
        </xdr:to>
        <xdr:sp macro="" textlink="">
          <xdr:nvSpPr>
            <xdr:cNvPr id="2160" name="Drop Down 112" hidden="1">
              <a:extLst>
                <a:ext uri="{63B3BB69-23CF-44E3-9099-C40C66FF867C}">
                  <a14:compatExt spid="_x0000_s2160"/>
                </a:ext>
                <a:ext uri="{FF2B5EF4-FFF2-40B4-BE49-F238E27FC236}">
                  <a16:creationId xmlns:a16="http://schemas.microsoft.com/office/drawing/2014/main" id="{00000000-0008-0000-0600-00007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10</xdr:row>
          <xdr:rowOff>85725</xdr:rowOff>
        </xdr:from>
        <xdr:to>
          <xdr:col>39</xdr:col>
          <xdr:colOff>2428875</xdr:colOff>
          <xdr:row>10</xdr:row>
          <xdr:rowOff>342900</xdr:rowOff>
        </xdr:to>
        <xdr:sp macro="" textlink="">
          <xdr:nvSpPr>
            <xdr:cNvPr id="2161" name="Drop Down 113" hidden="1">
              <a:extLst>
                <a:ext uri="{63B3BB69-23CF-44E3-9099-C40C66FF867C}">
                  <a14:compatExt spid="_x0000_s2161"/>
                </a:ext>
                <a:ext uri="{FF2B5EF4-FFF2-40B4-BE49-F238E27FC236}">
                  <a16:creationId xmlns:a16="http://schemas.microsoft.com/office/drawing/2014/main" id="{00000000-0008-0000-06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11</xdr:row>
          <xdr:rowOff>85725</xdr:rowOff>
        </xdr:from>
        <xdr:to>
          <xdr:col>39</xdr:col>
          <xdr:colOff>2428875</xdr:colOff>
          <xdr:row>11</xdr:row>
          <xdr:rowOff>342900</xdr:rowOff>
        </xdr:to>
        <xdr:sp macro="" textlink="">
          <xdr:nvSpPr>
            <xdr:cNvPr id="2162" name="Drop Down 114" hidden="1">
              <a:extLst>
                <a:ext uri="{63B3BB69-23CF-44E3-9099-C40C66FF867C}">
                  <a14:compatExt spid="_x0000_s2162"/>
                </a:ext>
                <a:ext uri="{FF2B5EF4-FFF2-40B4-BE49-F238E27FC236}">
                  <a16:creationId xmlns:a16="http://schemas.microsoft.com/office/drawing/2014/main" id="{00000000-0008-0000-06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12</xdr:row>
          <xdr:rowOff>85725</xdr:rowOff>
        </xdr:from>
        <xdr:to>
          <xdr:col>39</xdr:col>
          <xdr:colOff>2428875</xdr:colOff>
          <xdr:row>12</xdr:row>
          <xdr:rowOff>342900</xdr:rowOff>
        </xdr:to>
        <xdr:sp macro="" textlink="">
          <xdr:nvSpPr>
            <xdr:cNvPr id="2163" name="Drop Down 115" hidden="1">
              <a:extLst>
                <a:ext uri="{63B3BB69-23CF-44E3-9099-C40C66FF867C}">
                  <a14:compatExt spid="_x0000_s2163"/>
                </a:ext>
                <a:ext uri="{FF2B5EF4-FFF2-40B4-BE49-F238E27FC236}">
                  <a16:creationId xmlns:a16="http://schemas.microsoft.com/office/drawing/2014/main" id="{00000000-0008-0000-06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13</xdr:row>
          <xdr:rowOff>85725</xdr:rowOff>
        </xdr:from>
        <xdr:to>
          <xdr:col>39</xdr:col>
          <xdr:colOff>2428875</xdr:colOff>
          <xdr:row>13</xdr:row>
          <xdr:rowOff>342900</xdr:rowOff>
        </xdr:to>
        <xdr:sp macro="" textlink="">
          <xdr:nvSpPr>
            <xdr:cNvPr id="2164" name="Drop Down 116" hidden="1">
              <a:extLst>
                <a:ext uri="{63B3BB69-23CF-44E3-9099-C40C66FF867C}">
                  <a14:compatExt spid="_x0000_s2164"/>
                </a:ext>
                <a:ext uri="{FF2B5EF4-FFF2-40B4-BE49-F238E27FC236}">
                  <a16:creationId xmlns:a16="http://schemas.microsoft.com/office/drawing/2014/main" id="{00000000-0008-0000-06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14</xdr:row>
          <xdr:rowOff>85725</xdr:rowOff>
        </xdr:from>
        <xdr:to>
          <xdr:col>39</xdr:col>
          <xdr:colOff>2428875</xdr:colOff>
          <xdr:row>14</xdr:row>
          <xdr:rowOff>342900</xdr:rowOff>
        </xdr:to>
        <xdr:sp macro="" textlink="">
          <xdr:nvSpPr>
            <xdr:cNvPr id="2165" name="Drop Down 117" hidden="1">
              <a:extLst>
                <a:ext uri="{63B3BB69-23CF-44E3-9099-C40C66FF867C}">
                  <a14:compatExt spid="_x0000_s2165"/>
                </a:ext>
                <a:ext uri="{FF2B5EF4-FFF2-40B4-BE49-F238E27FC236}">
                  <a16:creationId xmlns:a16="http://schemas.microsoft.com/office/drawing/2014/main" id="{00000000-0008-0000-06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15</xdr:row>
          <xdr:rowOff>85725</xdr:rowOff>
        </xdr:from>
        <xdr:to>
          <xdr:col>39</xdr:col>
          <xdr:colOff>2428875</xdr:colOff>
          <xdr:row>15</xdr:row>
          <xdr:rowOff>342900</xdr:rowOff>
        </xdr:to>
        <xdr:sp macro="" textlink="">
          <xdr:nvSpPr>
            <xdr:cNvPr id="2166" name="Drop Down 118" hidden="1">
              <a:extLst>
                <a:ext uri="{63B3BB69-23CF-44E3-9099-C40C66FF867C}">
                  <a14:compatExt spid="_x0000_s2166"/>
                </a:ext>
                <a:ext uri="{FF2B5EF4-FFF2-40B4-BE49-F238E27FC236}">
                  <a16:creationId xmlns:a16="http://schemas.microsoft.com/office/drawing/2014/main" id="{00000000-0008-0000-06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16</xdr:row>
          <xdr:rowOff>85725</xdr:rowOff>
        </xdr:from>
        <xdr:to>
          <xdr:col>39</xdr:col>
          <xdr:colOff>2428875</xdr:colOff>
          <xdr:row>16</xdr:row>
          <xdr:rowOff>342900</xdr:rowOff>
        </xdr:to>
        <xdr:sp macro="" textlink="">
          <xdr:nvSpPr>
            <xdr:cNvPr id="2167" name="Drop Down 119" hidden="1">
              <a:extLst>
                <a:ext uri="{63B3BB69-23CF-44E3-9099-C40C66FF867C}">
                  <a14:compatExt spid="_x0000_s2167"/>
                </a:ext>
                <a:ext uri="{FF2B5EF4-FFF2-40B4-BE49-F238E27FC236}">
                  <a16:creationId xmlns:a16="http://schemas.microsoft.com/office/drawing/2014/main" id="{00000000-0008-0000-06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17</xdr:row>
          <xdr:rowOff>85725</xdr:rowOff>
        </xdr:from>
        <xdr:to>
          <xdr:col>39</xdr:col>
          <xdr:colOff>2428875</xdr:colOff>
          <xdr:row>17</xdr:row>
          <xdr:rowOff>342900</xdr:rowOff>
        </xdr:to>
        <xdr:sp macro="" textlink="">
          <xdr:nvSpPr>
            <xdr:cNvPr id="2168" name="Drop Down 120" hidden="1">
              <a:extLst>
                <a:ext uri="{63B3BB69-23CF-44E3-9099-C40C66FF867C}">
                  <a14:compatExt spid="_x0000_s2168"/>
                </a:ext>
                <a:ext uri="{FF2B5EF4-FFF2-40B4-BE49-F238E27FC236}">
                  <a16:creationId xmlns:a16="http://schemas.microsoft.com/office/drawing/2014/main" id="{00000000-0008-0000-06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18</xdr:row>
          <xdr:rowOff>85725</xdr:rowOff>
        </xdr:from>
        <xdr:to>
          <xdr:col>39</xdr:col>
          <xdr:colOff>2428875</xdr:colOff>
          <xdr:row>18</xdr:row>
          <xdr:rowOff>342900</xdr:rowOff>
        </xdr:to>
        <xdr:sp macro="" textlink="">
          <xdr:nvSpPr>
            <xdr:cNvPr id="2169" name="Drop Down 121" hidden="1">
              <a:extLst>
                <a:ext uri="{63B3BB69-23CF-44E3-9099-C40C66FF867C}">
                  <a14:compatExt spid="_x0000_s2169"/>
                </a:ext>
                <a:ext uri="{FF2B5EF4-FFF2-40B4-BE49-F238E27FC236}">
                  <a16:creationId xmlns:a16="http://schemas.microsoft.com/office/drawing/2014/main" id="{00000000-0008-0000-06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9</xdr:row>
          <xdr:rowOff>76200</xdr:rowOff>
        </xdr:from>
        <xdr:to>
          <xdr:col>42</xdr:col>
          <xdr:colOff>933450</xdr:colOff>
          <xdr:row>9</xdr:row>
          <xdr:rowOff>342900</xdr:rowOff>
        </xdr:to>
        <xdr:sp macro="" textlink="">
          <xdr:nvSpPr>
            <xdr:cNvPr id="2170" name="Drop Down 122" hidden="1">
              <a:extLst>
                <a:ext uri="{63B3BB69-23CF-44E3-9099-C40C66FF867C}">
                  <a14:compatExt spid="_x0000_s2170"/>
                </a:ext>
                <a:ext uri="{FF2B5EF4-FFF2-40B4-BE49-F238E27FC236}">
                  <a16:creationId xmlns:a16="http://schemas.microsoft.com/office/drawing/2014/main" id="{00000000-0008-0000-06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10</xdr:row>
          <xdr:rowOff>76200</xdr:rowOff>
        </xdr:from>
        <xdr:to>
          <xdr:col>42</xdr:col>
          <xdr:colOff>933450</xdr:colOff>
          <xdr:row>10</xdr:row>
          <xdr:rowOff>342900</xdr:rowOff>
        </xdr:to>
        <xdr:sp macro="" textlink="">
          <xdr:nvSpPr>
            <xdr:cNvPr id="2171" name="Drop Down 123" hidden="1">
              <a:extLst>
                <a:ext uri="{63B3BB69-23CF-44E3-9099-C40C66FF867C}">
                  <a14:compatExt spid="_x0000_s2171"/>
                </a:ext>
                <a:ext uri="{FF2B5EF4-FFF2-40B4-BE49-F238E27FC236}">
                  <a16:creationId xmlns:a16="http://schemas.microsoft.com/office/drawing/2014/main" id="{00000000-0008-0000-06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11</xdr:row>
          <xdr:rowOff>76200</xdr:rowOff>
        </xdr:from>
        <xdr:to>
          <xdr:col>42</xdr:col>
          <xdr:colOff>933450</xdr:colOff>
          <xdr:row>11</xdr:row>
          <xdr:rowOff>342900</xdr:rowOff>
        </xdr:to>
        <xdr:sp macro="" textlink="">
          <xdr:nvSpPr>
            <xdr:cNvPr id="2172" name="Drop Down 124" hidden="1">
              <a:extLst>
                <a:ext uri="{63B3BB69-23CF-44E3-9099-C40C66FF867C}">
                  <a14:compatExt spid="_x0000_s2172"/>
                </a:ext>
                <a:ext uri="{FF2B5EF4-FFF2-40B4-BE49-F238E27FC236}">
                  <a16:creationId xmlns:a16="http://schemas.microsoft.com/office/drawing/2014/main" id="{00000000-0008-0000-06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12</xdr:row>
          <xdr:rowOff>76200</xdr:rowOff>
        </xdr:from>
        <xdr:to>
          <xdr:col>42</xdr:col>
          <xdr:colOff>933450</xdr:colOff>
          <xdr:row>12</xdr:row>
          <xdr:rowOff>342900</xdr:rowOff>
        </xdr:to>
        <xdr:sp macro="" textlink="">
          <xdr:nvSpPr>
            <xdr:cNvPr id="2173" name="Drop Down 125" hidden="1">
              <a:extLst>
                <a:ext uri="{63B3BB69-23CF-44E3-9099-C40C66FF867C}">
                  <a14:compatExt spid="_x0000_s2173"/>
                </a:ext>
                <a:ext uri="{FF2B5EF4-FFF2-40B4-BE49-F238E27FC236}">
                  <a16:creationId xmlns:a16="http://schemas.microsoft.com/office/drawing/2014/main" id="{00000000-0008-0000-0600-00007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13</xdr:row>
          <xdr:rowOff>76200</xdr:rowOff>
        </xdr:from>
        <xdr:to>
          <xdr:col>42</xdr:col>
          <xdr:colOff>933450</xdr:colOff>
          <xdr:row>13</xdr:row>
          <xdr:rowOff>342900</xdr:rowOff>
        </xdr:to>
        <xdr:sp macro="" textlink="">
          <xdr:nvSpPr>
            <xdr:cNvPr id="2174" name="Drop Down 126" hidden="1">
              <a:extLst>
                <a:ext uri="{63B3BB69-23CF-44E3-9099-C40C66FF867C}">
                  <a14:compatExt spid="_x0000_s2174"/>
                </a:ext>
                <a:ext uri="{FF2B5EF4-FFF2-40B4-BE49-F238E27FC236}">
                  <a16:creationId xmlns:a16="http://schemas.microsoft.com/office/drawing/2014/main" id="{00000000-0008-0000-0600-00007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14</xdr:row>
          <xdr:rowOff>76200</xdr:rowOff>
        </xdr:from>
        <xdr:to>
          <xdr:col>42</xdr:col>
          <xdr:colOff>933450</xdr:colOff>
          <xdr:row>14</xdr:row>
          <xdr:rowOff>342900</xdr:rowOff>
        </xdr:to>
        <xdr:sp macro="" textlink="">
          <xdr:nvSpPr>
            <xdr:cNvPr id="2175" name="Drop Down 127" hidden="1">
              <a:extLst>
                <a:ext uri="{63B3BB69-23CF-44E3-9099-C40C66FF867C}">
                  <a14:compatExt spid="_x0000_s2175"/>
                </a:ext>
                <a:ext uri="{FF2B5EF4-FFF2-40B4-BE49-F238E27FC236}">
                  <a16:creationId xmlns:a16="http://schemas.microsoft.com/office/drawing/2014/main" id="{00000000-0008-0000-06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15</xdr:row>
          <xdr:rowOff>76200</xdr:rowOff>
        </xdr:from>
        <xdr:to>
          <xdr:col>42</xdr:col>
          <xdr:colOff>933450</xdr:colOff>
          <xdr:row>15</xdr:row>
          <xdr:rowOff>342900</xdr:rowOff>
        </xdr:to>
        <xdr:sp macro="" textlink="">
          <xdr:nvSpPr>
            <xdr:cNvPr id="2176" name="Drop Down 128" hidden="1">
              <a:extLst>
                <a:ext uri="{63B3BB69-23CF-44E3-9099-C40C66FF867C}">
                  <a14:compatExt spid="_x0000_s2176"/>
                </a:ext>
                <a:ext uri="{FF2B5EF4-FFF2-40B4-BE49-F238E27FC236}">
                  <a16:creationId xmlns:a16="http://schemas.microsoft.com/office/drawing/2014/main" id="{00000000-0008-0000-06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16</xdr:row>
          <xdr:rowOff>76200</xdr:rowOff>
        </xdr:from>
        <xdr:to>
          <xdr:col>42</xdr:col>
          <xdr:colOff>933450</xdr:colOff>
          <xdr:row>16</xdr:row>
          <xdr:rowOff>342900</xdr:rowOff>
        </xdr:to>
        <xdr:sp macro="" textlink="">
          <xdr:nvSpPr>
            <xdr:cNvPr id="2177" name="Drop Down 129" hidden="1">
              <a:extLst>
                <a:ext uri="{63B3BB69-23CF-44E3-9099-C40C66FF867C}">
                  <a14:compatExt spid="_x0000_s2177"/>
                </a:ext>
                <a:ext uri="{FF2B5EF4-FFF2-40B4-BE49-F238E27FC236}">
                  <a16:creationId xmlns:a16="http://schemas.microsoft.com/office/drawing/2014/main" id="{00000000-0008-0000-06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17</xdr:row>
          <xdr:rowOff>76200</xdr:rowOff>
        </xdr:from>
        <xdr:to>
          <xdr:col>42</xdr:col>
          <xdr:colOff>933450</xdr:colOff>
          <xdr:row>17</xdr:row>
          <xdr:rowOff>342900</xdr:rowOff>
        </xdr:to>
        <xdr:sp macro="" textlink="">
          <xdr:nvSpPr>
            <xdr:cNvPr id="2178" name="Drop Down 130" hidden="1">
              <a:extLst>
                <a:ext uri="{63B3BB69-23CF-44E3-9099-C40C66FF867C}">
                  <a14:compatExt spid="_x0000_s2178"/>
                </a:ext>
                <a:ext uri="{FF2B5EF4-FFF2-40B4-BE49-F238E27FC236}">
                  <a16:creationId xmlns:a16="http://schemas.microsoft.com/office/drawing/2014/main" id="{00000000-0008-0000-0600-00008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18</xdr:row>
          <xdr:rowOff>76200</xdr:rowOff>
        </xdr:from>
        <xdr:to>
          <xdr:col>42</xdr:col>
          <xdr:colOff>933450</xdr:colOff>
          <xdr:row>18</xdr:row>
          <xdr:rowOff>342900</xdr:rowOff>
        </xdr:to>
        <xdr:sp macro="" textlink="">
          <xdr:nvSpPr>
            <xdr:cNvPr id="2179" name="Drop Down 131" hidden="1">
              <a:extLst>
                <a:ext uri="{63B3BB69-23CF-44E3-9099-C40C66FF867C}">
                  <a14:compatExt spid="_x0000_s2179"/>
                </a:ext>
                <a:ext uri="{FF2B5EF4-FFF2-40B4-BE49-F238E27FC236}">
                  <a16:creationId xmlns:a16="http://schemas.microsoft.com/office/drawing/2014/main" id="{00000000-0008-0000-06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9</xdr:row>
          <xdr:rowOff>85725</xdr:rowOff>
        </xdr:from>
        <xdr:to>
          <xdr:col>45</xdr:col>
          <xdr:colOff>2428875</xdr:colOff>
          <xdr:row>9</xdr:row>
          <xdr:rowOff>342900</xdr:rowOff>
        </xdr:to>
        <xdr:sp macro="" textlink="">
          <xdr:nvSpPr>
            <xdr:cNvPr id="2180" name="Drop Down 132" hidden="1">
              <a:extLst>
                <a:ext uri="{63B3BB69-23CF-44E3-9099-C40C66FF867C}">
                  <a14:compatExt spid="_x0000_s2180"/>
                </a:ext>
                <a:ext uri="{FF2B5EF4-FFF2-40B4-BE49-F238E27FC236}">
                  <a16:creationId xmlns:a16="http://schemas.microsoft.com/office/drawing/2014/main" id="{00000000-0008-0000-06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10</xdr:row>
          <xdr:rowOff>85725</xdr:rowOff>
        </xdr:from>
        <xdr:to>
          <xdr:col>45</xdr:col>
          <xdr:colOff>2428875</xdr:colOff>
          <xdr:row>10</xdr:row>
          <xdr:rowOff>342900</xdr:rowOff>
        </xdr:to>
        <xdr:sp macro="" textlink="">
          <xdr:nvSpPr>
            <xdr:cNvPr id="2181" name="Drop Down 133" hidden="1">
              <a:extLst>
                <a:ext uri="{63B3BB69-23CF-44E3-9099-C40C66FF867C}">
                  <a14:compatExt spid="_x0000_s2181"/>
                </a:ext>
                <a:ext uri="{FF2B5EF4-FFF2-40B4-BE49-F238E27FC236}">
                  <a16:creationId xmlns:a16="http://schemas.microsoft.com/office/drawing/2014/main" id="{00000000-0008-0000-06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11</xdr:row>
          <xdr:rowOff>85725</xdr:rowOff>
        </xdr:from>
        <xdr:to>
          <xdr:col>45</xdr:col>
          <xdr:colOff>2428875</xdr:colOff>
          <xdr:row>11</xdr:row>
          <xdr:rowOff>342900</xdr:rowOff>
        </xdr:to>
        <xdr:sp macro="" textlink="">
          <xdr:nvSpPr>
            <xdr:cNvPr id="2182" name="Drop Down 134" hidden="1">
              <a:extLst>
                <a:ext uri="{63B3BB69-23CF-44E3-9099-C40C66FF867C}">
                  <a14:compatExt spid="_x0000_s2182"/>
                </a:ext>
                <a:ext uri="{FF2B5EF4-FFF2-40B4-BE49-F238E27FC236}">
                  <a16:creationId xmlns:a16="http://schemas.microsoft.com/office/drawing/2014/main" id="{00000000-0008-0000-06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12</xdr:row>
          <xdr:rowOff>85725</xdr:rowOff>
        </xdr:from>
        <xdr:to>
          <xdr:col>45</xdr:col>
          <xdr:colOff>2428875</xdr:colOff>
          <xdr:row>12</xdr:row>
          <xdr:rowOff>342900</xdr:rowOff>
        </xdr:to>
        <xdr:sp macro="" textlink="">
          <xdr:nvSpPr>
            <xdr:cNvPr id="2183" name="Drop Down 135" hidden="1">
              <a:extLst>
                <a:ext uri="{63B3BB69-23CF-44E3-9099-C40C66FF867C}">
                  <a14:compatExt spid="_x0000_s2183"/>
                </a:ext>
                <a:ext uri="{FF2B5EF4-FFF2-40B4-BE49-F238E27FC236}">
                  <a16:creationId xmlns:a16="http://schemas.microsoft.com/office/drawing/2014/main" id="{00000000-0008-0000-0600-00008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13</xdr:row>
          <xdr:rowOff>85725</xdr:rowOff>
        </xdr:from>
        <xdr:to>
          <xdr:col>45</xdr:col>
          <xdr:colOff>2428875</xdr:colOff>
          <xdr:row>13</xdr:row>
          <xdr:rowOff>342900</xdr:rowOff>
        </xdr:to>
        <xdr:sp macro="" textlink="">
          <xdr:nvSpPr>
            <xdr:cNvPr id="2184" name="Drop Down 136" hidden="1">
              <a:extLst>
                <a:ext uri="{63B3BB69-23CF-44E3-9099-C40C66FF867C}">
                  <a14:compatExt spid="_x0000_s2184"/>
                </a:ext>
                <a:ext uri="{FF2B5EF4-FFF2-40B4-BE49-F238E27FC236}">
                  <a16:creationId xmlns:a16="http://schemas.microsoft.com/office/drawing/2014/main" id="{00000000-0008-0000-06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14</xdr:row>
          <xdr:rowOff>85725</xdr:rowOff>
        </xdr:from>
        <xdr:to>
          <xdr:col>45</xdr:col>
          <xdr:colOff>2428875</xdr:colOff>
          <xdr:row>14</xdr:row>
          <xdr:rowOff>342900</xdr:rowOff>
        </xdr:to>
        <xdr:sp macro="" textlink="">
          <xdr:nvSpPr>
            <xdr:cNvPr id="2185" name="Drop Down 137" hidden="1">
              <a:extLst>
                <a:ext uri="{63B3BB69-23CF-44E3-9099-C40C66FF867C}">
                  <a14:compatExt spid="_x0000_s2185"/>
                </a:ext>
                <a:ext uri="{FF2B5EF4-FFF2-40B4-BE49-F238E27FC236}">
                  <a16:creationId xmlns:a16="http://schemas.microsoft.com/office/drawing/2014/main" id="{00000000-0008-0000-06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15</xdr:row>
          <xdr:rowOff>85725</xdr:rowOff>
        </xdr:from>
        <xdr:to>
          <xdr:col>45</xdr:col>
          <xdr:colOff>2428875</xdr:colOff>
          <xdr:row>15</xdr:row>
          <xdr:rowOff>342900</xdr:rowOff>
        </xdr:to>
        <xdr:sp macro="" textlink="">
          <xdr:nvSpPr>
            <xdr:cNvPr id="2186" name="Drop Down 138" hidden="1">
              <a:extLst>
                <a:ext uri="{63B3BB69-23CF-44E3-9099-C40C66FF867C}">
                  <a14:compatExt spid="_x0000_s2186"/>
                </a:ext>
                <a:ext uri="{FF2B5EF4-FFF2-40B4-BE49-F238E27FC236}">
                  <a16:creationId xmlns:a16="http://schemas.microsoft.com/office/drawing/2014/main" id="{00000000-0008-0000-06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16</xdr:row>
          <xdr:rowOff>85725</xdr:rowOff>
        </xdr:from>
        <xdr:to>
          <xdr:col>45</xdr:col>
          <xdr:colOff>2428875</xdr:colOff>
          <xdr:row>16</xdr:row>
          <xdr:rowOff>342900</xdr:rowOff>
        </xdr:to>
        <xdr:sp macro="" textlink="">
          <xdr:nvSpPr>
            <xdr:cNvPr id="2187" name="Drop Down 139" hidden="1">
              <a:extLst>
                <a:ext uri="{63B3BB69-23CF-44E3-9099-C40C66FF867C}">
                  <a14:compatExt spid="_x0000_s2187"/>
                </a:ext>
                <a:ext uri="{FF2B5EF4-FFF2-40B4-BE49-F238E27FC236}">
                  <a16:creationId xmlns:a16="http://schemas.microsoft.com/office/drawing/2014/main" id="{00000000-0008-0000-06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17</xdr:row>
          <xdr:rowOff>85725</xdr:rowOff>
        </xdr:from>
        <xdr:to>
          <xdr:col>45</xdr:col>
          <xdr:colOff>2428875</xdr:colOff>
          <xdr:row>17</xdr:row>
          <xdr:rowOff>342900</xdr:rowOff>
        </xdr:to>
        <xdr:sp macro="" textlink="">
          <xdr:nvSpPr>
            <xdr:cNvPr id="2188" name="Drop Down 140" hidden="1">
              <a:extLst>
                <a:ext uri="{63B3BB69-23CF-44E3-9099-C40C66FF867C}">
                  <a14:compatExt spid="_x0000_s2188"/>
                </a:ext>
                <a:ext uri="{FF2B5EF4-FFF2-40B4-BE49-F238E27FC236}">
                  <a16:creationId xmlns:a16="http://schemas.microsoft.com/office/drawing/2014/main" id="{00000000-0008-0000-06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18</xdr:row>
          <xdr:rowOff>85725</xdr:rowOff>
        </xdr:from>
        <xdr:to>
          <xdr:col>45</xdr:col>
          <xdr:colOff>2428875</xdr:colOff>
          <xdr:row>18</xdr:row>
          <xdr:rowOff>342900</xdr:rowOff>
        </xdr:to>
        <xdr:sp macro="" textlink="">
          <xdr:nvSpPr>
            <xdr:cNvPr id="2189" name="Drop Down 141" hidden="1">
              <a:extLst>
                <a:ext uri="{63B3BB69-23CF-44E3-9099-C40C66FF867C}">
                  <a14:compatExt spid="_x0000_s2189"/>
                </a:ext>
                <a:ext uri="{FF2B5EF4-FFF2-40B4-BE49-F238E27FC236}">
                  <a16:creationId xmlns:a16="http://schemas.microsoft.com/office/drawing/2014/main" id="{00000000-0008-0000-06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9</xdr:row>
          <xdr:rowOff>76200</xdr:rowOff>
        </xdr:from>
        <xdr:to>
          <xdr:col>48</xdr:col>
          <xdr:colOff>876300</xdr:colOff>
          <xdr:row>9</xdr:row>
          <xdr:rowOff>342900</xdr:rowOff>
        </xdr:to>
        <xdr:sp macro="" textlink="">
          <xdr:nvSpPr>
            <xdr:cNvPr id="2190" name="Drop Down 142" hidden="1">
              <a:extLst>
                <a:ext uri="{63B3BB69-23CF-44E3-9099-C40C66FF867C}">
                  <a14:compatExt spid="_x0000_s2190"/>
                </a:ext>
                <a:ext uri="{FF2B5EF4-FFF2-40B4-BE49-F238E27FC236}">
                  <a16:creationId xmlns:a16="http://schemas.microsoft.com/office/drawing/2014/main" id="{00000000-0008-0000-06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10</xdr:row>
          <xdr:rowOff>76200</xdr:rowOff>
        </xdr:from>
        <xdr:to>
          <xdr:col>48</xdr:col>
          <xdr:colOff>876300</xdr:colOff>
          <xdr:row>10</xdr:row>
          <xdr:rowOff>342900</xdr:rowOff>
        </xdr:to>
        <xdr:sp macro="" textlink="">
          <xdr:nvSpPr>
            <xdr:cNvPr id="2191" name="Drop Down 143" hidden="1">
              <a:extLst>
                <a:ext uri="{63B3BB69-23CF-44E3-9099-C40C66FF867C}">
                  <a14:compatExt spid="_x0000_s2191"/>
                </a:ext>
                <a:ext uri="{FF2B5EF4-FFF2-40B4-BE49-F238E27FC236}">
                  <a16:creationId xmlns:a16="http://schemas.microsoft.com/office/drawing/2014/main" id="{00000000-0008-0000-06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11</xdr:row>
          <xdr:rowOff>76200</xdr:rowOff>
        </xdr:from>
        <xdr:to>
          <xdr:col>48</xdr:col>
          <xdr:colOff>857250</xdr:colOff>
          <xdr:row>11</xdr:row>
          <xdr:rowOff>342900</xdr:rowOff>
        </xdr:to>
        <xdr:sp macro="" textlink="">
          <xdr:nvSpPr>
            <xdr:cNvPr id="2192" name="Drop Down 144" hidden="1">
              <a:extLst>
                <a:ext uri="{63B3BB69-23CF-44E3-9099-C40C66FF867C}">
                  <a14:compatExt spid="_x0000_s2192"/>
                </a:ext>
                <a:ext uri="{FF2B5EF4-FFF2-40B4-BE49-F238E27FC236}">
                  <a16:creationId xmlns:a16="http://schemas.microsoft.com/office/drawing/2014/main" id="{00000000-0008-0000-06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12</xdr:row>
          <xdr:rowOff>76200</xdr:rowOff>
        </xdr:from>
        <xdr:to>
          <xdr:col>48</xdr:col>
          <xdr:colOff>895350</xdr:colOff>
          <xdr:row>12</xdr:row>
          <xdr:rowOff>342900</xdr:rowOff>
        </xdr:to>
        <xdr:sp macro="" textlink="">
          <xdr:nvSpPr>
            <xdr:cNvPr id="2193" name="Drop Down 145" hidden="1">
              <a:extLst>
                <a:ext uri="{63B3BB69-23CF-44E3-9099-C40C66FF867C}">
                  <a14:compatExt spid="_x0000_s2193"/>
                </a:ext>
                <a:ext uri="{FF2B5EF4-FFF2-40B4-BE49-F238E27FC236}">
                  <a16:creationId xmlns:a16="http://schemas.microsoft.com/office/drawing/2014/main" id="{00000000-0008-0000-06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13</xdr:row>
          <xdr:rowOff>76200</xdr:rowOff>
        </xdr:from>
        <xdr:to>
          <xdr:col>48</xdr:col>
          <xdr:colOff>895350</xdr:colOff>
          <xdr:row>13</xdr:row>
          <xdr:rowOff>342900</xdr:rowOff>
        </xdr:to>
        <xdr:sp macro="" textlink="">
          <xdr:nvSpPr>
            <xdr:cNvPr id="2194" name="Drop Down 146" hidden="1">
              <a:extLst>
                <a:ext uri="{63B3BB69-23CF-44E3-9099-C40C66FF867C}">
                  <a14:compatExt spid="_x0000_s2194"/>
                </a:ext>
                <a:ext uri="{FF2B5EF4-FFF2-40B4-BE49-F238E27FC236}">
                  <a16:creationId xmlns:a16="http://schemas.microsoft.com/office/drawing/2014/main" id="{00000000-0008-0000-06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14</xdr:row>
          <xdr:rowOff>76200</xdr:rowOff>
        </xdr:from>
        <xdr:to>
          <xdr:col>48</xdr:col>
          <xdr:colOff>895350</xdr:colOff>
          <xdr:row>14</xdr:row>
          <xdr:rowOff>342900</xdr:rowOff>
        </xdr:to>
        <xdr:sp macro="" textlink="">
          <xdr:nvSpPr>
            <xdr:cNvPr id="2195" name="Drop Down 147" hidden="1">
              <a:extLst>
                <a:ext uri="{63B3BB69-23CF-44E3-9099-C40C66FF867C}">
                  <a14:compatExt spid="_x0000_s2195"/>
                </a:ext>
                <a:ext uri="{FF2B5EF4-FFF2-40B4-BE49-F238E27FC236}">
                  <a16:creationId xmlns:a16="http://schemas.microsoft.com/office/drawing/2014/main" id="{00000000-0008-0000-06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15</xdr:row>
          <xdr:rowOff>85725</xdr:rowOff>
        </xdr:from>
        <xdr:to>
          <xdr:col>48</xdr:col>
          <xdr:colOff>895350</xdr:colOff>
          <xdr:row>15</xdr:row>
          <xdr:rowOff>342900</xdr:rowOff>
        </xdr:to>
        <xdr:sp macro="" textlink="">
          <xdr:nvSpPr>
            <xdr:cNvPr id="2196" name="Drop Down 148" hidden="1">
              <a:extLst>
                <a:ext uri="{63B3BB69-23CF-44E3-9099-C40C66FF867C}">
                  <a14:compatExt spid="_x0000_s2196"/>
                </a:ext>
                <a:ext uri="{FF2B5EF4-FFF2-40B4-BE49-F238E27FC236}">
                  <a16:creationId xmlns:a16="http://schemas.microsoft.com/office/drawing/2014/main" id="{00000000-0008-0000-06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16</xdr:row>
          <xdr:rowOff>76200</xdr:rowOff>
        </xdr:from>
        <xdr:to>
          <xdr:col>48</xdr:col>
          <xdr:colOff>895350</xdr:colOff>
          <xdr:row>16</xdr:row>
          <xdr:rowOff>342900</xdr:rowOff>
        </xdr:to>
        <xdr:sp macro="" textlink="">
          <xdr:nvSpPr>
            <xdr:cNvPr id="2197" name="Drop Down 149" hidden="1">
              <a:extLst>
                <a:ext uri="{63B3BB69-23CF-44E3-9099-C40C66FF867C}">
                  <a14:compatExt spid="_x0000_s2197"/>
                </a:ext>
                <a:ext uri="{FF2B5EF4-FFF2-40B4-BE49-F238E27FC236}">
                  <a16:creationId xmlns:a16="http://schemas.microsoft.com/office/drawing/2014/main" id="{00000000-0008-0000-06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17</xdr:row>
          <xdr:rowOff>76200</xdr:rowOff>
        </xdr:from>
        <xdr:to>
          <xdr:col>48</xdr:col>
          <xdr:colOff>895350</xdr:colOff>
          <xdr:row>17</xdr:row>
          <xdr:rowOff>342900</xdr:rowOff>
        </xdr:to>
        <xdr:sp macro="" textlink="">
          <xdr:nvSpPr>
            <xdr:cNvPr id="2198" name="Drop Down 150" hidden="1">
              <a:extLst>
                <a:ext uri="{63B3BB69-23CF-44E3-9099-C40C66FF867C}">
                  <a14:compatExt spid="_x0000_s2198"/>
                </a:ext>
                <a:ext uri="{FF2B5EF4-FFF2-40B4-BE49-F238E27FC236}">
                  <a16:creationId xmlns:a16="http://schemas.microsoft.com/office/drawing/2014/main" id="{00000000-0008-0000-06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18</xdr:row>
          <xdr:rowOff>76200</xdr:rowOff>
        </xdr:from>
        <xdr:to>
          <xdr:col>48</xdr:col>
          <xdr:colOff>895350</xdr:colOff>
          <xdr:row>18</xdr:row>
          <xdr:rowOff>342900</xdr:rowOff>
        </xdr:to>
        <xdr:sp macro="" textlink="">
          <xdr:nvSpPr>
            <xdr:cNvPr id="2199" name="Drop Down 151" hidden="1">
              <a:extLst>
                <a:ext uri="{63B3BB69-23CF-44E3-9099-C40C66FF867C}">
                  <a14:compatExt spid="_x0000_s2199"/>
                </a:ext>
                <a:ext uri="{FF2B5EF4-FFF2-40B4-BE49-F238E27FC236}">
                  <a16:creationId xmlns:a16="http://schemas.microsoft.com/office/drawing/2014/main" id="{00000000-0008-0000-06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9</xdr:row>
          <xdr:rowOff>76200</xdr:rowOff>
        </xdr:from>
        <xdr:to>
          <xdr:col>51</xdr:col>
          <xdr:colOff>2371725</xdr:colOff>
          <xdr:row>9</xdr:row>
          <xdr:rowOff>342900</xdr:rowOff>
        </xdr:to>
        <xdr:sp macro="" textlink="">
          <xdr:nvSpPr>
            <xdr:cNvPr id="2200" name="Drop Down 152" hidden="1">
              <a:extLst>
                <a:ext uri="{63B3BB69-23CF-44E3-9099-C40C66FF867C}">
                  <a14:compatExt spid="_x0000_s2200"/>
                </a:ext>
                <a:ext uri="{FF2B5EF4-FFF2-40B4-BE49-F238E27FC236}">
                  <a16:creationId xmlns:a16="http://schemas.microsoft.com/office/drawing/2014/main" id="{00000000-0008-0000-06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10</xdr:row>
          <xdr:rowOff>76200</xdr:rowOff>
        </xdr:from>
        <xdr:to>
          <xdr:col>51</xdr:col>
          <xdr:colOff>2371725</xdr:colOff>
          <xdr:row>10</xdr:row>
          <xdr:rowOff>342900</xdr:rowOff>
        </xdr:to>
        <xdr:sp macro="" textlink="">
          <xdr:nvSpPr>
            <xdr:cNvPr id="2201" name="Drop Down 153" hidden="1">
              <a:extLst>
                <a:ext uri="{63B3BB69-23CF-44E3-9099-C40C66FF867C}">
                  <a14:compatExt spid="_x0000_s2201"/>
                </a:ext>
                <a:ext uri="{FF2B5EF4-FFF2-40B4-BE49-F238E27FC236}">
                  <a16:creationId xmlns:a16="http://schemas.microsoft.com/office/drawing/2014/main" id="{00000000-0008-0000-06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11</xdr:row>
          <xdr:rowOff>76200</xdr:rowOff>
        </xdr:from>
        <xdr:to>
          <xdr:col>51</xdr:col>
          <xdr:colOff>2371725</xdr:colOff>
          <xdr:row>11</xdr:row>
          <xdr:rowOff>342900</xdr:rowOff>
        </xdr:to>
        <xdr:sp macro="" textlink="">
          <xdr:nvSpPr>
            <xdr:cNvPr id="2202" name="Drop Down 154" hidden="1">
              <a:extLst>
                <a:ext uri="{63B3BB69-23CF-44E3-9099-C40C66FF867C}">
                  <a14:compatExt spid="_x0000_s2202"/>
                </a:ext>
                <a:ext uri="{FF2B5EF4-FFF2-40B4-BE49-F238E27FC236}">
                  <a16:creationId xmlns:a16="http://schemas.microsoft.com/office/drawing/2014/main" id="{00000000-0008-0000-06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12</xdr:row>
          <xdr:rowOff>76200</xdr:rowOff>
        </xdr:from>
        <xdr:to>
          <xdr:col>51</xdr:col>
          <xdr:colOff>2371725</xdr:colOff>
          <xdr:row>12</xdr:row>
          <xdr:rowOff>342900</xdr:rowOff>
        </xdr:to>
        <xdr:sp macro="" textlink="">
          <xdr:nvSpPr>
            <xdr:cNvPr id="2203" name="Drop Down 155" hidden="1">
              <a:extLst>
                <a:ext uri="{63B3BB69-23CF-44E3-9099-C40C66FF867C}">
                  <a14:compatExt spid="_x0000_s2203"/>
                </a:ext>
                <a:ext uri="{FF2B5EF4-FFF2-40B4-BE49-F238E27FC236}">
                  <a16:creationId xmlns:a16="http://schemas.microsoft.com/office/drawing/2014/main" id="{00000000-0008-0000-06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13</xdr:row>
          <xdr:rowOff>76200</xdr:rowOff>
        </xdr:from>
        <xdr:to>
          <xdr:col>51</xdr:col>
          <xdr:colOff>2371725</xdr:colOff>
          <xdr:row>13</xdr:row>
          <xdr:rowOff>342900</xdr:rowOff>
        </xdr:to>
        <xdr:sp macro="" textlink="">
          <xdr:nvSpPr>
            <xdr:cNvPr id="2204" name="Drop Down 156" hidden="1">
              <a:extLst>
                <a:ext uri="{63B3BB69-23CF-44E3-9099-C40C66FF867C}">
                  <a14:compatExt spid="_x0000_s2204"/>
                </a:ext>
                <a:ext uri="{FF2B5EF4-FFF2-40B4-BE49-F238E27FC236}">
                  <a16:creationId xmlns:a16="http://schemas.microsoft.com/office/drawing/2014/main" id="{00000000-0008-0000-06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14</xdr:row>
          <xdr:rowOff>76200</xdr:rowOff>
        </xdr:from>
        <xdr:to>
          <xdr:col>51</xdr:col>
          <xdr:colOff>2371725</xdr:colOff>
          <xdr:row>14</xdr:row>
          <xdr:rowOff>342900</xdr:rowOff>
        </xdr:to>
        <xdr:sp macro="" textlink="">
          <xdr:nvSpPr>
            <xdr:cNvPr id="2205" name="Drop Down 157" hidden="1">
              <a:extLst>
                <a:ext uri="{63B3BB69-23CF-44E3-9099-C40C66FF867C}">
                  <a14:compatExt spid="_x0000_s2205"/>
                </a:ext>
                <a:ext uri="{FF2B5EF4-FFF2-40B4-BE49-F238E27FC236}">
                  <a16:creationId xmlns:a16="http://schemas.microsoft.com/office/drawing/2014/main" id="{00000000-0008-0000-06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15</xdr:row>
          <xdr:rowOff>76200</xdr:rowOff>
        </xdr:from>
        <xdr:to>
          <xdr:col>51</xdr:col>
          <xdr:colOff>2371725</xdr:colOff>
          <xdr:row>15</xdr:row>
          <xdr:rowOff>342900</xdr:rowOff>
        </xdr:to>
        <xdr:sp macro="" textlink="">
          <xdr:nvSpPr>
            <xdr:cNvPr id="2206" name="Drop Down 158" hidden="1">
              <a:extLst>
                <a:ext uri="{63B3BB69-23CF-44E3-9099-C40C66FF867C}">
                  <a14:compatExt spid="_x0000_s2206"/>
                </a:ext>
                <a:ext uri="{FF2B5EF4-FFF2-40B4-BE49-F238E27FC236}">
                  <a16:creationId xmlns:a16="http://schemas.microsoft.com/office/drawing/2014/main" id="{00000000-0008-0000-06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16</xdr:row>
          <xdr:rowOff>76200</xdr:rowOff>
        </xdr:from>
        <xdr:to>
          <xdr:col>51</xdr:col>
          <xdr:colOff>2371725</xdr:colOff>
          <xdr:row>16</xdr:row>
          <xdr:rowOff>342900</xdr:rowOff>
        </xdr:to>
        <xdr:sp macro="" textlink="">
          <xdr:nvSpPr>
            <xdr:cNvPr id="2207" name="Drop Down 159" hidden="1">
              <a:extLst>
                <a:ext uri="{63B3BB69-23CF-44E3-9099-C40C66FF867C}">
                  <a14:compatExt spid="_x0000_s2207"/>
                </a:ext>
                <a:ext uri="{FF2B5EF4-FFF2-40B4-BE49-F238E27FC236}">
                  <a16:creationId xmlns:a16="http://schemas.microsoft.com/office/drawing/2014/main" id="{00000000-0008-0000-06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17</xdr:row>
          <xdr:rowOff>76200</xdr:rowOff>
        </xdr:from>
        <xdr:to>
          <xdr:col>51</xdr:col>
          <xdr:colOff>2371725</xdr:colOff>
          <xdr:row>17</xdr:row>
          <xdr:rowOff>342900</xdr:rowOff>
        </xdr:to>
        <xdr:sp macro="" textlink="">
          <xdr:nvSpPr>
            <xdr:cNvPr id="2208" name="Drop Down 160" hidden="1">
              <a:extLst>
                <a:ext uri="{63B3BB69-23CF-44E3-9099-C40C66FF867C}">
                  <a14:compatExt spid="_x0000_s2208"/>
                </a:ext>
                <a:ext uri="{FF2B5EF4-FFF2-40B4-BE49-F238E27FC236}">
                  <a16:creationId xmlns:a16="http://schemas.microsoft.com/office/drawing/2014/main" id="{00000000-0008-0000-06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18</xdr:row>
          <xdr:rowOff>76200</xdr:rowOff>
        </xdr:from>
        <xdr:to>
          <xdr:col>51</xdr:col>
          <xdr:colOff>2371725</xdr:colOff>
          <xdr:row>18</xdr:row>
          <xdr:rowOff>342900</xdr:rowOff>
        </xdr:to>
        <xdr:sp macro="" textlink="">
          <xdr:nvSpPr>
            <xdr:cNvPr id="2209" name="Drop Down 161" hidden="1">
              <a:extLst>
                <a:ext uri="{63B3BB69-23CF-44E3-9099-C40C66FF867C}">
                  <a14:compatExt spid="_x0000_s2209"/>
                </a:ext>
                <a:ext uri="{FF2B5EF4-FFF2-40B4-BE49-F238E27FC236}">
                  <a16:creationId xmlns:a16="http://schemas.microsoft.com/office/drawing/2014/main" id="{00000000-0008-0000-06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9</xdr:row>
          <xdr:rowOff>76200</xdr:rowOff>
        </xdr:from>
        <xdr:to>
          <xdr:col>54</xdr:col>
          <xdr:colOff>876300</xdr:colOff>
          <xdr:row>9</xdr:row>
          <xdr:rowOff>342900</xdr:rowOff>
        </xdr:to>
        <xdr:sp macro="" textlink="">
          <xdr:nvSpPr>
            <xdr:cNvPr id="2210" name="Drop Down 162" hidden="1">
              <a:extLst>
                <a:ext uri="{63B3BB69-23CF-44E3-9099-C40C66FF867C}">
                  <a14:compatExt spid="_x0000_s2210"/>
                </a:ext>
                <a:ext uri="{FF2B5EF4-FFF2-40B4-BE49-F238E27FC236}">
                  <a16:creationId xmlns:a16="http://schemas.microsoft.com/office/drawing/2014/main" id="{00000000-0008-0000-06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10</xdr:row>
          <xdr:rowOff>76200</xdr:rowOff>
        </xdr:from>
        <xdr:to>
          <xdr:col>54</xdr:col>
          <xdr:colOff>876300</xdr:colOff>
          <xdr:row>10</xdr:row>
          <xdr:rowOff>342900</xdr:rowOff>
        </xdr:to>
        <xdr:sp macro="" textlink="">
          <xdr:nvSpPr>
            <xdr:cNvPr id="2211" name="Drop Down 163" hidden="1">
              <a:extLst>
                <a:ext uri="{63B3BB69-23CF-44E3-9099-C40C66FF867C}">
                  <a14:compatExt spid="_x0000_s2211"/>
                </a:ext>
                <a:ext uri="{FF2B5EF4-FFF2-40B4-BE49-F238E27FC236}">
                  <a16:creationId xmlns:a16="http://schemas.microsoft.com/office/drawing/2014/main" id="{00000000-0008-0000-06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11</xdr:row>
          <xdr:rowOff>76200</xdr:rowOff>
        </xdr:from>
        <xdr:to>
          <xdr:col>54</xdr:col>
          <xdr:colOff>876300</xdr:colOff>
          <xdr:row>11</xdr:row>
          <xdr:rowOff>342900</xdr:rowOff>
        </xdr:to>
        <xdr:sp macro="" textlink="">
          <xdr:nvSpPr>
            <xdr:cNvPr id="2212" name="Drop Down 164" hidden="1">
              <a:extLst>
                <a:ext uri="{63B3BB69-23CF-44E3-9099-C40C66FF867C}">
                  <a14:compatExt spid="_x0000_s2212"/>
                </a:ext>
                <a:ext uri="{FF2B5EF4-FFF2-40B4-BE49-F238E27FC236}">
                  <a16:creationId xmlns:a16="http://schemas.microsoft.com/office/drawing/2014/main" id="{00000000-0008-0000-06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12</xdr:row>
          <xdr:rowOff>76200</xdr:rowOff>
        </xdr:from>
        <xdr:to>
          <xdr:col>54</xdr:col>
          <xdr:colOff>876300</xdr:colOff>
          <xdr:row>12</xdr:row>
          <xdr:rowOff>342900</xdr:rowOff>
        </xdr:to>
        <xdr:sp macro="" textlink="">
          <xdr:nvSpPr>
            <xdr:cNvPr id="2213" name="Drop Down 165" hidden="1">
              <a:extLst>
                <a:ext uri="{63B3BB69-23CF-44E3-9099-C40C66FF867C}">
                  <a14:compatExt spid="_x0000_s2213"/>
                </a:ext>
                <a:ext uri="{FF2B5EF4-FFF2-40B4-BE49-F238E27FC236}">
                  <a16:creationId xmlns:a16="http://schemas.microsoft.com/office/drawing/2014/main" id="{00000000-0008-0000-06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13</xdr:row>
          <xdr:rowOff>76200</xdr:rowOff>
        </xdr:from>
        <xdr:to>
          <xdr:col>54</xdr:col>
          <xdr:colOff>876300</xdr:colOff>
          <xdr:row>13</xdr:row>
          <xdr:rowOff>342900</xdr:rowOff>
        </xdr:to>
        <xdr:sp macro="" textlink="">
          <xdr:nvSpPr>
            <xdr:cNvPr id="2214" name="Drop Down 166" hidden="1">
              <a:extLst>
                <a:ext uri="{63B3BB69-23CF-44E3-9099-C40C66FF867C}">
                  <a14:compatExt spid="_x0000_s2214"/>
                </a:ext>
                <a:ext uri="{FF2B5EF4-FFF2-40B4-BE49-F238E27FC236}">
                  <a16:creationId xmlns:a16="http://schemas.microsoft.com/office/drawing/2014/main" id="{00000000-0008-0000-06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14</xdr:row>
          <xdr:rowOff>76200</xdr:rowOff>
        </xdr:from>
        <xdr:to>
          <xdr:col>54</xdr:col>
          <xdr:colOff>876300</xdr:colOff>
          <xdr:row>14</xdr:row>
          <xdr:rowOff>342900</xdr:rowOff>
        </xdr:to>
        <xdr:sp macro="" textlink="">
          <xdr:nvSpPr>
            <xdr:cNvPr id="2215" name="Drop Down 167" hidden="1">
              <a:extLst>
                <a:ext uri="{63B3BB69-23CF-44E3-9099-C40C66FF867C}">
                  <a14:compatExt spid="_x0000_s2215"/>
                </a:ext>
                <a:ext uri="{FF2B5EF4-FFF2-40B4-BE49-F238E27FC236}">
                  <a16:creationId xmlns:a16="http://schemas.microsoft.com/office/drawing/2014/main" id="{00000000-0008-0000-06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15</xdr:row>
          <xdr:rowOff>76200</xdr:rowOff>
        </xdr:from>
        <xdr:to>
          <xdr:col>54</xdr:col>
          <xdr:colOff>876300</xdr:colOff>
          <xdr:row>15</xdr:row>
          <xdr:rowOff>342900</xdr:rowOff>
        </xdr:to>
        <xdr:sp macro="" textlink="">
          <xdr:nvSpPr>
            <xdr:cNvPr id="2216" name="Drop Down 168" hidden="1">
              <a:extLst>
                <a:ext uri="{63B3BB69-23CF-44E3-9099-C40C66FF867C}">
                  <a14:compatExt spid="_x0000_s2216"/>
                </a:ext>
                <a:ext uri="{FF2B5EF4-FFF2-40B4-BE49-F238E27FC236}">
                  <a16:creationId xmlns:a16="http://schemas.microsoft.com/office/drawing/2014/main" id="{00000000-0008-0000-06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16</xdr:row>
          <xdr:rowOff>85725</xdr:rowOff>
        </xdr:from>
        <xdr:to>
          <xdr:col>54</xdr:col>
          <xdr:colOff>876300</xdr:colOff>
          <xdr:row>16</xdr:row>
          <xdr:rowOff>342900</xdr:rowOff>
        </xdr:to>
        <xdr:sp macro="" textlink="">
          <xdr:nvSpPr>
            <xdr:cNvPr id="2217" name="Drop Down 169" hidden="1">
              <a:extLst>
                <a:ext uri="{63B3BB69-23CF-44E3-9099-C40C66FF867C}">
                  <a14:compatExt spid="_x0000_s2217"/>
                </a:ext>
                <a:ext uri="{FF2B5EF4-FFF2-40B4-BE49-F238E27FC236}">
                  <a16:creationId xmlns:a16="http://schemas.microsoft.com/office/drawing/2014/main" id="{00000000-0008-0000-06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17</xdr:row>
          <xdr:rowOff>76200</xdr:rowOff>
        </xdr:from>
        <xdr:to>
          <xdr:col>54</xdr:col>
          <xdr:colOff>876300</xdr:colOff>
          <xdr:row>17</xdr:row>
          <xdr:rowOff>342900</xdr:rowOff>
        </xdr:to>
        <xdr:sp macro="" textlink="">
          <xdr:nvSpPr>
            <xdr:cNvPr id="2218" name="Drop Down 170" hidden="1">
              <a:extLst>
                <a:ext uri="{63B3BB69-23CF-44E3-9099-C40C66FF867C}">
                  <a14:compatExt spid="_x0000_s2218"/>
                </a:ext>
                <a:ext uri="{FF2B5EF4-FFF2-40B4-BE49-F238E27FC236}">
                  <a16:creationId xmlns:a16="http://schemas.microsoft.com/office/drawing/2014/main" id="{00000000-0008-0000-06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18</xdr:row>
          <xdr:rowOff>76200</xdr:rowOff>
        </xdr:from>
        <xdr:to>
          <xdr:col>54</xdr:col>
          <xdr:colOff>876300</xdr:colOff>
          <xdr:row>18</xdr:row>
          <xdr:rowOff>342900</xdr:rowOff>
        </xdr:to>
        <xdr:sp macro="" textlink="">
          <xdr:nvSpPr>
            <xdr:cNvPr id="2219" name="Drop Down 171" hidden="1">
              <a:extLst>
                <a:ext uri="{63B3BB69-23CF-44E3-9099-C40C66FF867C}">
                  <a14:compatExt spid="_x0000_s2219"/>
                </a:ext>
                <a:ext uri="{FF2B5EF4-FFF2-40B4-BE49-F238E27FC236}">
                  <a16:creationId xmlns:a16="http://schemas.microsoft.com/office/drawing/2014/main" id="{00000000-0008-0000-06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17</xdr:row>
          <xdr:rowOff>76200</xdr:rowOff>
        </xdr:from>
        <xdr:to>
          <xdr:col>27</xdr:col>
          <xdr:colOff>2486025</xdr:colOff>
          <xdr:row>17</xdr:row>
          <xdr:rowOff>342900</xdr:rowOff>
        </xdr:to>
        <xdr:sp macro="" textlink="">
          <xdr:nvSpPr>
            <xdr:cNvPr id="2220" name="Drop Down 172" hidden="1">
              <a:extLst>
                <a:ext uri="{63B3BB69-23CF-44E3-9099-C40C66FF867C}">
                  <a14:compatExt spid="_x0000_s2220"/>
                </a:ext>
                <a:ext uri="{FF2B5EF4-FFF2-40B4-BE49-F238E27FC236}">
                  <a16:creationId xmlns:a16="http://schemas.microsoft.com/office/drawing/2014/main" id="{00000000-0008-0000-06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15</xdr:row>
          <xdr:rowOff>85725</xdr:rowOff>
        </xdr:from>
        <xdr:to>
          <xdr:col>25</xdr:col>
          <xdr:colOff>381000</xdr:colOff>
          <xdr:row>15</xdr:row>
          <xdr:rowOff>371475</xdr:rowOff>
        </xdr:to>
        <xdr:sp macro="" textlink="">
          <xdr:nvSpPr>
            <xdr:cNvPr id="2226" name="Drop Down 178" hidden="1">
              <a:extLst>
                <a:ext uri="{63B3BB69-23CF-44E3-9099-C40C66FF867C}">
                  <a14:compatExt spid="_x0000_s2226"/>
                </a:ext>
                <a:ext uri="{FF2B5EF4-FFF2-40B4-BE49-F238E27FC236}">
                  <a16:creationId xmlns:a16="http://schemas.microsoft.com/office/drawing/2014/main" id="{00000000-0008-0000-0600-0000B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14</xdr:row>
          <xdr:rowOff>76200</xdr:rowOff>
        </xdr:from>
        <xdr:to>
          <xdr:col>25</xdr:col>
          <xdr:colOff>371475</xdr:colOff>
          <xdr:row>14</xdr:row>
          <xdr:rowOff>342900</xdr:rowOff>
        </xdr:to>
        <xdr:sp macro="" textlink="">
          <xdr:nvSpPr>
            <xdr:cNvPr id="2231" name="Drop Down 183" hidden="1">
              <a:extLst>
                <a:ext uri="{63B3BB69-23CF-44E3-9099-C40C66FF867C}">
                  <a14:compatExt spid="_x0000_s2231"/>
                </a:ext>
                <a:ext uri="{FF2B5EF4-FFF2-40B4-BE49-F238E27FC236}">
                  <a16:creationId xmlns:a16="http://schemas.microsoft.com/office/drawing/2014/main" id="{00000000-0008-0000-06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12</xdr:row>
          <xdr:rowOff>85725</xdr:rowOff>
        </xdr:from>
        <xdr:to>
          <xdr:col>25</xdr:col>
          <xdr:colOff>381000</xdr:colOff>
          <xdr:row>12</xdr:row>
          <xdr:rowOff>342900</xdr:rowOff>
        </xdr:to>
        <xdr:sp macro="" textlink="">
          <xdr:nvSpPr>
            <xdr:cNvPr id="2232" name="Drop Down 184" hidden="1">
              <a:extLst>
                <a:ext uri="{63B3BB69-23CF-44E3-9099-C40C66FF867C}">
                  <a14:compatExt spid="_x0000_s2232"/>
                </a:ext>
                <a:ext uri="{FF2B5EF4-FFF2-40B4-BE49-F238E27FC236}">
                  <a16:creationId xmlns:a16="http://schemas.microsoft.com/office/drawing/2014/main" id="{00000000-0008-0000-06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13</xdr:row>
          <xdr:rowOff>76200</xdr:rowOff>
        </xdr:from>
        <xdr:to>
          <xdr:col>25</xdr:col>
          <xdr:colOff>381000</xdr:colOff>
          <xdr:row>13</xdr:row>
          <xdr:rowOff>342900</xdr:rowOff>
        </xdr:to>
        <xdr:sp macro="" textlink="">
          <xdr:nvSpPr>
            <xdr:cNvPr id="2233" name="Drop Down 185" hidden="1">
              <a:extLst>
                <a:ext uri="{63B3BB69-23CF-44E3-9099-C40C66FF867C}">
                  <a14:compatExt spid="_x0000_s2233"/>
                </a:ext>
                <a:ext uri="{FF2B5EF4-FFF2-40B4-BE49-F238E27FC236}">
                  <a16:creationId xmlns:a16="http://schemas.microsoft.com/office/drawing/2014/main" id="{00000000-0008-0000-06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16</xdr:row>
          <xdr:rowOff>104775</xdr:rowOff>
        </xdr:from>
        <xdr:to>
          <xdr:col>25</xdr:col>
          <xdr:colOff>381000</xdr:colOff>
          <xdr:row>16</xdr:row>
          <xdr:rowOff>371475</xdr:rowOff>
        </xdr:to>
        <xdr:sp macro="" textlink="">
          <xdr:nvSpPr>
            <xdr:cNvPr id="2234" name="Drop Down 186" hidden="1">
              <a:extLst>
                <a:ext uri="{63B3BB69-23CF-44E3-9099-C40C66FF867C}">
                  <a14:compatExt spid="_x0000_s2234"/>
                </a:ext>
                <a:ext uri="{FF2B5EF4-FFF2-40B4-BE49-F238E27FC236}">
                  <a16:creationId xmlns:a16="http://schemas.microsoft.com/office/drawing/2014/main" id="{00000000-0008-0000-06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6</xdr:row>
          <xdr:rowOff>352425</xdr:rowOff>
        </xdr:from>
        <xdr:to>
          <xdr:col>30</xdr:col>
          <xdr:colOff>866775</xdr:colOff>
          <xdr:row>7</xdr:row>
          <xdr:rowOff>190500</xdr:rowOff>
        </xdr:to>
        <xdr:sp macro="" textlink="">
          <xdr:nvSpPr>
            <xdr:cNvPr id="2235" name="Drop Down 187" hidden="1">
              <a:extLst>
                <a:ext uri="{63B3BB69-23CF-44E3-9099-C40C66FF867C}">
                  <a14:compatExt spid="_x0000_s2235"/>
                </a:ext>
                <a:ext uri="{FF2B5EF4-FFF2-40B4-BE49-F238E27FC236}">
                  <a16:creationId xmlns:a16="http://schemas.microsoft.com/office/drawing/2014/main" id="{00000000-0008-0000-06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6</xdr:row>
          <xdr:rowOff>381000</xdr:rowOff>
        </xdr:from>
        <xdr:to>
          <xdr:col>36</xdr:col>
          <xdr:colOff>904875</xdr:colOff>
          <xdr:row>7</xdr:row>
          <xdr:rowOff>219075</xdr:rowOff>
        </xdr:to>
        <xdr:sp macro="" textlink="">
          <xdr:nvSpPr>
            <xdr:cNvPr id="2236" name="Drop Down 188" hidden="1">
              <a:extLst>
                <a:ext uri="{63B3BB69-23CF-44E3-9099-C40C66FF867C}">
                  <a14:compatExt spid="_x0000_s2236"/>
                </a:ext>
                <a:ext uri="{FF2B5EF4-FFF2-40B4-BE49-F238E27FC236}">
                  <a16:creationId xmlns:a16="http://schemas.microsoft.com/office/drawing/2014/main" id="{00000000-0008-0000-06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xdr:row>
          <xdr:rowOff>381000</xdr:rowOff>
        </xdr:from>
        <xdr:to>
          <xdr:col>42</xdr:col>
          <xdr:colOff>895350</xdr:colOff>
          <xdr:row>7</xdr:row>
          <xdr:rowOff>219075</xdr:rowOff>
        </xdr:to>
        <xdr:sp macro="" textlink="">
          <xdr:nvSpPr>
            <xdr:cNvPr id="2237" name="Drop Down 189" hidden="1">
              <a:extLst>
                <a:ext uri="{63B3BB69-23CF-44E3-9099-C40C66FF867C}">
                  <a14:compatExt spid="_x0000_s2237"/>
                </a:ext>
                <a:ext uri="{FF2B5EF4-FFF2-40B4-BE49-F238E27FC236}">
                  <a16:creationId xmlns:a16="http://schemas.microsoft.com/office/drawing/2014/main" id="{00000000-0008-0000-06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104775</xdr:colOff>
          <xdr:row>6</xdr:row>
          <xdr:rowOff>381000</xdr:rowOff>
        </xdr:from>
        <xdr:to>
          <xdr:col>48</xdr:col>
          <xdr:colOff>914400</xdr:colOff>
          <xdr:row>7</xdr:row>
          <xdr:rowOff>219075</xdr:rowOff>
        </xdr:to>
        <xdr:sp macro="" textlink="">
          <xdr:nvSpPr>
            <xdr:cNvPr id="2238" name="Drop Down 190" hidden="1">
              <a:extLst>
                <a:ext uri="{63B3BB69-23CF-44E3-9099-C40C66FF867C}">
                  <a14:compatExt spid="_x0000_s2238"/>
                </a:ext>
                <a:ext uri="{FF2B5EF4-FFF2-40B4-BE49-F238E27FC236}">
                  <a16:creationId xmlns:a16="http://schemas.microsoft.com/office/drawing/2014/main" id="{00000000-0008-0000-06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95250</xdr:colOff>
          <xdr:row>6</xdr:row>
          <xdr:rowOff>409575</xdr:rowOff>
        </xdr:from>
        <xdr:to>
          <xdr:col>54</xdr:col>
          <xdr:colOff>904875</xdr:colOff>
          <xdr:row>7</xdr:row>
          <xdr:rowOff>257175</xdr:rowOff>
        </xdr:to>
        <xdr:sp macro="" textlink="">
          <xdr:nvSpPr>
            <xdr:cNvPr id="2239" name="Drop Down 191" hidden="1">
              <a:extLst>
                <a:ext uri="{63B3BB69-23CF-44E3-9099-C40C66FF867C}">
                  <a14:compatExt spid="_x0000_s2239"/>
                </a:ext>
                <a:ext uri="{FF2B5EF4-FFF2-40B4-BE49-F238E27FC236}">
                  <a16:creationId xmlns:a16="http://schemas.microsoft.com/office/drawing/2014/main" id="{00000000-0008-0000-0600-0000B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2</xdr:row>
          <xdr:rowOff>28575</xdr:rowOff>
        </xdr:from>
        <xdr:to>
          <xdr:col>42</xdr:col>
          <xdr:colOff>409575</xdr:colOff>
          <xdr:row>2</xdr:row>
          <xdr:rowOff>285750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6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6</xdr:row>
          <xdr:rowOff>104775</xdr:rowOff>
        </xdr:from>
        <xdr:to>
          <xdr:col>3</xdr:col>
          <xdr:colOff>3057525</xdr:colOff>
          <xdr:row>6</xdr:row>
          <xdr:rowOff>381000</xdr:rowOff>
        </xdr:to>
        <xdr:sp macro="" textlink="">
          <xdr:nvSpPr>
            <xdr:cNvPr id="21505" name="Drop Down 1" hidden="1">
              <a:extLst>
                <a:ext uri="{63B3BB69-23CF-44E3-9099-C40C66FF867C}">
                  <a14:compatExt spid="_x0000_s21505"/>
                </a:ext>
                <a:ext uri="{FF2B5EF4-FFF2-40B4-BE49-F238E27FC236}">
                  <a16:creationId xmlns:a16="http://schemas.microsoft.com/office/drawing/2014/main" id="{00000000-0008-0000-0700-00000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104775</xdr:rowOff>
        </xdr:from>
        <xdr:to>
          <xdr:col>3</xdr:col>
          <xdr:colOff>3057525</xdr:colOff>
          <xdr:row>7</xdr:row>
          <xdr:rowOff>381000</xdr:rowOff>
        </xdr:to>
        <xdr:sp macro="" textlink="">
          <xdr:nvSpPr>
            <xdr:cNvPr id="21506" name="Drop Down 2" hidden="1">
              <a:extLst>
                <a:ext uri="{63B3BB69-23CF-44E3-9099-C40C66FF867C}">
                  <a14:compatExt spid="_x0000_s21506"/>
                </a:ext>
                <a:ext uri="{FF2B5EF4-FFF2-40B4-BE49-F238E27FC236}">
                  <a16:creationId xmlns:a16="http://schemas.microsoft.com/office/drawing/2014/main" id="{00000000-0008-0000-0700-00000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104775</xdr:rowOff>
        </xdr:from>
        <xdr:to>
          <xdr:col>3</xdr:col>
          <xdr:colOff>3057525</xdr:colOff>
          <xdr:row>8</xdr:row>
          <xdr:rowOff>381000</xdr:rowOff>
        </xdr:to>
        <xdr:sp macro="" textlink="">
          <xdr:nvSpPr>
            <xdr:cNvPr id="21507" name="Drop Down 3" hidden="1">
              <a:extLst>
                <a:ext uri="{63B3BB69-23CF-44E3-9099-C40C66FF867C}">
                  <a14:compatExt spid="_x0000_s21507"/>
                </a:ext>
                <a:ext uri="{FF2B5EF4-FFF2-40B4-BE49-F238E27FC236}">
                  <a16:creationId xmlns:a16="http://schemas.microsoft.com/office/drawing/2014/main" id="{00000000-0008-0000-0700-00000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104775</xdr:rowOff>
        </xdr:from>
        <xdr:to>
          <xdr:col>3</xdr:col>
          <xdr:colOff>3057525</xdr:colOff>
          <xdr:row>9</xdr:row>
          <xdr:rowOff>381000</xdr:rowOff>
        </xdr:to>
        <xdr:sp macro="" textlink="">
          <xdr:nvSpPr>
            <xdr:cNvPr id="21508" name="Drop Down 4" hidden="1">
              <a:extLst>
                <a:ext uri="{63B3BB69-23CF-44E3-9099-C40C66FF867C}">
                  <a14:compatExt spid="_x0000_s21508"/>
                </a:ext>
                <a:ext uri="{FF2B5EF4-FFF2-40B4-BE49-F238E27FC236}">
                  <a16:creationId xmlns:a16="http://schemas.microsoft.com/office/drawing/2014/main" id="{00000000-0008-0000-0700-00000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104775</xdr:rowOff>
        </xdr:from>
        <xdr:to>
          <xdr:col>3</xdr:col>
          <xdr:colOff>3057525</xdr:colOff>
          <xdr:row>10</xdr:row>
          <xdr:rowOff>381000</xdr:rowOff>
        </xdr:to>
        <xdr:sp macro="" textlink="">
          <xdr:nvSpPr>
            <xdr:cNvPr id="21509" name="Drop Down 5" hidden="1">
              <a:extLst>
                <a:ext uri="{63B3BB69-23CF-44E3-9099-C40C66FF867C}">
                  <a14:compatExt spid="_x0000_s21509"/>
                </a:ext>
                <a:ext uri="{FF2B5EF4-FFF2-40B4-BE49-F238E27FC236}">
                  <a16:creationId xmlns:a16="http://schemas.microsoft.com/office/drawing/2014/main" id="{00000000-0008-0000-0700-00000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104775</xdr:rowOff>
        </xdr:from>
        <xdr:to>
          <xdr:col>3</xdr:col>
          <xdr:colOff>3057525</xdr:colOff>
          <xdr:row>11</xdr:row>
          <xdr:rowOff>381000</xdr:rowOff>
        </xdr:to>
        <xdr:sp macro="" textlink="">
          <xdr:nvSpPr>
            <xdr:cNvPr id="21510" name="Drop Down 6" hidden="1">
              <a:extLst>
                <a:ext uri="{63B3BB69-23CF-44E3-9099-C40C66FF867C}">
                  <a14:compatExt spid="_x0000_s21510"/>
                </a:ext>
                <a:ext uri="{FF2B5EF4-FFF2-40B4-BE49-F238E27FC236}">
                  <a16:creationId xmlns:a16="http://schemas.microsoft.com/office/drawing/2014/main" id="{00000000-0008-0000-0700-00000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104775</xdr:rowOff>
        </xdr:from>
        <xdr:to>
          <xdr:col>3</xdr:col>
          <xdr:colOff>3057525</xdr:colOff>
          <xdr:row>12</xdr:row>
          <xdr:rowOff>381000</xdr:rowOff>
        </xdr:to>
        <xdr:sp macro="" textlink="">
          <xdr:nvSpPr>
            <xdr:cNvPr id="21511" name="Drop Down 7" hidden="1">
              <a:extLst>
                <a:ext uri="{63B3BB69-23CF-44E3-9099-C40C66FF867C}">
                  <a14:compatExt spid="_x0000_s21511"/>
                </a:ext>
                <a:ext uri="{FF2B5EF4-FFF2-40B4-BE49-F238E27FC236}">
                  <a16:creationId xmlns:a16="http://schemas.microsoft.com/office/drawing/2014/main" id="{00000000-0008-0000-0700-00000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104775</xdr:rowOff>
        </xdr:from>
        <xdr:to>
          <xdr:col>3</xdr:col>
          <xdr:colOff>3057525</xdr:colOff>
          <xdr:row>13</xdr:row>
          <xdr:rowOff>381000</xdr:rowOff>
        </xdr:to>
        <xdr:sp macro="" textlink="">
          <xdr:nvSpPr>
            <xdr:cNvPr id="21512" name="Drop Down 8" hidden="1">
              <a:extLst>
                <a:ext uri="{63B3BB69-23CF-44E3-9099-C40C66FF867C}">
                  <a14:compatExt spid="_x0000_s21512"/>
                </a:ext>
                <a:ext uri="{FF2B5EF4-FFF2-40B4-BE49-F238E27FC236}">
                  <a16:creationId xmlns:a16="http://schemas.microsoft.com/office/drawing/2014/main" id="{00000000-0008-0000-0700-00000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104775</xdr:rowOff>
        </xdr:from>
        <xdr:to>
          <xdr:col>3</xdr:col>
          <xdr:colOff>3057525</xdr:colOff>
          <xdr:row>14</xdr:row>
          <xdr:rowOff>381000</xdr:rowOff>
        </xdr:to>
        <xdr:sp macro="" textlink="">
          <xdr:nvSpPr>
            <xdr:cNvPr id="21513" name="Drop Down 9" hidden="1">
              <a:extLst>
                <a:ext uri="{63B3BB69-23CF-44E3-9099-C40C66FF867C}">
                  <a14:compatExt spid="_x0000_s21513"/>
                </a:ext>
                <a:ext uri="{FF2B5EF4-FFF2-40B4-BE49-F238E27FC236}">
                  <a16:creationId xmlns:a16="http://schemas.microsoft.com/office/drawing/2014/main" id="{00000000-0008-0000-0700-00000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85725</xdr:rowOff>
        </xdr:from>
        <xdr:to>
          <xdr:col>3</xdr:col>
          <xdr:colOff>3057525</xdr:colOff>
          <xdr:row>15</xdr:row>
          <xdr:rowOff>361950</xdr:rowOff>
        </xdr:to>
        <xdr:sp macro="" textlink="">
          <xdr:nvSpPr>
            <xdr:cNvPr id="21514" name="Drop Down 10" hidden="1">
              <a:extLst>
                <a:ext uri="{63B3BB69-23CF-44E3-9099-C40C66FF867C}">
                  <a14:compatExt spid="_x0000_s21514"/>
                </a:ext>
                <a:ext uri="{FF2B5EF4-FFF2-40B4-BE49-F238E27FC236}">
                  <a16:creationId xmlns:a16="http://schemas.microsoft.com/office/drawing/2014/main" id="{00000000-0008-0000-0700-00000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104775</xdr:rowOff>
        </xdr:from>
        <xdr:to>
          <xdr:col>3</xdr:col>
          <xdr:colOff>3057525</xdr:colOff>
          <xdr:row>16</xdr:row>
          <xdr:rowOff>381000</xdr:rowOff>
        </xdr:to>
        <xdr:sp macro="" textlink="">
          <xdr:nvSpPr>
            <xdr:cNvPr id="21515" name="Drop Down 11" hidden="1">
              <a:extLst>
                <a:ext uri="{63B3BB69-23CF-44E3-9099-C40C66FF867C}">
                  <a14:compatExt spid="_x0000_s21515"/>
                </a:ext>
                <a:ext uri="{FF2B5EF4-FFF2-40B4-BE49-F238E27FC236}">
                  <a16:creationId xmlns:a16="http://schemas.microsoft.com/office/drawing/2014/main" id="{00000000-0008-0000-0700-00000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104775</xdr:rowOff>
        </xdr:from>
        <xdr:to>
          <xdr:col>3</xdr:col>
          <xdr:colOff>3057525</xdr:colOff>
          <xdr:row>17</xdr:row>
          <xdr:rowOff>381000</xdr:rowOff>
        </xdr:to>
        <xdr:sp macro="" textlink="">
          <xdr:nvSpPr>
            <xdr:cNvPr id="21516" name="Drop Down 12" hidden="1">
              <a:extLst>
                <a:ext uri="{63B3BB69-23CF-44E3-9099-C40C66FF867C}">
                  <a14:compatExt spid="_x0000_s21516"/>
                </a:ext>
                <a:ext uri="{FF2B5EF4-FFF2-40B4-BE49-F238E27FC236}">
                  <a16:creationId xmlns:a16="http://schemas.microsoft.com/office/drawing/2014/main" id="{00000000-0008-0000-0700-00000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104775</xdr:rowOff>
        </xdr:from>
        <xdr:to>
          <xdr:col>3</xdr:col>
          <xdr:colOff>3057525</xdr:colOff>
          <xdr:row>18</xdr:row>
          <xdr:rowOff>381000</xdr:rowOff>
        </xdr:to>
        <xdr:sp macro="" textlink="">
          <xdr:nvSpPr>
            <xdr:cNvPr id="21517" name="Drop Down 13" hidden="1">
              <a:extLst>
                <a:ext uri="{63B3BB69-23CF-44E3-9099-C40C66FF867C}">
                  <a14:compatExt spid="_x0000_s21517"/>
                </a:ext>
                <a:ext uri="{FF2B5EF4-FFF2-40B4-BE49-F238E27FC236}">
                  <a16:creationId xmlns:a16="http://schemas.microsoft.com/office/drawing/2014/main" id="{00000000-0008-0000-0700-00000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104775</xdr:rowOff>
        </xdr:from>
        <xdr:to>
          <xdr:col>3</xdr:col>
          <xdr:colOff>3057525</xdr:colOff>
          <xdr:row>19</xdr:row>
          <xdr:rowOff>381000</xdr:rowOff>
        </xdr:to>
        <xdr:sp macro="" textlink="">
          <xdr:nvSpPr>
            <xdr:cNvPr id="21518" name="Drop Down 14" hidden="1">
              <a:extLst>
                <a:ext uri="{63B3BB69-23CF-44E3-9099-C40C66FF867C}">
                  <a14:compatExt spid="_x0000_s21518"/>
                </a:ext>
                <a:ext uri="{FF2B5EF4-FFF2-40B4-BE49-F238E27FC236}">
                  <a16:creationId xmlns:a16="http://schemas.microsoft.com/office/drawing/2014/main" id="{00000000-0008-0000-0700-00000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104775</xdr:rowOff>
        </xdr:from>
        <xdr:to>
          <xdr:col>3</xdr:col>
          <xdr:colOff>3057525</xdr:colOff>
          <xdr:row>20</xdr:row>
          <xdr:rowOff>381000</xdr:rowOff>
        </xdr:to>
        <xdr:sp macro="" textlink="">
          <xdr:nvSpPr>
            <xdr:cNvPr id="21519" name="Drop Down 15" hidden="1">
              <a:extLst>
                <a:ext uri="{63B3BB69-23CF-44E3-9099-C40C66FF867C}">
                  <a14:compatExt spid="_x0000_s21519"/>
                </a:ext>
                <a:ext uri="{FF2B5EF4-FFF2-40B4-BE49-F238E27FC236}">
                  <a16:creationId xmlns:a16="http://schemas.microsoft.com/office/drawing/2014/main" id="{00000000-0008-0000-0700-00000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104775</xdr:rowOff>
        </xdr:from>
        <xdr:to>
          <xdr:col>3</xdr:col>
          <xdr:colOff>3057525</xdr:colOff>
          <xdr:row>21</xdr:row>
          <xdr:rowOff>381000</xdr:rowOff>
        </xdr:to>
        <xdr:sp macro="" textlink="">
          <xdr:nvSpPr>
            <xdr:cNvPr id="21520" name="Drop Down 16" hidden="1">
              <a:extLst>
                <a:ext uri="{63B3BB69-23CF-44E3-9099-C40C66FF867C}">
                  <a14:compatExt spid="_x0000_s21520"/>
                </a:ext>
                <a:ext uri="{FF2B5EF4-FFF2-40B4-BE49-F238E27FC236}">
                  <a16:creationId xmlns:a16="http://schemas.microsoft.com/office/drawing/2014/main" id="{00000000-0008-0000-0700-00001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104775</xdr:rowOff>
        </xdr:from>
        <xdr:to>
          <xdr:col>3</xdr:col>
          <xdr:colOff>3057525</xdr:colOff>
          <xdr:row>22</xdr:row>
          <xdr:rowOff>381000</xdr:rowOff>
        </xdr:to>
        <xdr:sp macro="" textlink="">
          <xdr:nvSpPr>
            <xdr:cNvPr id="21521" name="Drop Down 17" hidden="1">
              <a:extLst>
                <a:ext uri="{63B3BB69-23CF-44E3-9099-C40C66FF867C}">
                  <a14:compatExt spid="_x0000_s21521"/>
                </a:ext>
                <a:ext uri="{FF2B5EF4-FFF2-40B4-BE49-F238E27FC236}">
                  <a16:creationId xmlns:a16="http://schemas.microsoft.com/office/drawing/2014/main" id="{00000000-0008-0000-0700-00001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104775</xdr:rowOff>
        </xdr:from>
        <xdr:to>
          <xdr:col>3</xdr:col>
          <xdr:colOff>3057525</xdr:colOff>
          <xdr:row>23</xdr:row>
          <xdr:rowOff>381000</xdr:rowOff>
        </xdr:to>
        <xdr:sp macro="" textlink="">
          <xdr:nvSpPr>
            <xdr:cNvPr id="21522" name="Drop Down 18" hidden="1">
              <a:extLst>
                <a:ext uri="{63B3BB69-23CF-44E3-9099-C40C66FF867C}">
                  <a14:compatExt spid="_x0000_s21522"/>
                </a:ext>
                <a:ext uri="{FF2B5EF4-FFF2-40B4-BE49-F238E27FC236}">
                  <a16:creationId xmlns:a16="http://schemas.microsoft.com/office/drawing/2014/main" id="{00000000-0008-0000-0700-00001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104775</xdr:rowOff>
        </xdr:from>
        <xdr:to>
          <xdr:col>3</xdr:col>
          <xdr:colOff>3057525</xdr:colOff>
          <xdr:row>24</xdr:row>
          <xdr:rowOff>381000</xdr:rowOff>
        </xdr:to>
        <xdr:sp macro="" textlink="">
          <xdr:nvSpPr>
            <xdr:cNvPr id="21523" name="Drop Down 19" hidden="1">
              <a:extLst>
                <a:ext uri="{63B3BB69-23CF-44E3-9099-C40C66FF867C}">
                  <a14:compatExt spid="_x0000_s21523"/>
                </a:ext>
                <a:ext uri="{FF2B5EF4-FFF2-40B4-BE49-F238E27FC236}">
                  <a16:creationId xmlns:a16="http://schemas.microsoft.com/office/drawing/2014/main" id="{00000000-0008-0000-0700-00001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104775</xdr:rowOff>
        </xdr:from>
        <xdr:to>
          <xdr:col>3</xdr:col>
          <xdr:colOff>3057525</xdr:colOff>
          <xdr:row>25</xdr:row>
          <xdr:rowOff>381000</xdr:rowOff>
        </xdr:to>
        <xdr:sp macro="" textlink="">
          <xdr:nvSpPr>
            <xdr:cNvPr id="21524" name="Drop Down 20" hidden="1">
              <a:extLst>
                <a:ext uri="{63B3BB69-23CF-44E3-9099-C40C66FF867C}">
                  <a14:compatExt spid="_x0000_s21524"/>
                </a:ext>
                <a:ext uri="{FF2B5EF4-FFF2-40B4-BE49-F238E27FC236}">
                  <a16:creationId xmlns:a16="http://schemas.microsoft.com/office/drawing/2014/main" id="{00000000-0008-0000-0700-00001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4</xdr:row>
          <xdr:rowOff>142875</xdr:rowOff>
        </xdr:from>
        <xdr:to>
          <xdr:col>24</xdr:col>
          <xdr:colOff>504825</xdr:colOff>
          <xdr:row>4</xdr:row>
          <xdr:rowOff>371475</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7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5</xdr:row>
          <xdr:rowOff>152400</xdr:rowOff>
        </xdr:from>
        <xdr:to>
          <xdr:col>24</xdr:col>
          <xdr:colOff>514350</xdr:colOff>
          <xdr:row>5</xdr:row>
          <xdr:rowOff>371475</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7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6</xdr:row>
          <xdr:rowOff>123825</xdr:rowOff>
        </xdr:from>
        <xdr:to>
          <xdr:col>24</xdr:col>
          <xdr:colOff>514350</xdr:colOff>
          <xdr:row>6</xdr:row>
          <xdr:rowOff>342900</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7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xdr:row>
          <xdr:rowOff>123825</xdr:rowOff>
        </xdr:from>
        <xdr:to>
          <xdr:col>24</xdr:col>
          <xdr:colOff>485775</xdr:colOff>
          <xdr:row>7</xdr:row>
          <xdr:rowOff>342900</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7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xdr:row>
          <xdr:rowOff>85725</xdr:rowOff>
        </xdr:from>
        <xdr:to>
          <xdr:col>24</xdr:col>
          <xdr:colOff>485775</xdr:colOff>
          <xdr:row>8</xdr:row>
          <xdr:rowOff>314325</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7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9</xdr:row>
          <xdr:rowOff>76200</xdr:rowOff>
        </xdr:from>
        <xdr:to>
          <xdr:col>27</xdr:col>
          <xdr:colOff>2476500</xdr:colOff>
          <xdr:row>9</xdr:row>
          <xdr:rowOff>342900</xdr:rowOff>
        </xdr:to>
        <xdr:sp macro="" textlink="">
          <xdr:nvSpPr>
            <xdr:cNvPr id="21530" name="Drop Down 26" hidden="1">
              <a:extLst>
                <a:ext uri="{63B3BB69-23CF-44E3-9099-C40C66FF867C}">
                  <a14:compatExt spid="_x0000_s21530"/>
                </a:ext>
                <a:ext uri="{FF2B5EF4-FFF2-40B4-BE49-F238E27FC236}">
                  <a16:creationId xmlns:a16="http://schemas.microsoft.com/office/drawing/2014/main" id="{00000000-0008-0000-0700-00001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10</xdr:row>
          <xdr:rowOff>85725</xdr:rowOff>
        </xdr:from>
        <xdr:to>
          <xdr:col>27</xdr:col>
          <xdr:colOff>2476500</xdr:colOff>
          <xdr:row>10</xdr:row>
          <xdr:rowOff>381000</xdr:rowOff>
        </xdr:to>
        <xdr:sp macro="" textlink="">
          <xdr:nvSpPr>
            <xdr:cNvPr id="21531" name="Drop Down 27" hidden="1">
              <a:extLst>
                <a:ext uri="{63B3BB69-23CF-44E3-9099-C40C66FF867C}">
                  <a14:compatExt spid="_x0000_s21531"/>
                </a:ext>
                <a:ext uri="{FF2B5EF4-FFF2-40B4-BE49-F238E27FC236}">
                  <a16:creationId xmlns:a16="http://schemas.microsoft.com/office/drawing/2014/main" id="{00000000-0008-0000-0700-00001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11</xdr:row>
          <xdr:rowOff>85725</xdr:rowOff>
        </xdr:from>
        <xdr:to>
          <xdr:col>27</xdr:col>
          <xdr:colOff>2476500</xdr:colOff>
          <xdr:row>11</xdr:row>
          <xdr:rowOff>381000</xdr:rowOff>
        </xdr:to>
        <xdr:sp macro="" textlink="">
          <xdr:nvSpPr>
            <xdr:cNvPr id="21532" name="Drop Down 28" hidden="1">
              <a:extLst>
                <a:ext uri="{63B3BB69-23CF-44E3-9099-C40C66FF867C}">
                  <a14:compatExt spid="_x0000_s21532"/>
                </a:ext>
                <a:ext uri="{FF2B5EF4-FFF2-40B4-BE49-F238E27FC236}">
                  <a16:creationId xmlns:a16="http://schemas.microsoft.com/office/drawing/2014/main" id="{00000000-0008-0000-0700-00001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12</xdr:row>
          <xdr:rowOff>76200</xdr:rowOff>
        </xdr:from>
        <xdr:to>
          <xdr:col>27</xdr:col>
          <xdr:colOff>2495550</xdr:colOff>
          <xdr:row>12</xdr:row>
          <xdr:rowOff>342900</xdr:rowOff>
        </xdr:to>
        <xdr:sp macro="" textlink="">
          <xdr:nvSpPr>
            <xdr:cNvPr id="21533" name="Drop Down 29" hidden="1">
              <a:extLst>
                <a:ext uri="{63B3BB69-23CF-44E3-9099-C40C66FF867C}">
                  <a14:compatExt spid="_x0000_s21533"/>
                </a:ext>
                <a:ext uri="{FF2B5EF4-FFF2-40B4-BE49-F238E27FC236}">
                  <a16:creationId xmlns:a16="http://schemas.microsoft.com/office/drawing/2014/main" id="{00000000-0008-0000-0700-00001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13</xdr:row>
          <xdr:rowOff>76200</xdr:rowOff>
        </xdr:from>
        <xdr:to>
          <xdr:col>27</xdr:col>
          <xdr:colOff>2476500</xdr:colOff>
          <xdr:row>13</xdr:row>
          <xdr:rowOff>342900</xdr:rowOff>
        </xdr:to>
        <xdr:sp macro="" textlink="">
          <xdr:nvSpPr>
            <xdr:cNvPr id="21534" name="Drop Down 30" hidden="1">
              <a:extLst>
                <a:ext uri="{63B3BB69-23CF-44E3-9099-C40C66FF867C}">
                  <a14:compatExt spid="_x0000_s21534"/>
                </a:ext>
                <a:ext uri="{FF2B5EF4-FFF2-40B4-BE49-F238E27FC236}">
                  <a16:creationId xmlns:a16="http://schemas.microsoft.com/office/drawing/2014/main" id="{00000000-0008-0000-0700-00001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14</xdr:row>
          <xdr:rowOff>76200</xdr:rowOff>
        </xdr:from>
        <xdr:to>
          <xdr:col>27</xdr:col>
          <xdr:colOff>2476500</xdr:colOff>
          <xdr:row>14</xdr:row>
          <xdr:rowOff>342900</xdr:rowOff>
        </xdr:to>
        <xdr:sp macro="" textlink="">
          <xdr:nvSpPr>
            <xdr:cNvPr id="21535" name="Drop Down 31" hidden="1">
              <a:extLst>
                <a:ext uri="{63B3BB69-23CF-44E3-9099-C40C66FF867C}">
                  <a14:compatExt spid="_x0000_s21535"/>
                </a:ext>
                <a:ext uri="{FF2B5EF4-FFF2-40B4-BE49-F238E27FC236}">
                  <a16:creationId xmlns:a16="http://schemas.microsoft.com/office/drawing/2014/main" id="{00000000-0008-0000-0700-00001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15</xdr:row>
          <xdr:rowOff>76200</xdr:rowOff>
        </xdr:from>
        <xdr:to>
          <xdr:col>27</xdr:col>
          <xdr:colOff>2476500</xdr:colOff>
          <xdr:row>15</xdr:row>
          <xdr:rowOff>342900</xdr:rowOff>
        </xdr:to>
        <xdr:sp macro="" textlink="">
          <xdr:nvSpPr>
            <xdr:cNvPr id="21536" name="Drop Down 32" hidden="1">
              <a:extLst>
                <a:ext uri="{63B3BB69-23CF-44E3-9099-C40C66FF867C}">
                  <a14:compatExt spid="_x0000_s21536"/>
                </a:ext>
                <a:ext uri="{FF2B5EF4-FFF2-40B4-BE49-F238E27FC236}">
                  <a16:creationId xmlns:a16="http://schemas.microsoft.com/office/drawing/2014/main" id="{00000000-0008-0000-0700-00002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16</xdr:row>
          <xdr:rowOff>76200</xdr:rowOff>
        </xdr:from>
        <xdr:to>
          <xdr:col>27</xdr:col>
          <xdr:colOff>2476500</xdr:colOff>
          <xdr:row>16</xdr:row>
          <xdr:rowOff>342900</xdr:rowOff>
        </xdr:to>
        <xdr:sp macro="" textlink="">
          <xdr:nvSpPr>
            <xdr:cNvPr id="21537" name="Drop Down 33" hidden="1">
              <a:extLst>
                <a:ext uri="{63B3BB69-23CF-44E3-9099-C40C66FF867C}">
                  <a14:compatExt spid="_x0000_s21537"/>
                </a:ext>
                <a:ext uri="{FF2B5EF4-FFF2-40B4-BE49-F238E27FC236}">
                  <a16:creationId xmlns:a16="http://schemas.microsoft.com/office/drawing/2014/main" id="{00000000-0008-0000-0700-00002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18</xdr:row>
          <xdr:rowOff>76200</xdr:rowOff>
        </xdr:from>
        <xdr:to>
          <xdr:col>27</xdr:col>
          <xdr:colOff>2476500</xdr:colOff>
          <xdr:row>18</xdr:row>
          <xdr:rowOff>342900</xdr:rowOff>
        </xdr:to>
        <xdr:sp macro="" textlink="">
          <xdr:nvSpPr>
            <xdr:cNvPr id="21538" name="Drop Down 34" hidden="1">
              <a:extLst>
                <a:ext uri="{63B3BB69-23CF-44E3-9099-C40C66FF867C}">
                  <a14:compatExt spid="_x0000_s21538"/>
                </a:ext>
                <a:ext uri="{FF2B5EF4-FFF2-40B4-BE49-F238E27FC236}">
                  <a16:creationId xmlns:a16="http://schemas.microsoft.com/office/drawing/2014/main" id="{00000000-0008-0000-0700-00002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9</xdr:row>
          <xdr:rowOff>76200</xdr:rowOff>
        </xdr:from>
        <xdr:to>
          <xdr:col>30</xdr:col>
          <xdr:colOff>942975</xdr:colOff>
          <xdr:row>9</xdr:row>
          <xdr:rowOff>342900</xdr:rowOff>
        </xdr:to>
        <xdr:sp macro="" textlink="">
          <xdr:nvSpPr>
            <xdr:cNvPr id="21539" name="Drop Down 35" hidden="1">
              <a:extLst>
                <a:ext uri="{63B3BB69-23CF-44E3-9099-C40C66FF867C}">
                  <a14:compatExt spid="_x0000_s21539"/>
                </a:ext>
                <a:ext uri="{FF2B5EF4-FFF2-40B4-BE49-F238E27FC236}">
                  <a16:creationId xmlns:a16="http://schemas.microsoft.com/office/drawing/2014/main" id="{00000000-0008-0000-0700-00002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10</xdr:row>
          <xdr:rowOff>76200</xdr:rowOff>
        </xdr:from>
        <xdr:to>
          <xdr:col>30</xdr:col>
          <xdr:colOff>942975</xdr:colOff>
          <xdr:row>10</xdr:row>
          <xdr:rowOff>342900</xdr:rowOff>
        </xdr:to>
        <xdr:sp macro="" textlink="">
          <xdr:nvSpPr>
            <xdr:cNvPr id="21540" name="Drop Down 36" hidden="1">
              <a:extLst>
                <a:ext uri="{63B3BB69-23CF-44E3-9099-C40C66FF867C}">
                  <a14:compatExt spid="_x0000_s21540"/>
                </a:ext>
                <a:ext uri="{FF2B5EF4-FFF2-40B4-BE49-F238E27FC236}">
                  <a16:creationId xmlns:a16="http://schemas.microsoft.com/office/drawing/2014/main" id="{00000000-0008-0000-0700-00002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11</xdr:row>
          <xdr:rowOff>76200</xdr:rowOff>
        </xdr:from>
        <xdr:to>
          <xdr:col>30</xdr:col>
          <xdr:colOff>942975</xdr:colOff>
          <xdr:row>11</xdr:row>
          <xdr:rowOff>342900</xdr:rowOff>
        </xdr:to>
        <xdr:sp macro="" textlink="">
          <xdr:nvSpPr>
            <xdr:cNvPr id="21541" name="Drop Down 37" hidden="1">
              <a:extLst>
                <a:ext uri="{63B3BB69-23CF-44E3-9099-C40C66FF867C}">
                  <a14:compatExt spid="_x0000_s21541"/>
                </a:ext>
                <a:ext uri="{FF2B5EF4-FFF2-40B4-BE49-F238E27FC236}">
                  <a16:creationId xmlns:a16="http://schemas.microsoft.com/office/drawing/2014/main" id="{00000000-0008-0000-0700-00002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12</xdr:row>
          <xdr:rowOff>76200</xdr:rowOff>
        </xdr:from>
        <xdr:to>
          <xdr:col>30</xdr:col>
          <xdr:colOff>942975</xdr:colOff>
          <xdr:row>12</xdr:row>
          <xdr:rowOff>342900</xdr:rowOff>
        </xdr:to>
        <xdr:sp macro="" textlink="">
          <xdr:nvSpPr>
            <xdr:cNvPr id="21542" name="Drop Down 38" hidden="1">
              <a:extLst>
                <a:ext uri="{63B3BB69-23CF-44E3-9099-C40C66FF867C}">
                  <a14:compatExt spid="_x0000_s21542"/>
                </a:ext>
                <a:ext uri="{FF2B5EF4-FFF2-40B4-BE49-F238E27FC236}">
                  <a16:creationId xmlns:a16="http://schemas.microsoft.com/office/drawing/2014/main" id="{00000000-0008-0000-0700-00002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13</xdr:row>
          <xdr:rowOff>76200</xdr:rowOff>
        </xdr:from>
        <xdr:to>
          <xdr:col>30</xdr:col>
          <xdr:colOff>942975</xdr:colOff>
          <xdr:row>13</xdr:row>
          <xdr:rowOff>342900</xdr:rowOff>
        </xdr:to>
        <xdr:sp macro="" textlink="">
          <xdr:nvSpPr>
            <xdr:cNvPr id="21543" name="Drop Down 39" hidden="1">
              <a:extLst>
                <a:ext uri="{63B3BB69-23CF-44E3-9099-C40C66FF867C}">
                  <a14:compatExt spid="_x0000_s21543"/>
                </a:ext>
                <a:ext uri="{FF2B5EF4-FFF2-40B4-BE49-F238E27FC236}">
                  <a16:creationId xmlns:a16="http://schemas.microsoft.com/office/drawing/2014/main" id="{00000000-0008-0000-0700-00002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14</xdr:row>
          <xdr:rowOff>76200</xdr:rowOff>
        </xdr:from>
        <xdr:to>
          <xdr:col>30</xdr:col>
          <xdr:colOff>942975</xdr:colOff>
          <xdr:row>14</xdr:row>
          <xdr:rowOff>342900</xdr:rowOff>
        </xdr:to>
        <xdr:sp macro="" textlink="">
          <xdr:nvSpPr>
            <xdr:cNvPr id="21544" name="Drop Down 40" hidden="1">
              <a:extLst>
                <a:ext uri="{63B3BB69-23CF-44E3-9099-C40C66FF867C}">
                  <a14:compatExt spid="_x0000_s21544"/>
                </a:ext>
                <a:ext uri="{FF2B5EF4-FFF2-40B4-BE49-F238E27FC236}">
                  <a16:creationId xmlns:a16="http://schemas.microsoft.com/office/drawing/2014/main" id="{00000000-0008-0000-0700-00002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15</xdr:row>
          <xdr:rowOff>76200</xdr:rowOff>
        </xdr:from>
        <xdr:to>
          <xdr:col>30</xdr:col>
          <xdr:colOff>942975</xdr:colOff>
          <xdr:row>15</xdr:row>
          <xdr:rowOff>342900</xdr:rowOff>
        </xdr:to>
        <xdr:sp macro="" textlink="">
          <xdr:nvSpPr>
            <xdr:cNvPr id="21545" name="Drop Down 41" hidden="1">
              <a:extLst>
                <a:ext uri="{63B3BB69-23CF-44E3-9099-C40C66FF867C}">
                  <a14:compatExt spid="_x0000_s21545"/>
                </a:ext>
                <a:ext uri="{FF2B5EF4-FFF2-40B4-BE49-F238E27FC236}">
                  <a16:creationId xmlns:a16="http://schemas.microsoft.com/office/drawing/2014/main" id="{00000000-0008-0000-0700-00002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16</xdr:row>
          <xdr:rowOff>76200</xdr:rowOff>
        </xdr:from>
        <xdr:to>
          <xdr:col>30</xdr:col>
          <xdr:colOff>942975</xdr:colOff>
          <xdr:row>16</xdr:row>
          <xdr:rowOff>342900</xdr:rowOff>
        </xdr:to>
        <xdr:sp macro="" textlink="">
          <xdr:nvSpPr>
            <xdr:cNvPr id="21546" name="Drop Down 42" hidden="1">
              <a:extLst>
                <a:ext uri="{63B3BB69-23CF-44E3-9099-C40C66FF867C}">
                  <a14:compatExt spid="_x0000_s21546"/>
                </a:ext>
                <a:ext uri="{FF2B5EF4-FFF2-40B4-BE49-F238E27FC236}">
                  <a16:creationId xmlns:a16="http://schemas.microsoft.com/office/drawing/2014/main" id="{00000000-0008-0000-0700-00002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17</xdr:row>
          <xdr:rowOff>76200</xdr:rowOff>
        </xdr:from>
        <xdr:to>
          <xdr:col>30</xdr:col>
          <xdr:colOff>942975</xdr:colOff>
          <xdr:row>17</xdr:row>
          <xdr:rowOff>342900</xdr:rowOff>
        </xdr:to>
        <xdr:sp macro="" textlink="">
          <xdr:nvSpPr>
            <xdr:cNvPr id="21547" name="Drop Down 43" hidden="1">
              <a:extLst>
                <a:ext uri="{63B3BB69-23CF-44E3-9099-C40C66FF867C}">
                  <a14:compatExt spid="_x0000_s21547"/>
                </a:ext>
                <a:ext uri="{FF2B5EF4-FFF2-40B4-BE49-F238E27FC236}">
                  <a16:creationId xmlns:a16="http://schemas.microsoft.com/office/drawing/2014/main" id="{00000000-0008-0000-0700-00002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18</xdr:row>
          <xdr:rowOff>76200</xdr:rowOff>
        </xdr:from>
        <xdr:to>
          <xdr:col>30</xdr:col>
          <xdr:colOff>942975</xdr:colOff>
          <xdr:row>18</xdr:row>
          <xdr:rowOff>342900</xdr:rowOff>
        </xdr:to>
        <xdr:sp macro="" textlink="">
          <xdr:nvSpPr>
            <xdr:cNvPr id="21548" name="Drop Down 44" hidden="1">
              <a:extLst>
                <a:ext uri="{63B3BB69-23CF-44E3-9099-C40C66FF867C}">
                  <a14:compatExt spid="_x0000_s21548"/>
                </a:ext>
                <a:ext uri="{FF2B5EF4-FFF2-40B4-BE49-F238E27FC236}">
                  <a16:creationId xmlns:a16="http://schemas.microsoft.com/office/drawing/2014/main" id="{00000000-0008-0000-0700-00002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9</xdr:row>
          <xdr:rowOff>76200</xdr:rowOff>
        </xdr:from>
        <xdr:to>
          <xdr:col>33</xdr:col>
          <xdr:colOff>2476500</xdr:colOff>
          <xdr:row>9</xdr:row>
          <xdr:rowOff>342900</xdr:rowOff>
        </xdr:to>
        <xdr:sp macro="" textlink="">
          <xdr:nvSpPr>
            <xdr:cNvPr id="21549" name="Drop Down 45" hidden="1">
              <a:extLst>
                <a:ext uri="{63B3BB69-23CF-44E3-9099-C40C66FF867C}">
                  <a14:compatExt spid="_x0000_s21549"/>
                </a:ext>
                <a:ext uri="{FF2B5EF4-FFF2-40B4-BE49-F238E27FC236}">
                  <a16:creationId xmlns:a16="http://schemas.microsoft.com/office/drawing/2014/main" id="{00000000-0008-0000-0700-00002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10</xdr:row>
          <xdr:rowOff>76200</xdr:rowOff>
        </xdr:from>
        <xdr:to>
          <xdr:col>33</xdr:col>
          <xdr:colOff>2476500</xdr:colOff>
          <xdr:row>10</xdr:row>
          <xdr:rowOff>342900</xdr:rowOff>
        </xdr:to>
        <xdr:sp macro="" textlink="">
          <xdr:nvSpPr>
            <xdr:cNvPr id="21550" name="Drop Down 46" hidden="1">
              <a:extLst>
                <a:ext uri="{63B3BB69-23CF-44E3-9099-C40C66FF867C}">
                  <a14:compatExt spid="_x0000_s21550"/>
                </a:ext>
                <a:ext uri="{FF2B5EF4-FFF2-40B4-BE49-F238E27FC236}">
                  <a16:creationId xmlns:a16="http://schemas.microsoft.com/office/drawing/2014/main" id="{00000000-0008-0000-0700-00002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11</xdr:row>
          <xdr:rowOff>76200</xdr:rowOff>
        </xdr:from>
        <xdr:to>
          <xdr:col>33</xdr:col>
          <xdr:colOff>2476500</xdr:colOff>
          <xdr:row>11</xdr:row>
          <xdr:rowOff>342900</xdr:rowOff>
        </xdr:to>
        <xdr:sp macro="" textlink="">
          <xdr:nvSpPr>
            <xdr:cNvPr id="21551" name="Drop Down 47" hidden="1">
              <a:extLst>
                <a:ext uri="{63B3BB69-23CF-44E3-9099-C40C66FF867C}">
                  <a14:compatExt spid="_x0000_s21551"/>
                </a:ext>
                <a:ext uri="{FF2B5EF4-FFF2-40B4-BE49-F238E27FC236}">
                  <a16:creationId xmlns:a16="http://schemas.microsoft.com/office/drawing/2014/main" id="{00000000-0008-0000-0700-00002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12</xdr:row>
          <xdr:rowOff>76200</xdr:rowOff>
        </xdr:from>
        <xdr:to>
          <xdr:col>33</xdr:col>
          <xdr:colOff>2476500</xdr:colOff>
          <xdr:row>12</xdr:row>
          <xdr:rowOff>342900</xdr:rowOff>
        </xdr:to>
        <xdr:sp macro="" textlink="">
          <xdr:nvSpPr>
            <xdr:cNvPr id="21552" name="Drop Down 48" hidden="1">
              <a:extLst>
                <a:ext uri="{63B3BB69-23CF-44E3-9099-C40C66FF867C}">
                  <a14:compatExt spid="_x0000_s21552"/>
                </a:ext>
                <a:ext uri="{FF2B5EF4-FFF2-40B4-BE49-F238E27FC236}">
                  <a16:creationId xmlns:a16="http://schemas.microsoft.com/office/drawing/2014/main" id="{00000000-0008-0000-0700-00003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13</xdr:row>
          <xdr:rowOff>76200</xdr:rowOff>
        </xdr:from>
        <xdr:to>
          <xdr:col>33</xdr:col>
          <xdr:colOff>2476500</xdr:colOff>
          <xdr:row>13</xdr:row>
          <xdr:rowOff>342900</xdr:rowOff>
        </xdr:to>
        <xdr:sp macro="" textlink="">
          <xdr:nvSpPr>
            <xdr:cNvPr id="21553" name="Drop Down 49" hidden="1">
              <a:extLst>
                <a:ext uri="{63B3BB69-23CF-44E3-9099-C40C66FF867C}">
                  <a14:compatExt spid="_x0000_s21553"/>
                </a:ext>
                <a:ext uri="{FF2B5EF4-FFF2-40B4-BE49-F238E27FC236}">
                  <a16:creationId xmlns:a16="http://schemas.microsoft.com/office/drawing/2014/main" id="{00000000-0008-0000-0700-00003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14</xdr:row>
          <xdr:rowOff>76200</xdr:rowOff>
        </xdr:from>
        <xdr:to>
          <xdr:col>33</xdr:col>
          <xdr:colOff>2476500</xdr:colOff>
          <xdr:row>14</xdr:row>
          <xdr:rowOff>342900</xdr:rowOff>
        </xdr:to>
        <xdr:sp macro="" textlink="">
          <xdr:nvSpPr>
            <xdr:cNvPr id="21554" name="Drop Down 50" hidden="1">
              <a:extLst>
                <a:ext uri="{63B3BB69-23CF-44E3-9099-C40C66FF867C}">
                  <a14:compatExt spid="_x0000_s21554"/>
                </a:ext>
                <a:ext uri="{FF2B5EF4-FFF2-40B4-BE49-F238E27FC236}">
                  <a16:creationId xmlns:a16="http://schemas.microsoft.com/office/drawing/2014/main" id="{00000000-0008-0000-0700-00003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15</xdr:row>
          <xdr:rowOff>76200</xdr:rowOff>
        </xdr:from>
        <xdr:to>
          <xdr:col>33</xdr:col>
          <xdr:colOff>2476500</xdr:colOff>
          <xdr:row>15</xdr:row>
          <xdr:rowOff>342900</xdr:rowOff>
        </xdr:to>
        <xdr:sp macro="" textlink="">
          <xdr:nvSpPr>
            <xdr:cNvPr id="21555" name="Drop Down 51" hidden="1">
              <a:extLst>
                <a:ext uri="{63B3BB69-23CF-44E3-9099-C40C66FF867C}">
                  <a14:compatExt spid="_x0000_s21555"/>
                </a:ext>
                <a:ext uri="{FF2B5EF4-FFF2-40B4-BE49-F238E27FC236}">
                  <a16:creationId xmlns:a16="http://schemas.microsoft.com/office/drawing/2014/main" id="{00000000-0008-0000-0700-00003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16</xdr:row>
          <xdr:rowOff>76200</xdr:rowOff>
        </xdr:from>
        <xdr:to>
          <xdr:col>33</xdr:col>
          <xdr:colOff>2476500</xdr:colOff>
          <xdr:row>16</xdr:row>
          <xdr:rowOff>342900</xdr:rowOff>
        </xdr:to>
        <xdr:sp macro="" textlink="">
          <xdr:nvSpPr>
            <xdr:cNvPr id="21556" name="Drop Down 52" hidden="1">
              <a:extLst>
                <a:ext uri="{63B3BB69-23CF-44E3-9099-C40C66FF867C}">
                  <a14:compatExt spid="_x0000_s21556"/>
                </a:ext>
                <a:ext uri="{FF2B5EF4-FFF2-40B4-BE49-F238E27FC236}">
                  <a16:creationId xmlns:a16="http://schemas.microsoft.com/office/drawing/2014/main" id="{00000000-0008-0000-0700-00003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17</xdr:row>
          <xdr:rowOff>76200</xdr:rowOff>
        </xdr:from>
        <xdr:to>
          <xdr:col>33</xdr:col>
          <xdr:colOff>2476500</xdr:colOff>
          <xdr:row>17</xdr:row>
          <xdr:rowOff>342900</xdr:rowOff>
        </xdr:to>
        <xdr:sp macro="" textlink="">
          <xdr:nvSpPr>
            <xdr:cNvPr id="21557" name="Drop Down 53" hidden="1">
              <a:extLst>
                <a:ext uri="{63B3BB69-23CF-44E3-9099-C40C66FF867C}">
                  <a14:compatExt spid="_x0000_s21557"/>
                </a:ext>
                <a:ext uri="{FF2B5EF4-FFF2-40B4-BE49-F238E27FC236}">
                  <a16:creationId xmlns:a16="http://schemas.microsoft.com/office/drawing/2014/main" id="{00000000-0008-0000-0700-00003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18</xdr:row>
          <xdr:rowOff>76200</xdr:rowOff>
        </xdr:from>
        <xdr:to>
          <xdr:col>33</xdr:col>
          <xdr:colOff>2476500</xdr:colOff>
          <xdr:row>18</xdr:row>
          <xdr:rowOff>342900</xdr:rowOff>
        </xdr:to>
        <xdr:sp macro="" textlink="">
          <xdr:nvSpPr>
            <xdr:cNvPr id="21558" name="Drop Down 54" hidden="1">
              <a:extLst>
                <a:ext uri="{63B3BB69-23CF-44E3-9099-C40C66FF867C}">
                  <a14:compatExt spid="_x0000_s21558"/>
                </a:ext>
                <a:ext uri="{FF2B5EF4-FFF2-40B4-BE49-F238E27FC236}">
                  <a16:creationId xmlns:a16="http://schemas.microsoft.com/office/drawing/2014/main" id="{00000000-0008-0000-0700-00003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9</xdr:row>
          <xdr:rowOff>76200</xdr:rowOff>
        </xdr:from>
        <xdr:to>
          <xdr:col>36</xdr:col>
          <xdr:colOff>942975</xdr:colOff>
          <xdr:row>9</xdr:row>
          <xdr:rowOff>342900</xdr:rowOff>
        </xdr:to>
        <xdr:sp macro="" textlink="">
          <xdr:nvSpPr>
            <xdr:cNvPr id="21559" name="Drop Down 55" hidden="1">
              <a:extLst>
                <a:ext uri="{63B3BB69-23CF-44E3-9099-C40C66FF867C}">
                  <a14:compatExt spid="_x0000_s21559"/>
                </a:ext>
                <a:ext uri="{FF2B5EF4-FFF2-40B4-BE49-F238E27FC236}">
                  <a16:creationId xmlns:a16="http://schemas.microsoft.com/office/drawing/2014/main" id="{00000000-0008-0000-0700-00003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10</xdr:row>
          <xdr:rowOff>76200</xdr:rowOff>
        </xdr:from>
        <xdr:to>
          <xdr:col>36</xdr:col>
          <xdr:colOff>942975</xdr:colOff>
          <xdr:row>10</xdr:row>
          <xdr:rowOff>342900</xdr:rowOff>
        </xdr:to>
        <xdr:sp macro="" textlink="">
          <xdr:nvSpPr>
            <xdr:cNvPr id="21560" name="Drop Down 56" hidden="1">
              <a:extLst>
                <a:ext uri="{63B3BB69-23CF-44E3-9099-C40C66FF867C}">
                  <a14:compatExt spid="_x0000_s21560"/>
                </a:ext>
                <a:ext uri="{FF2B5EF4-FFF2-40B4-BE49-F238E27FC236}">
                  <a16:creationId xmlns:a16="http://schemas.microsoft.com/office/drawing/2014/main" id="{00000000-0008-0000-0700-00003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11</xdr:row>
          <xdr:rowOff>76200</xdr:rowOff>
        </xdr:from>
        <xdr:to>
          <xdr:col>36</xdr:col>
          <xdr:colOff>942975</xdr:colOff>
          <xdr:row>11</xdr:row>
          <xdr:rowOff>342900</xdr:rowOff>
        </xdr:to>
        <xdr:sp macro="" textlink="">
          <xdr:nvSpPr>
            <xdr:cNvPr id="21561" name="Drop Down 57" hidden="1">
              <a:extLst>
                <a:ext uri="{63B3BB69-23CF-44E3-9099-C40C66FF867C}">
                  <a14:compatExt spid="_x0000_s21561"/>
                </a:ext>
                <a:ext uri="{FF2B5EF4-FFF2-40B4-BE49-F238E27FC236}">
                  <a16:creationId xmlns:a16="http://schemas.microsoft.com/office/drawing/2014/main" id="{00000000-0008-0000-0700-00003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12</xdr:row>
          <xdr:rowOff>76200</xdr:rowOff>
        </xdr:from>
        <xdr:to>
          <xdr:col>36</xdr:col>
          <xdr:colOff>942975</xdr:colOff>
          <xdr:row>12</xdr:row>
          <xdr:rowOff>342900</xdr:rowOff>
        </xdr:to>
        <xdr:sp macro="" textlink="">
          <xdr:nvSpPr>
            <xdr:cNvPr id="21562" name="Drop Down 58" hidden="1">
              <a:extLst>
                <a:ext uri="{63B3BB69-23CF-44E3-9099-C40C66FF867C}">
                  <a14:compatExt spid="_x0000_s21562"/>
                </a:ext>
                <a:ext uri="{FF2B5EF4-FFF2-40B4-BE49-F238E27FC236}">
                  <a16:creationId xmlns:a16="http://schemas.microsoft.com/office/drawing/2014/main" id="{00000000-0008-0000-0700-00003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13</xdr:row>
          <xdr:rowOff>76200</xdr:rowOff>
        </xdr:from>
        <xdr:to>
          <xdr:col>36</xdr:col>
          <xdr:colOff>942975</xdr:colOff>
          <xdr:row>13</xdr:row>
          <xdr:rowOff>342900</xdr:rowOff>
        </xdr:to>
        <xdr:sp macro="" textlink="">
          <xdr:nvSpPr>
            <xdr:cNvPr id="21563" name="Drop Down 59" hidden="1">
              <a:extLst>
                <a:ext uri="{63B3BB69-23CF-44E3-9099-C40C66FF867C}">
                  <a14:compatExt spid="_x0000_s21563"/>
                </a:ext>
                <a:ext uri="{FF2B5EF4-FFF2-40B4-BE49-F238E27FC236}">
                  <a16:creationId xmlns:a16="http://schemas.microsoft.com/office/drawing/2014/main" id="{00000000-0008-0000-0700-00003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14</xdr:row>
          <xdr:rowOff>76200</xdr:rowOff>
        </xdr:from>
        <xdr:to>
          <xdr:col>36</xdr:col>
          <xdr:colOff>942975</xdr:colOff>
          <xdr:row>14</xdr:row>
          <xdr:rowOff>342900</xdr:rowOff>
        </xdr:to>
        <xdr:sp macro="" textlink="">
          <xdr:nvSpPr>
            <xdr:cNvPr id="21564" name="Drop Down 60" hidden="1">
              <a:extLst>
                <a:ext uri="{63B3BB69-23CF-44E3-9099-C40C66FF867C}">
                  <a14:compatExt spid="_x0000_s21564"/>
                </a:ext>
                <a:ext uri="{FF2B5EF4-FFF2-40B4-BE49-F238E27FC236}">
                  <a16:creationId xmlns:a16="http://schemas.microsoft.com/office/drawing/2014/main" id="{00000000-0008-0000-0700-00003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15</xdr:row>
          <xdr:rowOff>76200</xdr:rowOff>
        </xdr:from>
        <xdr:to>
          <xdr:col>36</xdr:col>
          <xdr:colOff>942975</xdr:colOff>
          <xdr:row>15</xdr:row>
          <xdr:rowOff>342900</xdr:rowOff>
        </xdr:to>
        <xdr:sp macro="" textlink="">
          <xdr:nvSpPr>
            <xdr:cNvPr id="21565" name="Drop Down 61" hidden="1">
              <a:extLst>
                <a:ext uri="{63B3BB69-23CF-44E3-9099-C40C66FF867C}">
                  <a14:compatExt spid="_x0000_s21565"/>
                </a:ext>
                <a:ext uri="{FF2B5EF4-FFF2-40B4-BE49-F238E27FC236}">
                  <a16:creationId xmlns:a16="http://schemas.microsoft.com/office/drawing/2014/main" id="{00000000-0008-0000-0700-00003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16</xdr:row>
          <xdr:rowOff>76200</xdr:rowOff>
        </xdr:from>
        <xdr:to>
          <xdr:col>36</xdr:col>
          <xdr:colOff>942975</xdr:colOff>
          <xdr:row>16</xdr:row>
          <xdr:rowOff>342900</xdr:rowOff>
        </xdr:to>
        <xdr:sp macro="" textlink="">
          <xdr:nvSpPr>
            <xdr:cNvPr id="21566" name="Drop Down 62" hidden="1">
              <a:extLst>
                <a:ext uri="{63B3BB69-23CF-44E3-9099-C40C66FF867C}">
                  <a14:compatExt spid="_x0000_s21566"/>
                </a:ext>
                <a:ext uri="{FF2B5EF4-FFF2-40B4-BE49-F238E27FC236}">
                  <a16:creationId xmlns:a16="http://schemas.microsoft.com/office/drawing/2014/main" id="{00000000-0008-0000-0700-00003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17</xdr:row>
          <xdr:rowOff>76200</xdr:rowOff>
        </xdr:from>
        <xdr:to>
          <xdr:col>36</xdr:col>
          <xdr:colOff>942975</xdr:colOff>
          <xdr:row>17</xdr:row>
          <xdr:rowOff>342900</xdr:rowOff>
        </xdr:to>
        <xdr:sp macro="" textlink="">
          <xdr:nvSpPr>
            <xdr:cNvPr id="21567" name="Drop Down 63" hidden="1">
              <a:extLst>
                <a:ext uri="{63B3BB69-23CF-44E3-9099-C40C66FF867C}">
                  <a14:compatExt spid="_x0000_s21567"/>
                </a:ext>
                <a:ext uri="{FF2B5EF4-FFF2-40B4-BE49-F238E27FC236}">
                  <a16:creationId xmlns:a16="http://schemas.microsoft.com/office/drawing/2014/main" id="{00000000-0008-0000-0700-00003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18</xdr:row>
          <xdr:rowOff>76200</xdr:rowOff>
        </xdr:from>
        <xdr:to>
          <xdr:col>36</xdr:col>
          <xdr:colOff>942975</xdr:colOff>
          <xdr:row>18</xdr:row>
          <xdr:rowOff>342900</xdr:rowOff>
        </xdr:to>
        <xdr:sp macro="" textlink="">
          <xdr:nvSpPr>
            <xdr:cNvPr id="21568" name="Drop Down 64" hidden="1">
              <a:extLst>
                <a:ext uri="{63B3BB69-23CF-44E3-9099-C40C66FF867C}">
                  <a14:compatExt spid="_x0000_s21568"/>
                </a:ext>
                <a:ext uri="{FF2B5EF4-FFF2-40B4-BE49-F238E27FC236}">
                  <a16:creationId xmlns:a16="http://schemas.microsoft.com/office/drawing/2014/main" id="{00000000-0008-0000-0700-00004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9</xdr:row>
          <xdr:rowOff>85725</xdr:rowOff>
        </xdr:from>
        <xdr:to>
          <xdr:col>39</xdr:col>
          <xdr:colOff>2409825</xdr:colOff>
          <xdr:row>9</xdr:row>
          <xdr:rowOff>342900</xdr:rowOff>
        </xdr:to>
        <xdr:sp macro="" textlink="">
          <xdr:nvSpPr>
            <xdr:cNvPr id="21569" name="Drop Down 65" hidden="1">
              <a:extLst>
                <a:ext uri="{63B3BB69-23CF-44E3-9099-C40C66FF867C}">
                  <a14:compatExt spid="_x0000_s21569"/>
                </a:ext>
                <a:ext uri="{FF2B5EF4-FFF2-40B4-BE49-F238E27FC236}">
                  <a16:creationId xmlns:a16="http://schemas.microsoft.com/office/drawing/2014/main" id="{00000000-0008-0000-0700-00004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10</xdr:row>
          <xdr:rowOff>85725</xdr:rowOff>
        </xdr:from>
        <xdr:to>
          <xdr:col>39</xdr:col>
          <xdr:colOff>2409825</xdr:colOff>
          <xdr:row>10</xdr:row>
          <xdr:rowOff>342900</xdr:rowOff>
        </xdr:to>
        <xdr:sp macro="" textlink="">
          <xdr:nvSpPr>
            <xdr:cNvPr id="21570" name="Drop Down 66" hidden="1">
              <a:extLst>
                <a:ext uri="{63B3BB69-23CF-44E3-9099-C40C66FF867C}">
                  <a14:compatExt spid="_x0000_s21570"/>
                </a:ext>
                <a:ext uri="{FF2B5EF4-FFF2-40B4-BE49-F238E27FC236}">
                  <a16:creationId xmlns:a16="http://schemas.microsoft.com/office/drawing/2014/main" id="{00000000-0008-0000-0700-00004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11</xdr:row>
          <xdr:rowOff>85725</xdr:rowOff>
        </xdr:from>
        <xdr:to>
          <xdr:col>39</xdr:col>
          <xdr:colOff>2409825</xdr:colOff>
          <xdr:row>11</xdr:row>
          <xdr:rowOff>342900</xdr:rowOff>
        </xdr:to>
        <xdr:sp macro="" textlink="">
          <xdr:nvSpPr>
            <xdr:cNvPr id="21571" name="Drop Down 67" hidden="1">
              <a:extLst>
                <a:ext uri="{63B3BB69-23CF-44E3-9099-C40C66FF867C}">
                  <a14:compatExt spid="_x0000_s21571"/>
                </a:ext>
                <a:ext uri="{FF2B5EF4-FFF2-40B4-BE49-F238E27FC236}">
                  <a16:creationId xmlns:a16="http://schemas.microsoft.com/office/drawing/2014/main" id="{00000000-0008-0000-0700-00004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12</xdr:row>
          <xdr:rowOff>85725</xdr:rowOff>
        </xdr:from>
        <xdr:to>
          <xdr:col>39</xdr:col>
          <xdr:colOff>2409825</xdr:colOff>
          <xdr:row>12</xdr:row>
          <xdr:rowOff>342900</xdr:rowOff>
        </xdr:to>
        <xdr:sp macro="" textlink="">
          <xdr:nvSpPr>
            <xdr:cNvPr id="21572" name="Drop Down 68" hidden="1">
              <a:extLst>
                <a:ext uri="{63B3BB69-23CF-44E3-9099-C40C66FF867C}">
                  <a14:compatExt spid="_x0000_s21572"/>
                </a:ext>
                <a:ext uri="{FF2B5EF4-FFF2-40B4-BE49-F238E27FC236}">
                  <a16:creationId xmlns:a16="http://schemas.microsoft.com/office/drawing/2014/main" id="{00000000-0008-0000-0700-00004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13</xdr:row>
          <xdr:rowOff>85725</xdr:rowOff>
        </xdr:from>
        <xdr:to>
          <xdr:col>39</xdr:col>
          <xdr:colOff>2409825</xdr:colOff>
          <xdr:row>13</xdr:row>
          <xdr:rowOff>342900</xdr:rowOff>
        </xdr:to>
        <xdr:sp macro="" textlink="">
          <xdr:nvSpPr>
            <xdr:cNvPr id="21573" name="Drop Down 69" hidden="1">
              <a:extLst>
                <a:ext uri="{63B3BB69-23CF-44E3-9099-C40C66FF867C}">
                  <a14:compatExt spid="_x0000_s21573"/>
                </a:ext>
                <a:ext uri="{FF2B5EF4-FFF2-40B4-BE49-F238E27FC236}">
                  <a16:creationId xmlns:a16="http://schemas.microsoft.com/office/drawing/2014/main" id="{00000000-0008-0000-0700-00004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14</xdr:row>
          <xdr:rowOff>85725</xdr:rowOff>
        </xdr:from>
        <xdr:to>
          <xdr:col>39</xdr:col>
          <xdr:colOff>2409825</xdr:colOff>
          <xdr:row>14</xdr:row>
          <xdr:rowOff>342900</xdr:rowOff>
        </xdr:to>
        <xdr:sp macro="" textlink="">
          <xdr:nvSpPr>
            <xdr:cNvPr id="21574" name="Drop Down 70" hidden="1">
              <a:extLst>
                <a:ext uri="{63B3BB69-23CF-44E3-9099-C40C66FF867C}">
                  <a14:compatExt spid="_x0000_s21574"/>
                </a:ext>
                <a:ext uri="{FF2B5EF4-FFF2-40B4-BE49-F238E27FC236}">
                  <a16:creationId xmlns:a16="http://schemas.microsoft.com/office/drawing/2014/main" id="{00000000-0008-0000-0700-00004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15</xdr:row>
          <xdr:rowOff>85725</xdr:rowOff>
        </xdr:from>
        <xdr:to>
          <xdr:col>39</xdr:col>
          <xdr:colOff>2409825</xdr:colOff>
          <xdr:row>15</xdr:row>
          <xdr:rowOff>342900</xdr:rowOff>
        </xdr:to>
        <xdr:sp macro="" textlink="">
          <xdr:nvSpPr>
            <xdr:cNvPr id="21575" name="Drop Down 71" hidden="1">
              <a:extLst>
                <a:ext uri="{63B3BB69-23CF-44E3-9099-C40C66FF867C}">
                  <a14:compatExt spid="_x0000_s21575"/>
                </a:ext>
                <a:ext uri="{FF2B5EF4-FFF2-40B4-BE49-F238E27FC236}">
                  <a16:creationId xmlns:a16="http://schemas.microsoft.com/office/drawing/2014/main" id="{00000000-0008-0000-0700-00004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16</xdr:row>
          <xdr:rowOff>85725</xdr:rowOff>
        </xdr:from>
        <xdr:to>
          <xdr:col>39</xdr:col>
          <xdr:colOff>2409825</xdr:colOff>
          <xdr:row>16</xdr:row>
          <xdr:rowOff>342900</xdr:rowOff>
        </xdr:to>
        <xdr:sp macro="" textlink="">
          <xdr:nvSpPr>
            <xdr:cNvPr id="21576" name="Drop Down 72" hidden="1">
              <a:extLst>
                <a:ext uri="{63B3BB69-23CF-44E3-9099-C40C66FF867C}">
                  <a14:compatExt spid="_x0000_s21576"/>
                </a:ext>
                <a:ext uri="{FF2B5EF4-FFF2-40B4-BE49-F238E27FC236}">
                  <a16:creationId xmlns:a16="http://schemas.microsoft.com/office/drawing/2014/main" id="{00000000-0008-0000-0700-00004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17</xdr:row>
          <xdr:rowOff>85725</xdr:rowOff>
        </xdr:from>
        <xdr:to>
          <xdr:col>39</xdr:col>
          <xdr:colOff>2409825</xdr:colOff>
          <xdr:row>17</xdr:row>
          <xdr:rowOff>342900</xdr:rowOff>
        </xdr:to>
        <xdr:sp macro="" textlink="">
          <xdr:nvSpPr>
            <xdr:cNvPr id="21577" name="Drop Down 73" hidden="1">
              <a:extLst>
                <a:ext uri="{63B3BB69-23CF-44E3-9099-C40C66FF867C}">
                  <a14:compatExt spid="_x0000_s21577"/>
                </a:ext>
                <a:ext uri="{FF2B5EF4-FFF2-40B4-BE49-F238E27FC236}">
                  <a16:creationId xmlns:a16="http://schemas.microsoft.com/office/drawing/2014/main" id="{00000000-0008-0000-0700-00004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18</xdr:row>
          <xdr:rowOff>85725</xdr:rowOff>
        </xdr:from>
        <xdr:to>
          <xdr:col>39</xdr:col>
          <xdr:colOff>2409825</xdr:colOff>
          <xdr:row>18</xdr:row>
          <xdr:rowOff>342900</xdr:rowOff>
        </xdr:to>
        <xdr:sp macro="" textlink="">
          <xdr:nvSpPr>
            <xdr:cNvPr id="21578" name="Drop Down 74" hidden="1">
              <a:extLst>
                <a:ext uri="{63B3BB69-23CF-44E3-9099-C40C66FF867C}">
                  <a14:compatExt spid="_x0000_s21578"/>
                </a:ext>
                <a:ext uri="{FF2B5EF4-FFF2-40B4-BE49-F238E27FC236}">
                  <a16:creationId xmlns:a16="http://schemas.microsoft.com/office/drawing/2014/main" id="{00000000-0008-0000-0700-00004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9</xdr:row>
          <xdr:rowOff>76200</xdr:rowOff>
        </xdr:from>
        <xdr:to>
          <xdr:col>42</xdr:col>
          <xdr:colOff>933450</xdr:colOff>
          <xdr:row>9</xdr:row>
          <xdr:rowOff>342900</xdr:rowOff>
        </xdr:to>
        <xdr:sp macro="" textlink="">
          <xdr:nvSpPr>
            <xdr:cNvPr id="21579" name="Drop Down 75" hidden="1">
              <a:extLst>
                <a:ext uri="{63B3BB69-23CF-44E3-9099-C40C66FF867C}">
                  <a14:compatExt spid="_x0000_s21579"/>
                </a:ext>
                <a:ext uri="{FF2B5EF4-FFF2-40B4-BE49-F238E27FC236}">
                  <a16:creationId xmlns:a16="http://schemas.microsoft.com/office/drawing/2014/main" id="{00000000-0008-0000-0700-00004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10</xdr:row>
          <xdr:rowOff>76200</xdr:rowOff>
        </xdr:from>
        <xdr:to>
          <xdr:col>42</xdr:col>
          <xdr:colOff>933450</xdr:colOff>
          <xdr:row>10</xdr:row>
          <xdr:rowOff>342900</xdr:rowOff>
        </xdr:to>
        <xdr:sp macro="" textlink="">
          <xdr:nvSpPr>
            <xdr:cNvPr id="21580" name="Drop Down 76" hidden="1">
              <a:extLst>
                <a:ext uri="{63B3BB69-23CF-44E3-9099-C40C66FF867C}">
                  <a14:compatExt spid="_x0000_s21580"/>
                </a:ext>
                <a:ext uri="{FF2B5EF4-FFF2-40B4-BE49-F238E27FC236}">
                  <a16:creationId xmlns:a16="http://schemas.microsoft.com/office/drawing/2014/main" id="{00000000-0008-0000-0700-00004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11</xdr:row>
          <xdr:rowOff>76200</xdr:rowOff>
        </xdr:from>
        <xdr:to>
          <xdr:col>42</xdr:col>
          <xdr:colOff>933450</xdr:colOff>
          <xdr:row>11</xdr:row>
          <xdr:rowOff>342900</xdr:rowOff>
        </xdr:to>
        <xdr:sp macro="" textlink="">
          <xdr:nvSpPr>
            <xdr:cNvPr id="21581" name="Drop Down 77" hidden="1">
              <a:extLst>
                <a:ext uri="{63B3BB69-23CF-44E3-9099-C40C66FF867C}">
                  <a14:compatExt spid="_x0000_s21581"/>
                </a:ext>
                <a:ext uri="{FF2B5EF4-FFF2-40B4-BE49-F238E27FC236}">
                  <a16:creationId xmlns:a16="http://schemas.microsoft.com/office/drawing/2014/main" id="{00000000-0008-0000-0700-00004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12</xdr:row>
          <xdr:rowOff>76200</xdr:rowOff>
        </xdr:from>
        <xdr:to>
          <xdr:col>42</xdr:col>
          <xdr:colOff>933450</xdr:colOff>
          <xdr:row>12</xdr:row>
          <xdr:rowOff>342900</xdr:rowOff>
        </xdr:to>
        <xdr:sp macro="" textlink="">
          <xdr:nvSpPr>
            <xdr:cNvPr id="21582" name="Drop Down 78" hidden="1">
              <a:extLst>
                <a:ext uri="{63B3BB69-23CF-44E3-9099-C40C66FF867C}">
                  <a14:compatExt spid="_x0000_s21582"/>
                </a:ext>
                <a:ext uri="{FF2B5EF4-FFF2-40B4-BE49-F238E27FC236}">
                  <a16:creationId xmlns:a16="http://schemas.microsoft.com/office/drawing/2014/main" id="{00000000-0008-0000-0700-00004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13</xdr:row>
          <xdr:rowOff>76200</xdr:rowOff>
        </xdr:from>
        <xdr:to>
          <xdr:col>42</xdr:col>
          <xdr:colOff>933450</xdr:colOff>
          <xdr:row>13</xdr:row>
          <xdr:rowOff>342900</xdr:rowOff>
        </xdr:to>
        <xdr:sp macro="" textlink="">
          <xdr:nvSpPr>
            <xdr:cNvPr id="21583" name="Drop Down 79" hidden="1">
              <a:extLst>
                <a:ext uri="{63B3BB69-23CF-44E3-9099-C40C66FF867C}">
                  <a14:compatExt spid="_x0000_s21583"/>
                </a:ext>
                <a:ext uri="{FF2B5EF4-FFF2-40B4-BE49-F238E27FC236}">
                  <a16:creationId xmlns:a16="http://schemas.microsoft.com/office/drawing/2014/main" id="{00000000-0008-0000-0700-00004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14</xdr:row>
          <xdr:rowOff>76200</xdr:rowOff>
        </xdr:from>
        <xdr:to>
          <xdr:col>42</xdr:col>
          <xdr:colOff>933450</xdr:colOff>
          <xdr:row>14</xdr:row>
          <xdr:rowOff>342900</xdr:rowOff>
        </xdr:to>
        <xdr:sp macro="" textlink="">
          <xdr:nvSpPr>
            <xdr:cNvPr id="21584" name="Drop Down 80" hidden="1">
              <a:extLst>
                <a:ext uri="{63B3BB69-23CF-44E3-9099-C40C66FF867C}">
                  <a14:compatExt spid="_x0000_s21584"/>
                </a:ext>
                <a:ext uri="{FF2B5EF4-FFF2-40B4-BE49-F238E27FC236}">
                  <a16:creationId xmlns:a16="http://schemas.microsoft.com/office/drawing/2014/main" id="{00000000-0008-0000-0700-00005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15</xdr:row>
          <xdr:rowOff>76200</xdr:rowOff>
        </xdr:from>
        <xdr:to>
          <xdr:col>42</xdr:col>
          <xdr:colOff>933450</xdr:colOff>
          <xdr:row>15</xdr:row>
          <xdr:rowOff>342900</xdr:rowOff>
        </xdr:to>
        <xdr:sp macro="" textlink="">
          <xdr:nvSpPr>
            <xdr:cNvPr id="21585" name="Drop Down 81" hidden="1">
              <a:extLst>
                <a:ext uri="{63B3BB69-23CF-44E3-9099-C40C66FF867C}">
                  <a14:compatExt spid="_x0000_s21585"/>
                </a:ext>
                <a:ext uri="{FF2B5EF4-FFF2-40B4-BE49-F238E27FC236}">
                  <a16:creationId xmlns:a16="http://schemas.microsoft.com/office/drawing/2014/main" id="{00000000-0008-0000-0700-00005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16</xdr:row>
          <xdr:rowOff>76200</xdr:rowOff>
        </xdr:from>
        <xdr:to>
          <xdr:col>42</xdr:col>
          <xdr:colOff>933450</xdr:colOff>
          <xdr:row>16</xdr:row>
          <xdr:rowOff>342900</xdr:rowOff>
        </xdr:to>
        <xdr:sp macro="" textlink="">
          <xdr:nvSpPr>
            <xdr:cNvPr id="21586" name="Drop Down 82" hidden="1">
              <a:extLst>
                <a:ext uri="{63B3BB69-23CF-44E3-9099-C40C66FF867C}">
                  <a14:compatExt spid="_x0000_s21586"/>
                </a:ext>
                <a:ext uri="{FF2B5EF4-FFF2-40B4-BE49-F238E27FC236}">
                  <a16:creationId xmlns:a16="http://schemas.microsoft.com/office/drawing/2014/main" id="{00000000-0008-0000-0700-00005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17</xdr:row>
          <xdr:rowOff>76200</xdr:rowOff>
        </xdr:from>
        <xdr:to>
          <xdr:col>42</xdr:col>
          <xdr:colOff>933450</xdr:colOff>
          <xdr:row>17</xdr:row>
          <xdr:rowOff>342900</xdr:rowOff>
        </xdr:to>
        <xdr:sp macro="" textlink="">
          <xdr:nvSpPr>
            <xdr:cNvPr id="21587" name="Drop Down 83" hidden="1">
              <a:extLst>
                <a:ext uri="{63B3BB69-23CF-44E3-9099-C40C66FF867C}">
                  <a14:compatExt spid="_x0000_s21587"/>
                </a:ext>
                <a:ext uri="{FF2B5EF4-FFF2-40B4-BE49-F238E27FC236}">
                  <a16:creationId xmlns:a16="http://schemas.microsoft.com/office/drawing/2014/main" id="{00000000-0008-0000-0700-00005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18</xdr:row>
          <xdr:rowOff>76200</xdr:rowOff>
        </xdr:from>
        <xdr:to>
          <xdr:col>42</xdr:col>
          <xdr:colOff>933450</xdr:colOff>
          <xdr:row>18</xdr:row>
          <xdr:rowOff>342900</xdr:rowOff>
        </xdr:to>
        <xdr:sp macro="" textlink="">
          <xdr:nvSpPr>
            <xdr:cNvPr id="21588" name="Drop Down 84" hidden="1">
              <a:extLst>
                <a:ext uri="{63B3BB69-23CF-44E3-9099-C40C66FF867C}">
                  <a14:compatExt spid="_x0000_s21588"/>
                </a:ext>
                <a:ext uri="{FF2B5EF4-FFF2-40B4-BE49-F238E27FC236}">
                  <a16:creationId xmlns:a16="http://schemas.microsoft.com/office/drawing/2014/main" id="{00000000-0008-0000-0700-00005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9</xdr:row>
          <xdr:rowOff>85725</xdr:rowOff>
        </xdr:from>
        <xdr:to>
          <xdr:col>45</xdr:col>
          <xdr:colOff>2409825</xdr:colOff>
          <xdr:row>9</xdr:row>
          <xdr:rowOff>342900</xdr:rowOff>
        </xdr:to>
        <xdr:sp macro="" textlink="">
          <xdr:nvSpPr>
            <xdr:cNvPr id="21589" name="Drop Down 85" hidden="1">
              <a:extLst>
                <a:ext uri="{63B3BB69-23CF-44E3-9099-C40C66FF867C}">
                  <a14:compatExt spid="_x0000_s21589"/>
                </a:ext>
                <a:ext uri="{FF2B5EF4-FFF2-40B4-BE49-F238E27FC236}">
                  <a16:creationId xmlns:a16="http://schemas.microsoft.com/office/drawing/2014/main" id="{00000000-0008-0000-0700-00005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10</xdr:row>
          <xdr:rowOff>85725</xdr:rowOff>
        </xdr:from>
        <xdr:to>
          <xdr:col>45</xdr:col>
          <xdr:colOff>2409825</xdr:colOff>
          <xdr:row>10</xdr:row>
          <xdr:rowOff>342900</xdr:rowOff>
        </xdr:to>
        <xdr:sp macro="" textlink="">
          <xdr:nvSpPr>
            <xdr:cNvPr id="21590" name="Drop Down 86" hidden="1">
              <a:extLst>
                <a:ext uri="{63B3BB69-23CF-44E3-9099-C40C66FF867C}">
                  <a14:compatExt spid="_x0000_s21590"/>
                </a:ext>
                <a:ext uri="{FF2B5EF4-FFF2-40B4-BE49-F238E27FC236}">
                  <a16:creationId xmlns:a16="http://schemas.microsoft.com/office/drawing/2014/main" id="{00000000-0008-0000-0700-00005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11</xdr:row>
          <xdr:rowOff>85725</xdr:rowOff>
        </xdr:from>
        <xdr:to>
          <xdr:col>45</xdr:col>
          <xdr:colOff>2409825</xdr:colOff>
          <xdr:row>11</xdr:row>
          <xdr:rowOff>342900</xdr:rowOff>
        </xdr:to>
        <xdr:sp macro="" textlink="">
          <xdr:nvSpPr>
            <xdr:cNvPr id="21591" name="Drop Down 87" hidden="1">
              <a:extLst>
                <a:ext uri="{63B3BB69-23CF-44E3-9099-C40C66FF867C}">
                  <a14:compatExt spid="_x0000_s21591"/>
                </a:ext>
                <a:ext uri="{FF2B5EF4-FFF2-40B4-BE49-F238E27FC236}">
                  <a16:creationId xmlns:a16="http://schemas.microsoft.com/office/drawing/2014/main" id="{00000000-0008-0000-0700-00005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12</xdr:row>
          <xdr:rowOff>85725</xdr:rowOff>
        </xdr:from>
        <xdr:to>
          <xdr:col>45</xdr:col>
          <xdr:colOff>2409825</xdr:colOff>
          <xdr:row>12</xdr:row>
          <xdr:rowOff>342900</xdr:rowOff>
        </xdr:to>
        <xdr:sp macro="" textlink="">
          <xdr:nvSpPr>
            <xdr:cNvPr id="21592" name="Drop Down 88" hidden="1">
              <a:extLst>
                <a:ext uri="{63B3BB69-23CF-44E3-9099-C40C66FF867C}">
                  <a14:compatExt spid="_x0000_s21592"/>
                </a:ext>
                <a:ext uri="{FF2B5EF4-FFF2-40B4-BE49-F238E27FC236}">
                  <a16:creationId xmlns:a16="http://schemas.microsoft.com/office/drawing/2014/main" id="{00000000-0008-0000-0700-00005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13</xdr:row>
          <xdr:rowOff>85725</xdr:rowOff>
        </xdr:from>
        <xdr:to>
          <xdr:col>45</xdr:col>
          <xdr:colOff>2409825</xdr:colOff>
          <xdr:row>13</xdr:row>
          <xdr:rowOff>342900</xdr:rowOff>
        </xdr:to>
        <xdr:sp macro="" textlink="">
          <xdr:nvSpPr>
            <xdr:cNvPr id="21593" name="Drop Down 89" hidden="1">
              <a:extLst>
                <a:ext uri="{63B3BB69-23CF-44E3-9099-C40C66FF867C}">
                  <a14:compatExt spid="_x0000_s21593"/>
                </a:ext>
                <a:ext uri="{FF2B5EF4-FFF2-40B4-BE49-F238E27FC236}">
                  <a16:creationId xmlns:a16="http://schemas.microsoft.com/office/drawing/2014/main" id="{00000000-0008-0000-0700-00005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14</xdr:row>
          <xdr:rowOff>85725</xdr:rowOff>
        </xdr:from>
        <xdr:to>
          <xdr:col>45</xdr:col>
          <xdr:colOff>2409825</xdr:colOff>
          <xdr:row>14</xdr:row>
          <xdr:rowOff>342900</xdr:rowOff>
        </xdr:to>
        <xdr:sp macro="" textlink="">
          <xdr:nvSpPr>
            <xdr:cNvPr id="21594" name="Drop Down 90" hidden="1">
              <a:extLst>
                <a:ext uri="{63B3BB69-23CF-44E3-9099-C40C66FF867C}">
                  <a14:compatExt spid="_x0000_s21594"/>
                </a:ext>
                <a:ext uri="{FF2B5EF4-FFF2-40B4-BE49-F238E27FC236}">
                  <a16:creationId xmlns:a16="http://schemas.microsoft.com/office/drawing/2014/main" id="{00000000-0008-0000-0700-00005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15</xdr:row>
          <xdr:rowOff>85725</xdr:rowOff>
        </xdr:from>
        <xdr:to>
          <xdr:col>45</xdr:col>
          <xdr:colOff>2409825</xdr:colOff>
          <xdr:row>15</xdr:row>
          <xdr:rowOff>342900</xdr:rowOff>
        </xdr:to>
        <xdr:sp macro="" textlink="">
          <xdr:nvSpPr>
            <xdr:cNvPr id="21595" name="Drop Down 91" hidden="1">
              <a:extLst>
                <a:ext uri="{63B3BB69-23CF-44E3-9099-C40C66FF867C}">
                  <a14:compatExt spid="_x0000_s21595"/>
                </a:ext>
                <a:ext uri="{FF2B5EF4-FFF2-40B4-BE49-F238E27FC236}">
                  <a16:creationId xmlns:a16="http://schemas.microsoft.com/office/drawing/2014/main" id="{00000000-0008-0000-0700-00005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16</xdr:row>
          <xdr:rowOff>85725</xdr:rowOff>
        </xdr:from>
        <xdr:to>
          <xdr:col>45</xdr:col>
          <xdr:colOff>2409825</xdr:colOff>
          <xdr:row>16</xdr:row>
          <xdr:rowOff>342900</xdr:rowOff>
        </xdr:to>
        <xdr:sp macro="" textlink="">
          <xdr:nvSpPr>
            <xdr:cNvPr id="21596" name="Drop Down 92" hidden="1">
              <a:extLst>
                <a:ext uri="{63B3BB69-23CF-44E3-9099-C40C66FF867C}">
                  <a14:compatExt spid="_x0000_s21596"/>
                </a:ext>
                <a:ext uri="{FF2B5EF4-FFF2-40B4-BE49-F238E27FC236}">
                  <a16:creationId xmlns:a16="http://schemas.microsoft.com/office/drawing/2014/main" id="{00000000-0008-0000-0700-00005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17</xdr:row>
          <xdr:rowOff>85725</xdr:rowOff>
        </xdr:from>
        <xdr:to>
          <xdr:col>45</xdr:col>
          <xdr:colOff>2409825</xdr:colOff>
          <xdr:row>17</xdr:row>
          <xdr:rowOff>342900</xdr:rowOff>
        </xdr:to>
        <xdr:sp macro="" textlink="">
          <xdr:nvSpPr>
            <xdr:cNvPr id="21597" name="Drop Down 93" hidden="1">
              <a:extLst>
                <a:ext uri="{63B3BB69-23CF-44E3-9099-C40C66FF867C}">
                  <a14:compatExt spid="_x0000_s21597"/>
                </a:ext>
                <a:ext uri="{FF2B5EF4-FFF2-40B4-BE49-F238E27FC236}">
                  <a16:creationId xmlns:a16="http://schemas.microsoft.com/office/drawing/2014/main" id="{00000000-0008-0000-0700-00005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18</xdr:row>
          <xdr:rowOff>85725</xdr:rowOff>
        </xdr:from>
        <xdr:to>
          <xdr:col>45</xdr:col>
          <xdr:colOff>2409825</xdr:colOff>
          <xdr:row>18</xdr:row>
          <xdr:rowOff>342900</xdr:rowOff>
        </xdr:to>
        <xdr:sp macro="" textlink="">
          <xdr:nvSpPr>
            <xdr:cNvPr id="21598" name="Drop Down 94" hidden="1">
              <a:extLst>
                <a:ext uri="{63B3BB69-23CF-44E3-9099-C40C66FF867C}">
                  <a14:compatExt spid="_x0000_s21598"/>
                </a:ext>
                <a:ext uri="{FF2B5EF4-FFF2-40B4-BE49-F238E27FC236}">
                  <a16:creationId xmlns:a16="http://schemas.microsoft.com/office/drawing/2014/main" id="{00000000-0008-0000-0700-00005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9</xdr:row>
          <xdr:rowOff>76200</xdr:rowOff>
        </xdr:from>
        <xdr:to>
          <xdr:col>48</xdr:col>
          <xdr:colOff>866775</xdr:colOff>
          <xdr:row>9</xdr:row>
          <xdr:rowOff>342900</xdr:rowOff>
        </xdr:to>
        <xdr:sp macro="" textlink="">
          <xdr:nvSpPr>
            <xdr:cNvPr id="21599" name="Drop Down 95" hidden="1">
              <a:extLst>
                <a:ext uri="{63B3BB69-23CF-44E3-9099-C40C66FF867C}">
                  <a14:compatExt spid="_x0000_s21599"/>
                </a:ext>
                <a:ext uri="{FF2B5EF4-FFF2-40B4-BE49-F238E27FC236}">
                  <a16:creationId xmlns:a16="http://schemas.microsoft.com/office/drawing/2014/main" id="{00000000-0008-0000-0700-00005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10</xdr:row>
          <xdr:rowOff>76200</xdr:rowOff>
        </xdr:from>
        <xdr:to>
          <xdr:col>48</xdr:col>
          <xdr:colOff>866775</xdr:colOff>
          <xdr:row>10</xdr:row>
          <xdr:rowOff>342900</xdr:rowOff>
        </xdr:to>
        <xdr:sp macro="" textlink="">
          <xdr:nvSpPr>
            <xdr:cNvPr id="21600" name="Drop Down 96" hidden="1">
              <a:extLst>
                <a:ext uri="{63B3BB69-23CF-44E3-9099-C40C66FF867C}">
                  <a14:compatExt spid="_x0000_s21600"/>
                </a:ext>
                <a:ext uri="{FF2B5EF4-FFF2-40B4-BE49-F238E27FC236}">
                  <a16:creationId xmlns:a16="http://schemas.microsoft.com/office/drawing/2014/main" id="{00000000-0008-0000-0700-00006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11</xdr:row>
          <xdr:rowOff>76200</xdr:rowOff>
        </xdr:from>
        <xdr:to>
          <xdr:col>48</xdr:col>
          <xdr:colOff>847725</xdr:colOff>
          <xdr:row>11</xdr:row>
          <xdr:rowOff>342900</xdr:rowOff>
        </xdr:to>
        <xdr:sp macro="" textlink="">
          <xdr:nvSpPr>
            <xdr:cNvPr id="21601" name="Drop Down 97" hidden="1">
              <a:extLst>
                <a:ext uri="{63B3BB69-23CF-44E3-9099-C40C66FF867C}">
                  <a14:compatExt spid="_x0000_s21601"/>
                </a:ext>
                <a:ext uri="{FF2B5EF4-FFF2-40B4-BE49-F238E27FC236}">
                  <a16:creationId xmlns:a16="http://schemas.microsoft.com/office/drawing/2014/main" id="{00000000-0008-0000-0700-00006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12</xdr:row>
          <xdr:rowOff>76200</xdr:rowOff>
        </xdr:from>
        <xdr:to>
          <xdr:col>48</xdr:col>
          <xdr:colOff>885825</xdr:colOff>
          <xdr:row>12</xdr:row>
          <xdr:rowOff>342900</xdr:rowOff>
        </xdr:to>
        <xdr:sp macro="" textlink="">
          <xdr:nvSpPr>
            <xdr:cNvPr id="21602" name="Drop Down 98" hidden="1">
              <a:extLst>
                <a:ext uri="{63B3BB69-23CF-44E3-9099-C40C66FF867C}">
                  <a14:compatExt spid="_x0000_s21602"/>
                </a:ext>
                <a:ext uri="{FF2B5EF4-FFF2-40B4-BE49-F238E27FC236}">
                  <a16:creationId xmlns:a16="http://schemas.microsoft.com/office/drawing/2014/main" id="{00000000-0008-0000-0700-00006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13</xdr:row>
          <xdr:rowOff>76200</xdr:rowOff>
        </xdr:from>
        <xdr:to>
          <xdr:col>48</xdr:col>
          <xdr:colOff>885825</xdr:colOff>
          <xdr:row>13</xdr:row>
          <xdr:rowOff>342900</xdr:rowOff>
        </xdr:to>
        <xdr:sp macro="" textlink="">
          <xdr:nvSpPr>
            <xdr:cNvPr id="21603" name="Drop Down 99" hidden="1">
              <a:extLst>
                <a:ext uri="{63B3BB69-23CF-44E3-9099-C40C66FF867C}">
                  <a14:compatExt spid="_x0000_s21603"/>
                </a:ext>
                <a:ext uri="{FF2B5EF4-FFF2-40B4-BE49-F238E27FC236}">
                  <a16:creationId xmlns:a16="http://schemas.microsoft.com/office/drawing/2014/main" id="{00000000-0008-0000-0700-00006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14</xdr:row>
          <xdr:rowOff>76200</xdr:rowOff>
        </xdr:from>
        <xdr:to>
          <xdr:col>48</xdr:col>
          <xdr:colOff>885825</xdr:colOff>
          <xdr:row>14</xdr:row>
          <xdr:rowOff>342900</xdr:rowOff>
        </xdr:to>
        <xdr:sp macro="" textlink="">
          <xdr:nvSpPr>
            <xdr:cNvPr id="21604" name="Drop Down 100" hidden="1">
              <a:extLst>
                <a:ext uri="{63B3BB69-23CF-44E3-9099-C40C66FF867C}">
                  <a14:compatExt spid="_x0000_s21604"/>
                </a:ext>
                <a:ext uri="{FF2B5EF4-FFF2-40B4-BE49-F238E27FC236}">
                  <a16:creationId xmlns:a16="http://schemas.microsoft.com/office/drawing/2014/main" id="{00000000-0008-0000-0700-00006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15</xdr:row>
          <xdr:rowOff>85725</xdr:rowOff>
        </xdr:from>
        <xdr:to>
          <xdr:col>48</xdr:col>
          <xdr:colOff>885825</xdr:colOff>
          <xdr:row>15</xdr:row>
          <xdr:rowOff>342900</xdr:rowOff>
        </xdr:to>
        <xdr:sp macro="" textlink="">
          <xdr:nvSpPr>
            <xdr:cNvPr id="21605" name="Drop Down 101" hidden="1">
              <a:extLst>
                <a:ext uri="{63B3BB69-23CF-44E3-9099-C40C66FF867C}">
                  <a14:compatExt spid="_x0000_s21605"/>
                </a:ext>
                <a:ext uri="{FF2B5EF4-FFF2-40B4-BE49-F238E27FC236}">
                  <a16:creationId xmlns:a16="http://schemas.microsoft.com/office/drawing/2014/main" id="{00000000-0008-0000-0700-00006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16</xdr:row>
          <xdr:rowOff>76200</xdr:rowOff>
        </xdr:from>
        <xdr:to>
          <xdr:col>48</xdr:col>
          <xdr:colOff>885825</xdr:colOff>
          <xdr:row>16</xdr:row>
          <xdr:rowOff>342900</xdr:rowOff>
        </xdr:to>
        <xdr:sp macro="" textlink="">
          <xdr:nvSpPr>
            <xdr:cNvPr id="21606" name="Drop Down 102" hidden="1">
              <a:extLst>
                <a:ext uri="{63B3BB69-23CF-44E3-9099-C40C66FF867C}">
                  <a14:compatExt spid="_x0000_s21606"/>
                </a:ext>
                <a:ext uri="{FF2B5EF4-FFF2-40B4-BE49-F238E27FC236}">
                  <a16:creationId xmlns:a16="http://schemas.microsoft.com/office/drawing/2014/main" id="{00000000-0008-0000-0700-00006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17</xdr:row>
          <xdr:rowOff>76200</xdr:rowOff>
        </xdr:from>
        <xdr:to>
          <xdr:col>48</xdr:col>
          <xdr:colOff>885825</xdr:colOff>
          <xdr:row>17</xdr:row>
          <xdr:rowOff>342900</xdr:rowOff>
        </xdr:to>
        <xdr:sp macro="" textlink="">
          <xdr:nvSpPr>
            <xdr:cNvPr id="21607" name="Drop Down 103" hidden="1">
              <a:extLst>
                <a:ext uri="{63B3BB69-23CF-44E3-9099-C40C66FF867C}">
                  <a14:compatExt spid="_x0000_s21607"/>
                </a:ext>
                <a:ext uri="{FF2B5EF4-FFF2-40B4-BE49-F238E27FC236}">
                  <a16:creationId xmlns:a16="http://schemas.microsoft.com/office/drawing/2014/main" id="{00000000-0008-0000-0700-00006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18</xdr:row>
          <xdr:rowOff>76200</xdr:rowOff>
        </xdr:from>
        <xdr:to>
          <xdr:col>48</xdr:col>
          <xdr:colOff>885825</xdr:colOff>
          <xdr:row>18</xdr:row>
          <xdr:rowOff>342900</xdr:rowOff>
        </xdr:to>
        <xdr:sp macro="" textlink="">
          <xdr:nvSpPr>
            <xdr:cNvPr id="21608" name="Drop Down 104" hidden="1">
              <a:extLst>
                <a:ext uri="{63B3BB69-23CF-44E3-9099-C40C66FF867C}">
                  <a14:compatExt spid="_x0000_s21608"/>
                </a:ext>
                <a:ext uri="{FF2B5EF4-FFF2-40B4-BE49-F238E27FC236}">
                  <a16:creationId xmlns:a16="http://schemas.microsoft.com/office/drawing/2014/main" id="{00000000-0008-0000-0700-00006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9</xdr:row>
          <xdr:rowOff>76200</xdr:rowOff>
        </xdr:from>
        <xdr:to>
          <xdr:col>51</xdr:col>
          <xdr:colOff>2371725</xdr:colOff>
          <xdr:row>9</xdr:row>
          <xdr:rowOff>342900</xdr:rowOff>
        </xdr:to>
        <xdr:sp macro="" textlink="">
          <xdr:nvSpPr>
            <xdr:cNvPr id="21609" name="Drop Down 105" hidden="1">
              <a:extLst>
                <a:ext uri="{63B3BB69-23CF-44E3-9099-C40C66FF867C}">
                  <a14:compatExt spid="_x0000_s21609"/>
                </a:ext>
                <a:ext uri="{FF2B5EF4-FFF2-40B4-BE49-F238E27FC236}">
                  <a16:creationId xmlns:a16="http://schemas.microsoft.com/office/drawing/2014/main" id="{00000000-0008-0000-0700-00006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10</xdr:row>
          <xdr:rowOff>76200</xdr:rowOff>
        </xdr:from>
        <xdr:to>
          <xdr:col>51</xdr:col>
          <xdr:colOff>2371725</xdr:colOff>
          <xdr:row>10</xdr:row>
          <xdr:rowOff>342900</xdr:rowOff>
        </xdr:to>
        <xdr:sp macro="" textlink="">
          <xdr:nvSpPr>
            <xdr:cNvPr id="21610" name="Drop Down 106" hidden="1">
              <a:extLst>
                <a:ext uri="{63B3BB69-23CF-44E3-9099-C40C66FF867C}">
                  <a14:compatExt spid="_x0000_s21610"/>
                </a:ext>
                <a:ext uri="{FF2B5EF4-FFF2-40B4-BE49-F238E27FC236}">
                  <a16:creationId xmlns:a16="http://schemas.microsoft.com/office/drawing/2014/main" id="{00000000-0008-0000-0700-00006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11</xdr:row>
          <xdr:rowOff>76200</xdr:rowOff>
        </xdr:from>
        <xdr:to>
          <xdr:col>51</xdr:col>
          <xdr:colOff>2371725</xdr:colOff>
          <xdr:row>11</xdr:row>
          <xdr:rowOff>342900</xdr:rowOff>
        </xdr:to>
        <xdr:sp macro="" textlink="">
          <xdr:nvSpPr>
            <xdr:cNvPr id="21611" name="Drop Down 107" hidden="1">
              <a:extLst>
                <a:ext uri="{63B3BB69-23CF-44E3-9099-C40C66FF867C}">
                  <a14:compatExt spid="_x0000_s21611"/>
                </a:ext>
                <a:ext uri="{FF2B5EF4-FFF2-40B4-BE49-F238E27FC236}">
                  <a16:creationId xmlns:a16="http://schemas.microsoft.com/office/drawing/2014/main" id="{00000000-0008-0000-0700-00006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12</xdr:row>
          <xdr:rowOff>76200</xdr:rowOff>
        </xdr:from>
        <xdr:to>
          <xdr:col>51</xdr:col>
          <xdr:colOff>2371725</xdr:colOff>
          <xdr:row>12</xdr:row>
          <xdr:rowOff>342900</xdr:rowOff>
        </xdr:to>
        <xdr:sp macro="" textlink="">
          <xdr:nvSpPr>
            <xdr:cNvPr id="21612" name="Drop Down 108" hidden="1">
              <a:extLst>
                <a:ext uri="{63B3BB69-23CF-44E3-9099-C40C66FF867C}">
                  <a14:compatExt spid="_x0000_s21612"/>
                </a:ext>
                <a:ext uri="{FF2B5EF4-FFF2-40B4-BE49-F238E27FC236}">
                  <a16:creationId xmlns:a16="http://schemas.microsoft.com/office/drawing/2014/main" id="{00000000-0008-0000-0700-00006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13</xdr:row>
          <xdr:rowOff>76200</xdr:rowOff>
        </xdr:from>
        <xdr:to>
          <xdr:col>51</xdr:col>
          <xdr:colOff>2371725</xdr:colOff>
          <xdr:row>13</xdr:row>
          <xdr:rowOff>342900</xdr:rowOff>
        </xdr:to>
        <xdr:sp macro="" textlink="">
          <xdr:nvSpPr>
            <xdr:cNvPr id="21613" name="Drop Down 109" hidden="1">
              <a:extLst>
                <a:ext uri="{63B3BB69-23CF-44E3-9099-C40C66FF867C}">
                  <a14:compatExt spid="_x0000_s21613"/>
                </a:ext>
                <a:ext uri="{FF2B5EF4-FFF2-40B4-BE49-F238E27FC236}">
                  <a16:creationId xmlns:a16="http://schemas.microsoft.com/office/drawing/2014/main" id="{00000000-0008-0000-0700-00006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14</xdr:row>
          <xdr:rowOff>76200</xdr:rowOff>
        </xdr:from>
        <xdr:to>
          <xdr:col>51</xdr:col>
          <xdr:colOff>2371725</xdr:colOff>
          <xdr:row>14</xdr:row>
          <xdr:rowOff>342900</xdr:rowOff>
        </xdr:to>
        <xdr:sp macro="" textlink="">
          <xdr:nvSpPr>
            <xdr:cNvPr id="21614" name="Drop Down 110" hidden="1">
              <a:extLst>
                <a:ext uri="{63B3BB69-23CF-44E3-9099-C40C66FF867C}">
                  <a14:compatExt spid="_x0000_s21614"/>
                </a:ext>
                <a:ext uri="{FF2B5EF4-FFF2-40B4-BE49-F238E27FC236}">
                  <a16:creationId xmlns:a16="http://schemas.microsoft.com/office/drawing/2014/main" id="{00000000-0008-0000-0700-00006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15</xdr:row>
          <xdr:rowOff>76200</xdr:rowOff>
        </xdr:from>
        <xdr:to>
          <xdr:col>51</xdr:col>
          <xdr:colOff>2371725</xdr:colOff>
          <xdr:row>15</xdr:row>
          <xdr:rowOff>342900</xdr:rowOff>
        </xdr:to>
        <xdr:sp macro="" textlink="">
          <xdr:nvSpPr>
            <xdr:cNvPr id="21615" name="Drop Down 111" hidden="1">
              <a:extLst>
                <a:ext uri="{63B3BB69-23CF-44E3-9099-C40C66FF867C}">
                  <a14:compatExt spid="_x0000_s21615"/>
                </a:ext>
                <a:ext uri="{FF2B5EF4-FFF2-40B4-BE49-F238E27FC236}">
                  <a16:creationId xmlns:a16="http://schemas.microsoft.com/office/drawing/2014/main" id="{00000000-0008-0000-0700-00006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16</xdr:row>
          <xdr:rowOff>76200</xdr:rowOff>
        </xdr:from>
        <xdr:to>
          <xdr:col>51</xdr:col>
          <xdr:colOff>2371725</xdr:colOff>
          <xdr:row>16</xdr:row>
          <xdr:rowOff>342900</xdr:rowOff>
        </xdr:to>
        <xdr:sp macro="" textlink="">
          <xdr:nvSpPr>
            <xdr:cNvPr id="21616" name="Drop Down 112" hidden="1">
              <a:extLst>
                <a:ext uri="{63B3BB69-23CF-44E3-9099-C40C66FF867C}">
                  <a14:compatExt spid="_x0000_s21616"/>
                </a:ext>
                <a:ext uri="{FF2B5EF4-FFF2-40B4-BE49-F238E27FC236}">
                  <a16:creationId xmlns:a16="http://schemas.microsoft.com/office/drawing/2014/main" id="{00000000-0008-0000-0700-00007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17</xdr:row>
          <xdr:rowOff>76200</xdr:rowOff>
        </xdr:from>
        <xdr:to>
          <xdr:col>51</xdr:col>
          <xdr:colOff>2371725</xdr:colOff>
          <xdr:row>17</xdr:row>
          <xdr:rowOff>342900</xdr:rowOff>
        </xdr:to>
        <xdr:sp macro="" textlink="">
          <xdr:nvSpPr>
            <xdr:cNvPr id="21617" name="Drop Down 113" hidden="1">
              <a:extLst>
                <a:ext uri="{63B3BB69-23CF-44E3-9099-C40C66FF867C}">
                  <a14:compatExt spid="_x0000_s21617"/>
                </a:ext>
                <a:ext uri="{FF2B5EF4-FFF2-40B4-BE49-F238E27FC236}">
                  <a16:creationId xmlns:a16="http://schemas.microsoft.com/office/drawing/2014/main" id="{00000000-0008-0000-0700-00007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18</xdr:row>
          <xdr:rowOff>76200</xdr:rowOff>
        </xdr:from>
        <xdr:to>
          <xdr:col>51</xdr:col>
          <xdr:colOff>2371725</xdr:colOff>
          <xdr:row>18</xdr:row>
          <xdr:rowOff>342900</xdr:rowOff>
        </xdr:to>
        <xdr:sp macro="" textlink="">
          <xdr:nvSpPr>
            <xdr:cNvPr id="21618" name="Drop Down 114" hidden="1">
              <a:extLst>
                <a:ext uri="{63B3BB69-23CF-44E3-9099-C40C66FF867C}">
                  <a14:compatExt spid="_x0000_s21618"/>
                </a:ext>
                <a:ext uri="{FF2B5EF4-FFF2-40B4-BE49-F238E27FC236}">
                  <a16:creationId xmlns:a16="http://schemas.microsoft.com/office/drawing/2014/main" id="{00000000-0008-0000-0700-00007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9</xdr:row>
          <xdr:rowOff>76200</xdr:rowOff>
        </xdr:from>
        <xdr:to>
          <xdr:col>54</xdr:col>
          <xdr:colOff>876300</xdr:colOff>
          <xdr:row>9</xdr:row>
          <xdr:rowOff>342900</xdr:rowOff>
        </xdr:to>
        <xdr:sp macro="" textlink="">
          <xdr:nvSpPr>
            <xdr:cNvPr id="21619" name="Drop Down 115" hidden="1">
              <a:extLst>
                <a:ext uri="{63B3BB69-23CF-44E3-9099-C40C66FF867C}">
                  <a14:compatExt spid="_x0000_s21619"/>
                </a:ext>
                <a:ext uri="{FF2B5EF4-FFF2-40B4-BE49-F238E27FC236}">
                  <a16:creationId xmlns:a16="http://schemas.microsoft.com/office/drawing/2014/main" id="{00000000-0008-0000-0700-00007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10</xdr:row>
          <xdr:rowOff>76200</xdr:rowOff>
        </xdr:from>
        <xdr:to>
          <xdr:col>54</xdr:col>
          <xdr:colOff>876300</xdr:colOff>
          <xdr:row>10</xdr:row>
          <xdr:rowOff>342900</xdr:rowOff>
        </xdr:to>
        <xdr:sp macro="" textlink="">
          <xdr:nvSpPr>
            <xdr:cNvPr id="21620" name="Drop Down 116" hidden="1">
              <a:extLst>
                <a:ext uri="{63B3BB69-23CF-44E3-9099-C40C66FF867C}">
                  <a14:compatExt spid="_x0000_s21620"/>
                </a:ext>
                <a:ext uri="{FF2B5EF4-FFF2-40B4-BE49-F238E27FC236}">
                  <a16:creationId xmlns:a16="http://schemas.microsoft.com/office/drawing/2014/main" id="{00000000-0008-0000-0700-00007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11</xdr:row>
          <xdr:rowOff>76200</xdr:rowOff>
        </xdr:from>
        <xdr:to>
          <xdr:col>54</xdr:col>
          <xdr:colOff>876300</xdr:colOff>
          <xdr:row>11</xdr:row>
          <xdr:rowOff>342900</xdr:rowOff>
        </xdr:to>
        <xdr:sp macro="" textlink="">
          <xdr:nvSpPr>
            <xdr:cNvPr id="21621" name="Drop Down 117" hidden="1">
              <a:extLst>
                <a:ext uri="{63B3BB69-23CF-44E3-9099-C40C66FF867C}">
                  <a14:compatExt spid="_x0000_s21621"/>
                </a:ext>
                <a:ext uri="{FF2B5EF4-FFF2-40B4-BE49-F238E27FC236}">
                  <a16:creationId xmlns:a16="http://schemas.microsoft.com/office/drawing/2014/main" id="{00000000-0008-0000-0700-00007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12</xdr:row>
          <xdr:rowOff>76200</xdr:rowOff>
        </xdr:from>
        <xdr:to>
          <xdr:col>54</xdr:col>
          <xdr:colOff>876300</xdr:colOff>
          <xdr:row>12</xdr:row>
          <xdr:rowOff>342900</xdr:rowOff>
        </xdr:to>
        <xdr:sp macro="" textlink="">
          <xdr:nvSpPr>
            <xdr:cNvPr id="21622" name="Drop Down 118" hidden="1">
              <a:extLst>
                <a:ext uri="{63B3BB69-23CF-44E3-9099-C40C66FF867C}">
                  <a14:compatExt spid="_x0000_s21622"/>
                </a:ext>
                <a:ext uri="{FF2B5EF4-FFF2-40B4-BE49-F238E27FC236}">
                  <a16:creationId xmlns:a16="http://schemas.microsoft.com/office/drawing/2014/main" id="{00000000-0008-0000-0700-00007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13</xdr:row>
          <xdr:rowOff>76200</xdr:rowOff>
        </xdr:from>
        <xdr:to>
          <xdr:col>54</xdr:col>
          <xdr:colOff>876300</xdr:colOff>
          <xdr:row>13</xdr:row>
          <xdr:rowOff>342900</xdr:rowOff>
        </xdr:to>
        <xdr:sp macro="" textlink="">
          <xdr:nvSpPr>
            <xdr:cNvPr id="21623" name="Drop Down 119" hidden="1">
              <a:extLst>
                <a:ext uri="{63B3BB69-23CF-44E3-9099-C40C66FF867C}">
                  <a14:compatExt spid="_x0000_s21623"/>
                </a:ext>
                <a:ext uri="{FF2B5EF4-FFF2-40B4-BE49-F238E27FC236}">
                  <a16:creationId xmlns:a16="http://schemas.microsoft.com/office/drawing/2014/main" id="{00000000-0008-0000-0700-00007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14</xdr:row>
          <xdr:rowOff>76200</xdr:rowOff>
        </xdr:from>
        <xdr:to>
          <xdr:col>54</xdr:col>
          <xdr:colOff>876300</xdr:colOff>
          <xdr:row>14</xdr:row>
          <xdr:rowOff>342900</xdr:rowOff>
        </xdr:to>
        <xdr:sp macro="" textlink="">
          <xdr:nvSpPr>
            <xdr:cNvPr id="21624" name="Drop Down 120" hidden="1">
              <a:extLst>
                <a:ext uri="{63B3BB69-23CF-44E3-9099-C40C66FF867C}">
                  <a14:compatExt spid="_x0000_s21624"/>
                </a:ext>
                <a:ext uri="{FF2B5EF4-FFF2-40B4-BE49-F238E27FC236}">
                  <a16:creationId xmlns:a16="http://schemas.microsoft.com/office/drawing/2014/main" id="{00000000-0008-0000-0700-00007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15</xdr:row>
          <xdr:rowOff>76200</xdr:rowOff>
        </xdr:from>
        <xdr:to>
          <xdr:col>54</xdr:col>
          <xdr:colOff>876300</xdr:colOff>
          <xdr:row>15</xdr:row>
          <xdr:rowOff>342900</xdr:rowOff>
        </xdr:to>
        <xdr:sp macro="" textlink="">
          <xdr:nvSpPr>
            <xdr:cNvPr id="21625" name="Drop Down 121" hidden="1">
              <a:extLst>
                <a:ext uri="{63B3BB69-23CF-44E3-9099-C40C66FF867C}">
                  <a14:compatExt spid="_x0000_s21625"/>
                </a:ext>
                <a:ext uri="{FF2B5EF4-FFF2-40B4-BE49-F238E27FC236}">
                  <a16:creationId xmlns:a16="http://schemas.microsoft.com/office/drawing/2014/main" id="{00000000-0008-0000-0700-00007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16</xdr:row>
          <xdr:rowOff>85725</xdr:rowOff>
        </xdr:from>
        <xdr:to>
          <xdr:col>54</xdr:col>
          <xdr:colOff>876300</xdr:colOff>
          <xdr:row>16</xdr:row>
          <xdr:rowOff>342900</xdr:rowOff>
        </xdr:to>
        <xdr:sp macro="" textlink="">
          <xdr:nvSpPr>
            <xdr:cNvPr id="21626" name="Drop Down 122" hidden="1">
              <a:extLst>
                <a:ext uri="{63B3BB69-23CF-44E3-9099-C40C66FF867C}">
                  <a14:compatExt spid="_x0000_s21626"/>
                </a:ext>
                <a:ext uri="{FF2B5EF4-FFF2-40B4-BE49-F238E27FC236}">
                  <a16:creationId xmlns:a16="http://schemas.microsoft.com/office/drawing/2014/main" id="{00000000-0008-0000-0700-00007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17</xdr:row>
          <xdr:rowOff>76200</xdr:rowOff>
        </xdr:from>
        <xdr:to>
          <xdr:col>54</xdr:col>
          <xdr:colOff>876300</xdr:colOff>
          <xdr:row>17</xdr:row>
          <xdr:rowOff>342900</xdr:rowOff>
        </xdr:to>
        <xdr:sp macro="" textlink="">
          <xdr:nvSpPr>
            <xdr:cNvPr id="21627" name="Drop Down 123" hidden="1">
              <a:extLst>
                <a:ext uri="{63B3BB69-23CF-44E3-9099-C40C66FF867C}">
                  <a14:compatExt spid="_x0000_s21627"/>
                </a:ext>
                <a:ext uri="{FF2B5EF4-FFF2-40B4-BE49-F238E27FC236}">
                  <a16:creationId xmlns:a16="http://schemas.microsoft.com/office/drawing/2014/main" id="{00000000-0008-0000-0700-00007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18</xdr:row>
          <xdr:rowOff>76200</xdr:rowOff>
        </xdr:from>
        <xdr:to>
          <xdr:col>54</xdr:col>
          <xdr:colOff>876300</xdr:colOff>
          <xdr:row>18</xdr:row>
          <xdr:rowOff>342900</xdr:rowOff>
        </xdr:to>
        <xdr:sp macro="" textlink="">
          <xdr:nvSpPr>
            <xdr:cNvPr id="21628" name="Drop Down 124" hidden="1">
              <a:extLst>
                <a:ext uri="{63B3BB69-23CF-44E3-9099-C40C66FF867C}">
                  <a14:compatExt spid="_x0000_s21628"/>
                </a:ext>
                <a:ext uri="{FF2B5EF4-FFF2-40B4-BE49-F238E27FC236}">
                  <a16:creationId xmlns:a16="http://schemas.microsoft.com/office/drawing/2014/main" id="{00000000-0008-0000-0700-00007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17</xdr:row>
          <xdr:rowOff>76200</xdr:rowOff>
        </xdr:from>
        <xdr:to>
          <xdr:col>27</xdr:col>
          <xdr:colOff>2476500</xdr:colOff>
          <xdr:row>17</xdr:row>
          <xdr:rowOff>342900</xdr:rowOff>
        </xdr:to>
        <xdr:sp macro="" textlink="">
          <xdr:nvSpPr>
            <xdr:cNvPr id="21629" name="Drop Down 125" hidden="1">
              <a:extLst>
                <a:ext uri="{63B3BB69-23CF-44E3-9099-C40C66FF867C}">
                  <a14:compatExt spid="_x0000_s21629"/>
                </a:ext>
                <a:ext uri="{FF2B5EF4-FFF2-40B4-BE49-F238E27FC236}">
                  <a16:creationId xmlns:a16="http://schemas.microsoft.com/office/drawing/2014/main" id="{00000000-0008-0000-0700-00007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15</xdr:row>
          <xdr:rowOff>85725</xdr:rowOff>
        </xdr:from>
        <xdr:to>
          <xdr:col>25</xdr:col>
          <xdr:colOff>371475</xdr:colOff>
          <xdr:row>15</xdr:row>
          <xdr:rowOff>371475</xdr:rowOff>
        </xdr:to>
        <xdr:sp macro="" textlink="">
          <xdr:nvSpPr>
            <xdr:cNvPr id="21630" name="Drop Down 126" hidden="1">
              <a:extLst>
                <a:ext uri="{63B3BB69-23CF-44E3-9099-C40C66FF867C}">
                  <a14:compatExt spid="_x0000_s21630"/>
                </a:ext>
                <a:ext uri="{FF2B5EF4-FFF2-40B4-BE49-F238E27FC236}">
                  <a16:creationId xmlns:a16="http://schemas.microsoft.com/office/drawing/2014/main" id="{00000000-0008-0000-0700-00007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14</xdr:row>
          <xdr:rowOff>76200</xdr:rowOff>
        </xdr:from>
        <xdr:to>
          <xdr:col>25</xdr:col>
          <xdr:colOff>371475</xdr:colOff>
          <xdr:row>14</xdr:row>
          <xdr:rowOff>342900</xdr:rowOff>
        </xdr:to>
        <xdr:sp macro="" textlink="">
          <xdr:nvSpPr>
            <xdr:cNvPr id="21631" name="Drop Down 127" hidden="1">
              <a:extLst>
                <a:ext uri="{63B3BB69-23CF-44E3-9099-C40C66FF867C}">
                  <a14:compatExt spid="_x0000_s21631"/>
                </a:ext>
                <a:ext uri="{FF2B5EF4-FFF2-40B4-BE49-F238E27FC236}">
                  <a16:creationId xmlns:a16="http://schemas.microsoft.com/office/drawing/2014/main" id="{00000000-0008-0000-0700-00007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85725</xdr:rowOff>
        </xdr:from>
        <xdr:to>
          <xdr:col>25</xdr:col>
          <xdr:colOff>371475</xdr:colOff>
          <xdr:row>12</xdr:row>
          <xdr:rowOff>342900</xdr:rowOff>
        </xdr:to>
        <xdr:sp macro="" textlink="">
          <xdr:nvSpPr>
            <xdr:cNvPr id="21632" name="Drop Down 128" hidden="1">
              <a:extLst>
                <a:ext uri="{63B3BB69-23CF-44E3-9099-C40C66FF867C}">
                  <a14:compatExt spid="_x0000_s21632"/>
                </a:ext>
                <a:ext uri="{FF2B5EF4-FFF2-40B4-BE49-F238E27FC236}">
                  <a16:creationId xmlns:a16="http://schemas.microsoft.com/office/drawing/2014/main" id="{00000000-0008-0000-0700-00008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13</xdr:row>
          <xdr:rowOff>76200</xdr:rowOff>
        </xdr:from>
        <xdr:to>
          <xdr:col>25</xdr:col>
          <xdr:colOff>371475</xdr:colOff>
          <xdr:row>13</xdr:row>
          <xdr:rowOff>342900</xdr:rowOff>
        </xdr:to>
        <xdr:sp macro="" textlink="">
          <xdr:nvSpPr>
            <xdr:cNvPr id="21633" name="Drop Down 129" hidden="1">
              <a:extLst>
                <a:ext uri="{63B3BB69-23CF-44E3-9099-C40C66FF867C}">
                  <a14:compatExt spid="_x0000_s21633"/>
                </a:ext>
                <a:ext uri="{FF2B5EF4-FFF2-40B4-BE49-F238E27FC236}">
                  <a16:creationId xmlns:a16="http://schemas.microsoft.com/office/drawing/2014/main" id="{00000000-0008-0000-0700-00008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16</xdr:row>
          <xdr:rowOff>104775</xdr:rowOff>
        </xdr:from>
        <xdr:to>
          <xdr:col>25</xdr:col>
          <xdr:colOff>371475</xdr:colOff>
          <xdr:row>16</xdr:row>
          <xdr:rowOff>371475</xdr:rowOff>
        </xdr:to>
        <xdr:sp macro="" textlink="">
          <xdr:nvSpPr>
            <xdr:cNvPr id="21634" name="Drop Down 130" hidden="1">
              <a:extLst>
                <a:ext uri="{63B3BB69-23CF-44E3-9099-C40C66FF867C}">
                  <a14:compatExt spid="_x0000_s21634"/>
                </a:ext>
                <a:ext uri="{FF2B5EF4-FFF2-40B4-BE49-F238E27FC236}">
                  <a16:creationId xmlns:a16="http://schemas.microsoft.com/office/drawing/2014/main" id="{00000000-0008-0000-0700-00008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6</xdr:row>
          <xdr:rowOff>352425</xdr:rowOff>
        </xdr:from>
        <xdr:to>
          <xdr:col>30</xdr:col>
          <xdr:colOff>857250</xdr:colOff>
          <xdr:row>7</xdr:row>
          <xdr:rowOff>190500</xdr:rowOff>
        </xdr:to>
        <xdr:sp macro="" textlink="">
          <xdr:nvSpPr>
            <xdr:cNvPr id="21635" name="Drop Down 131" hidden="1">
              <a:extLst>
                <a:ext uri="{63B3BB69-23CF-44E3-9099-C40C66FF867C}">
                  <a14:compatExt spid="_x0000_s21635"/>
                </a:ext>
                <a:ext uri="{FF2B5EF4-FFF2-40B4-BE49-F238E27FC236}">
                  <a16:creationId xmlns:a16="http://schemas.microsoft.com/office/drawing/2014/main" id="{00000000-0008-0000-0700-00008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6</xdr:row>
          <xdr:rowOff>381000</xdr:rowOff>
        </xdr:from>
        <xdr:to>
          <xdr:col>36</xdr:col>
          <xdr:colOff>885825</xdr:colOff>
          <xdr:row>7</xdr:row>
          <xdr:rowOff>219075</xdr:rowOff>
        </xdr:to>
        <xdr:sp macro="" textlink="">
          <xdr:nvSpPr>
            <xdr:cNvPr id="21636" name="Drop Down 132" hidden="1">
              <a:extLst>
                <a:ext uri="{63B3BB69-23CF-44E3-9099-C40C66FF867C}">
                  <a14:compatExt spid="_x0000_s21636"/>
                </a:ext>
                <a:ext uri="{FF2B5EF4-FFF2-40B4-BE49-F238E27FC236}">
                  <a16:creationId xmlns:a16="http://schemas.microsoft.com/office/drawing/2014/main" id="{00000000-0008-0000-0700-00008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xdr:row>
          <xdr:rowOff>381000</xdr:rowOff>
        </xdr:from>
        <xdr:to>
          <xdr:col>42</xdr:col>
          <xdr:colOff>895350</xdr:colOff>
          <xdr:row>7</xdr:row>
          <xdr:rowOff>219075</xdr:rowOff>
        </xdr:to>
        <xdr:sp macro="" textlink="">
          <xdr:nvSpPr>
            <xdr:cNvPr id="21637" name="Drop Down 133" hidden="1">
              <a:extLst>
                <a:ext uri="{63B3BB69-23CF-44E3-9099-C40C66FF867C}">
                  <a14:compatExt spid="_x0000_s21637"/>
                </a:ext>
                <a:ext uri="{FF2B5EF4-FFF2-40B4-BE49-F238E27FC236}">
                  <a16:creationId xmlns:a16="http://schemas.microsoft.com/office/drawing/2014/main" id="{00000000-0008-0000-0700-00008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104775</xdr:colOff>
          <xdr:row>6</xdr:row>
          <xdr:rowOff>381000</xdr:rowOff>
        </xdr:from>
        <xdr:to>
          <xdr:col>48</xdr:col>
          <xdr:colOff>914400</xdr:colOff>
          <xdr:row>7</xdr:row>
          <xdr:rowOff>219075</xdr:rowOff>
        </xdr:to>
        <xdr:sp macro="" textlink="">
          <xdr:nvSpPr>
            <xdr:cNvPr id="21638" name="Drop Down 134" hidden="1">
              <a:extLst>
                <a:ext uri="{63B3BB69-23CF-44E3-9099-C40C66FF867C}">
                  <a14:compatExt spid="_x0000_s21638"/>
                </a:ext>
                <a:ext uri="{FF2B5EF4-FFF2-40B4-BE49-F238E27FC236}">
                  <a16:creationId xmlns:a16="http://schemas.microsoft.com/office/drawing/2014/main" id="{00000000-0008-0000-0700-00008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95250</xdr:colOff>
          <xdr:row>6</xdr:row>
          <xdr:rowOff>409575</xdr:rowOff>
        </xdr:from>
        <xdr:to>
          <xdr:col>54</xdr:col>
          <xdr:colOff>904875</xdr:colOff>
          <xdr:row>7</xdr:row>
          <xdr:rowOff>257175</xdr:rowOff>
        </xdr:to>
        <xdr:sp macro="" textlink="">
          <xdr:nvSpPr>
            <xdr:cNvPr id="21639" name="Drop Down 135" hidden="1">
              <a:extLst>
                <a:ext uri="{63B3BB69-23CF-44E3-9099-C40C66FF867C}">
                  <a14:compatExt spid="_x0000_s21639"/>
                </a:ext>
                <a:ext uri="{FF2B5EF4-FFF2-40B4-BE49-F238E27FC236}">
                  <a16:creationId xmlns:a16="http://schemas.microsoft.com/office/drawing/2014/main" id="{00000000-0008-0000-0700-00008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2</xdr:row>
          <xdr:rowOff>28575</xdr:rowOff>
        </xdr:from>
        <xdr:to>
          <xdr:col>42</xdr:col>
          <xdr:colOff>409575</xdr:colOff>
          <xdr:row>2</xdr:row>
          <xdr:rowOff>285750</xdr:rowOff>
        </xdr:to>
        <xdr:sp macro="" textlink="">
          <xdr:nvSpPr>
            <xdr:cNvPr id="21640" name="Check Box 136" hidden="1">
              <a:extLst>
                <a:ext uri="{63B3BB69-23CF-44E3-9099-C40C66FF867C}">
                  <a14:compatExt spid="_x0000_s21640"/>
                </a:ext>
                <a:ext uri="{FF2B5EF4-FFF2-40B4-BE49-F238E27FC236}">
                  <a16:creationId xmlns:a16="http://schemas.microsoft.com/office/drawing/2014/main" id="{00000000-0008-0000-0700-00008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6</xdr:row>
          <xdr:rowOff>104775</xdr:rowOff>
        </xdr:from>
        <xdr:to>
          <xdr:col>3</xdr:col>
          <xdr:colOff>3057525</xdr:colOff>
          <xdr:row>6</xdr:row>
          <xdr:rowOff>381000</xdr:rowOff>
        </xdr:to>
        <xdr:sp macro="" textlink="">
          <xdr:nvSpPr>
            <xdr:cNvPr id="22529" name="Drop Down 1" hidden="1">
              <a:extLst>
                <a:ext uri="{63B3BB69-23CF-44E3-9099-C40C66FF867C}">
                  <a14:compatExt spid="_x0000_s22529"/>
                </a:ext>
                <a:ext uri="{FF2B5EF4-FFF2-40B4-BE49-F238E27FC236}">
                  <a16:creationId xmlns:a16="http://schemas.microsoft.com/office/drawing/2014/main" id="{00000000-0008-0000-0800-00000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104775</xdr:rowOff>
        </xdr:from>
        <xdr:to>
          <xdr:col>3</xdr:col>
          <xdr:colOff>3057525</xdr:colOff>
          <xdr:row>7</xdr:row>
          <xdr:rowOff>381000</xdr:rowOff>
        </xdr:to>
        <xdr:sp macro="" textlink="">
          <xdr:nvSpPr>
            <xdr:cNvPr id="22530" name="Drop Down 2" hidden="1">
              <a:extLst>
                <a:ext uri="{63B3BB69-23CF-44E3-9099-C40C66FF867C}">
                  <a14:compatExt spid="_x0000_s22530"/>
                </a:ext>
                <a:ext uri="{FF2B5EF4-FFF2-40B4-BE49-F238E27FC236}">
                  <a16:creationId xmlns:a16="http://schemas.microsoft.com/office/drawing/2014/main" id="{00000000-0008-0000-0800-00000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104775</xdr:rowOff>
        </xdr:from>
        <xdr:to>
          <xdr:col>3</xdr:col>
          <xdr:colOff>3057525</xdr:colOff>
          <xdr:row>8</xdr:row>
          <xdr:rowOff>381000</xdr:rowOff>
        </xdr:to>
        <xdr:sp macro="" textlink="">
          <xdr:nvSpPr>
            <xdr:cNvPr id="22531" name="Drop Down 3" hidden="1">
              <a:extLst>
                <a:ext uri="{63B3BB69-23CF-44E3-9099-C40C66FF867C}">
                  <a14:compatExt spid="_x0000_s22531"/>
                </a:ext>
                <a:ext uri="{FF2B5EF4-FFF2-40B4-BE49-F238E27FC236}">
                  <a16:creationId xmlns:a16="http://schemas.microsoft.com/office/drawing/2014/main" id="{00000000-0008-0000-0800-00000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104775</xdr:rowOff>
        </xdr:from>
        <xdr:to>
          <xdr:col>3</xdr:col>
          <xdr:colOff>3057525</xdr:colOff>
          <xdr:row>9</xdr:row>
          <xdr:rowOff>381000</xdr:rowOff>
        </xdr:to>
        <xdr:sp macro="" textlink="">
          <xdr:nvSpPr>
            <xdr:cNvPr id="22532" name="Drop Down 4" hidden="1">
              <a:extLst>
                <a:ext uri="{63B3BB69-23CF-44E3-9099-C40C66FF867C}">
                  <a14:compatExt spid="_x0000_s22532"/>
                </a:ext>
                <a:ext uri="{FF2B5EF4-FFF2-40B4-BE49-F238E27FC236}">
                  <a16:creationId xmlns:a16="http://schemas.microsoft.com/office/drawing/2014/main" id="{00000000-0008-0000-0800-00000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104775</xdr:rowOff>
        </xdr:from>
        <xdr:to>
          <xdr:col>3</xdr:col>
          <xdr:colOff>3057525</xdr:colOff>
          <xdr:row>10</xdr:row>
          <xdr:rowOff>381000</xdr:rowOff>
        </xdr:to>
        <xdr:sp macro="" textlink="">
          <xdr:nvSpPr>
            <xdr:cNvPr id="22533" name="Drop Down 5" hidden="1">
              <a:extLst>
                <a:ext uri="{63B3BB69-23CF-44E3-9099-C40C66FF867C}">
                  <a14:compatExt spid="_x0000_s22533"/>
                </a:ext>
                <a:ext uri="{FF2B5EF4-FFF2-40B4-BE49-F238E27FC236}">
                  <a16:creationId xmlns:a16="http://schemas.microsoft.com/office/drawing/2014/main" id="{00000000-0008-0000-0800-00000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104775</xdr:rowOff>
        </xdr:from>
        <xdr:to>
          <xdr:col>3</xdr:col>
          <xdr:colOff>3057525</xdr:colOff>
          <xdr:row>11</xdr:row>
          <xdr:rowOff>381000</xdr:rowOff>
        </xdr:to>
        <xdr:sp macro="" textlink="">
          <xdr:nvSpPr>
            <xdr:cNvPr id="22534" name="Drop Down 6" hidden="1">
              <a:extLst>
                <a:ext uri="{63B3BB69-23CF-44E3-9099-C40C66FF867C}">
                  <a14:compatExt spid="_x0000_s22534"/>
                </a:ext>
                <a:ext uri="{FF2B5EF4-FFF2-40B4-BE49-F238E27FC236}">
                  <a16:creationId xmlns:a16="http://schemas.microsoft.com/office/drawing/2014/main" id="{00000000-0008-0000-0800-00000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104775</xdr:rowOff>
        </xdr:from>
        <xdr:to>
          <xdr:col>3</xdr:col>
          <xdr:colOff>3057525</xdr:colOff>
          <xdr:row>12</xdr:row>
          <xdr:rowOff>381000</xdr:rowOff>
        </xdr:to>
        <xdr:sp macro="" textlink="">
          <xdr:nvSpPr>
            <xdr:cNvPr id="22535" name="Drop Down 7" hidden="1">
              <a:extLst>
                <a:ext uri="{63B3BB69-23CF-44E3-9099-C40C66FF867C}">
                  <a14:compatExt spid="_x0000_s22535"/>
                </a:ext>
                <a:ext uri="{FF2B5EF4-FFF2-40B4-BE49-F238E27FC236}">
                  <a16:creationId xmlns:a16="http://schemas.microsoft.com/office/drawing/2014/main" id="{00000000-0008-0000-0800-00000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104775</xdr:rowOff>
        </xdr:from>
        <xdr:to>
          <xdr:col>3</xdr:col>
          <xdr:colOff>3057525</xdr:colOff>
          <xdr:row>13</xdr:row>
          <xdr:rowOff>381000</xdr:rowOff>
        </xdr:to>
        <xdr:sp macro="" textlink="">
          <xdr:nvSpPr>
            <xdr:cNvPr id="22536" name="Drop Down 8" hidden="1">
              <a:extLst>
                <a:ext uri="{63B3BB69-23CF-44E3-9099-C40C66FF867C}">
                  <a14:compatExt spid="_x0000_s22536"/>
                </a:ext>
                <a:ext uri="{FF2B5EF4-FFF2-40B4-BE49-F238E27FC236}">
                  <a16:creationId xmlns:a16="http://schemas.microsoft.com/office/drawing/2014/main" id="{00000000-0008-0000-0800-00000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104775</xdr:rowOff>
        </xdr:from>
        <xdr:to>
          <xdr:col>3</xdr:col>
          <xdr:colOff>3057525</xdr:colOff>
          <xdr:row>14</xdr:row>
          <xdr:rowOff>381000</xdr:rowOff>
        </xdr:to>
        <xdr:sp macro="" textlink="">
          <xdr:nvSpPr>
            <xdr:cNvPr id="22537" name="Drop Down 9" hidden="1">
              <a:extLst>
                <a:ext uri="{63B3BB69-23CF-44E3-9099-C40C66FF867C}">
                  <a14:compatExt spid="_x0000_s22537"/>
                </a:ext>
                <a:ext uri="{FF2B5EF4-FFF2-40B4-BE49-F238E27FC236}">
                  <a16:creationId xmlns:a16="http://schemas.microsoft.com/office/drawing/2014/main" id="{00000000-0008-0000-0800-00000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85725</xdr:rowOff>
        </xdr:from>
        <xdr:to>
          <xdr:col>3</xdr:col>
          <xdr:colOff>3057525</xdr:colOff>
          <xdr:row>15</xdr:row>
          <xdr:rowOff>361950</xdr:rowOff>
        </xdr:to>
        <xdr:sp macro="" textlink="">
          <xdr:nvSpPr>
            <xdr:cNvPr id="22538" name="Drop Down 10" hidden="1">
              <a:extLst>
                <a:ext uri="{63B3BB69-23CF-44E3-9099-C40C66FF867C}">
                  <a14:compatExt spid="_x0000_s22538"/>
                </a:ext>
                <a:ext uri="{FF2B5EF4-FFF2-40B4-BE49-F238E27FC236}">
                  <a16:creationId xmlns:a16="http://schemas.microsoft.com/office/drawing/2014/main" id="{00000000-0008-0000-0800-00000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104775</xdr:rowOff>
        </xdr:from>
        <xdr:to>
          <xdr:col>3</xdr:col>
          <xdr:colOff>3057525</xdr:colOff>
          <xdr:row>16</xdr:row>
          <xdr:rowOff>381000</xdr:rowOff>
        </xdr:to>
        <xdr:sp macro="" textlink="">
          <xdr:nvSpPr>
            <xdr:cNvPr id="22539" name="Drop Down 11" hidden="1">
              <a:extLst>
                <a:ext uri="{63B3BB69-23CF-44E3-9099-C40C66FF867C}">
                  <a14:compatExt spid="_x0000_s22539"/>
                </a:ext>
                <a:ext uri="{FF2B5EF4-FFF2-40B4-BE49-F238E27FC236}">
                  <a16:creationId xmlns:a16="http://schemas.microsoft.com/office/drawing/2014/main" id="{00000000-0008-0000-0800-00000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104775</xdr:rowOff>
        </xdr:from>
        <xdr:to>
          <xdr:col>3</xdr:col>
          <xdr:colOff>3057525</xdr:colOff>
          <xdr:row>17</xdr:row>
          <xdr:rowOff>381000</xdr:rowOff>
        </xdr:to>
        <xdr:sp macro="" textlink="">
          <xdr:nvSpPr>
            <xdr:cNvPr id="22540" name="Drop Down 12" hidden="1">
              <a:extLst>
                <a:ext uri="{63B3BB69-23CF-44E3-9099-C40C66FF867C}">
                  <a14:compatExt spid="_x0000_s22540"/>
                </a:ext>
                <a:ext uri="{FF2B5EF4-FFF2-40B4-BE49-F238E27FC236}">
                  <a16:creationId xmlns:a16="http://schemas.microsoft.com/office/drawing/2014/main" id="{00000000-0008-0000-0800-00000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104775</xdr:rowOff>
        </xdr:from>
        <xdr:to>
          <xdr:col>3</xdr:col>
          <xdr:colOff>3057525</xdr:colOff>
          <xdr:row>18</xdr:row>
          <xdr:rowOff>381000</xdr:rowOff>
        </xdr:to>
        <xdr:sp macro="" textlink="">
          <xdr:nvSpPr>
            <xdr:cNvPr id="22541" name="Drop Down 13" hidden="1">
              <a:extLst>
                <a:ext uri="{63B3BB69-23CF-44E3-9099-C40C66FF867C}">
                  <a14:compatExt spid="_x0000_s22541"/>
                </a:ext>
                <a:ext uri="{FF2B5EF4-FFF2-40B4-BE49-F238E27FC236}">
                  <a16:creationId xmlns:a16="http://schemas.microsoft.com/office/drawing/2014/main" id="{00000000-0008-0000-0800-00000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104775</xdr:rowOff>
        </xdr:from>
        <xdr:to>
          <xdr:col>3</xdr:col>
          <xdr:colOff>3057525</xdr:colOff>
          <xdr:row>19</xdr:row>
          <xdr:rowOff>381000</xdr:rowOff>
        </xdr:to>
        <xdr:sp macro="" textlink="">
          <xdr:nvSpPr>
            <xdr:cNvPr id="22542" name="Drop Down 14" hidden="1">
              <a:extLst>
                <a:ext uri="{63B3BB69-23CF-44E3-9099-C40C66FF867C}">
                  <a14:compatExt spid="_x0000_s22542"/>
                </a:ext>
                <a:ext uri="{FF2B5EF4-FFF2-40B4-BE49-F238E27FC236}">
                  <a16:creationId xmlns:a16="http://schemas.microsoft.com/office/drawing/2014/main" id="{00000000-0008-0000-0800-00000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104775</xdr:rowOff>
        </xdr:from>
        <xdr:to>
          <xdr:col>3</xdr:col>
          <xdr:colOff>3057525</xdr:colOff>
          <xdr:row>20</xdr:row>
          <xdr:rowOff>381000</xdr:rowOff>
        </xdr:to>
        <xdr:sp macro="" textlink="">
          <xdr:nvSpPr>
            <xdr:cNvPr id="22543" name="Drop Down 15" hidden="1">
              <a:extLst>
                <a:ext uri="{63B3BB69-23CF-44E3-9099-C40C66FF867C}">
                  <a14:compatExt spid="_x0000_s22543"/>
                </a:ext>
                <a:ext uri="{FF2B5EF4-FFF2-40B4-BE49-F238E27FC236}">
                  <a16:creationId xmlns:a16="http://schemas.microsoft.com/office/drawing/2014/main" id="{00000000-0008-0000-0800-00000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104775</xdr:rowOff>
        </xdr:from>
        <xdr:to>
          <xdr:col>3</xdr:col>
          <xdr:colOff>3057525</xdr:colOff>
          <xdr:row>21</xdr:row>
          <xdr:rowOff>381000</xdr:rowOff>
        </xdr:to>
        <xdr:sp macro="" textlink="">
          <xdr:nvSpPr>
            <xdr:cNvPr id="22544" name="Drop Down 16" hidden="1">
              <a:extLst>
                <a:ext uri="{63B3BB69-23CF-44E3-9099-C40C66FF867C}">
                  <a14:compatExt spid="_x0000_s22544"/>
                </a:ext>
                <a:ext uri="{FF2B5EF4-FFF2-40B4-BE49-F238E27FC236}">
                  <a16:creationId xmlns:a16="http://schemas.microsoft.com/office/drawing/2014/main" id="{00000000-0008-0000-0800-00001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104775</xdr:rowOff>
        </xdr:from>
        <xdr:to>
          <xdr:col>3</xdr:col>
          <xdr:colOff>3057525</xdr:colOff>
          <xdr:row>22</xdr:row>
          <xdr:rowOff>381000</xdr:rowOff>
        </xdr:to>
        <xdr:sp macro="" textlink="">
          <xdr:nvSpPr>
            <xdr:cNvPr id="22545" name="Drop Down 17" hidden="1">
              <a:extLst>
                <a:ext uri="{63B3BB69-23CF-44E3-9099-C40C66FF867C}">
                  <a14:compatExt spid="_x0000_s22545"/>
                </a:ext>
                <a:ext uri="{FF2B5EF4-FFF2-40B4-BE49-F238E27FC236}">
                  <a16:creationId xmlns:a16="http://schemas.microsoft.com/office/drawing/2014/main" id="{00000000-0008-0000-0800-00001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104775</xdr:rowOff>
        </xdr:from>
        <xdr:to>
          <xdr:col>3</xdr:col>
          <xdr:colOff>3057525</xdr:colOff>
          <xdr:row>23</xdr:row>
          <xdr:rowOff>381000</xdr:rowOff>
        </xdr:to>
        <xdr:sp macro="" textlink="">
          <xdr:nvSpPr>
            <xdr:cNvPr id="22546" name="Drop Down 18" hidden="1">
              <a:extLst>
                <a:ext uri="{63B3BB69-23CF-44E3-9099-C40C66FF867C}">
                  <a14:compatExt spid="_x0000_s22546"/>
                </a:ext>
                <a:ext uri="{FF2B5EF4-FFF2-40B4-BE49-F238E27FC236}">
                  <a16:creationId xmlns:a16="http://schemas.microsoft.com/office/drawing/2014/main" id="{00000000-0008-0000-0800-00001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104775</xdr:rowOff>
        </xdr:from>
        <xdr:to>
          <xdr:col>3</xdr:col>
          <xdr:colOff>3057525</xdr:colOff>
          <xdr:row>24</xdr:row>
          <xdr:rowOff>381000</xdr:rowOff>
        </xdr:to>
        <xdr:sp macro="" textlink="">
          <xdr:nvSpPr>
            <xdr:cNvPr id="22547" name="Drop Down 19" hidden="1">
              <a:extLst>
                <a:ext uri="{63B3BB69-23CF-44E3-9099-C40C66FF867C}">
                  <a14:compatExt spid="_x0000_s22547"/>
                </a:ext>
                <a:ext uri="{FF2B5EF4-FFF2-40B4-BE49-F238E27FC236}">
                  <a16:creationId xmlns:a16="http://schemas.microsoft.com/office/drawing/2014/main" id="{00000000-0008-0000-0800-00001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104775</xdr:rowOff>
        </xdr:from>
        <xdr:to>
          <xdr:col>3</xdr:col>
          <xdr:colOff>3057525</xdr:colOff>
          <xdr:row>25</xdr:row>
          <xdr:rowOff>381000</xdr:rowOff>
        </xdr:to>
        <xdr:sp macro="" textlink="">
          <xdr:nvSpPr>
            <xdr:cNvPr id="22548" name="Drop Down 20" hidden="1">
              <a:extLst>
                <a:ext uri="{63B3BB69-23CF-44E3-9099-C40C66FF867C}">
                  <a14:compatExt spid="_x0000_s22548"/>
                </a:ext>
                <a:ext uri="{FF2B5EF4-FFF2-40B4-BE49-F238E27FC236}">
                  <a16:creationId xmlns:a16="http://schemas.microsoft.com/office/drawing/2014/main" id="{00000000-0008-0000-0800-00001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4</xdr:row>
          <xdr:rowOff>142875</xdr:rowOff>
        </xdr:from>
        <xdr:to>
          <xdr:col>24</xdr:col>
          <xdr:colOff>504825</xdr:colOff>
          <xdr:row>4</xdr:row>
          <xdr:rowOff>371475</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8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5</xdr:row>
          <xdr:rowOff>152400</xdr:rowOff>
        </xdr:from>
        <xdr:to>
          <xdr:col>24</xdr:col>
          <xdr:colOff>514350</xdr:colOff>
          <xdr:row>5</xdr:row>
          <xdr:rowOff>371475</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8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6</xdr:row>
          <xdr:rowOff>123825</xdr:rowOff>
        </xdr:from>
        <xdr:to>
          <xdr:col>24</xdr:col>
          <xdr:colOff>514350</xdr:colOff>
          <xdr:row>6</xdr:row>
          <xdr:rowOff>342900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8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xdr:row>
          <xdr:rowOff>123825</xdr:rowOff>
        </xdr:from>
        <xdr:to>
          <xdr:col>24</xdr:col>
          <xdr:colOff>485775</xdr:colOff>
          <xdr:row>7</xdr:row>
          <xdr:rowOff>342900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8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xdr:row>
          <xdr:rowOff>85725</xdr:rowOff>
        </xdr:from>
        <xdr:to>
          <xdr:col>24</xdr:col>
          <xdr:colOff>485775</xdr:colOff>
          <xdr:row>8</xdr:row>
          <xdr:rowOff>314325</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8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9</xdr:row>
          <xdr:rowOff>76200</xdr:rowOff>
        </xdr:from>
        <xdr:to>
          <xdr:col>27</xdr:col>
          <xdr:colOff>2476500</xdr:colOff>
          <xdr:row>9</xdr:row>
          <xdr:rowOff>342900</xdr:rowOff>
        </xdr:to>
        <xdr:sp macro="" textlink="">
          <xdr:nvSpPr>
            <xdr:cNvPr id="22554" name="Drop Down 26" hidden="1">
              <a:extLst>
                <a:ext uri="{63B3BB69-23CF-44E3-9099-C40C66FF867C}">
                  <a14:compatExt spid="_x0000_s22554"/>
                </a:ext>
                <a:ext uri="{FF2B5EF4-FFF2-40B4-BE49-F238E27FC236}">
                  <a16:creationId xmlns:a16="http://schemas.microsoft.com/office/drawing/2014/main" id="{00000000-0008-0000-0800-00001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10</xdr:row>
          <xdr:rowOff>85725</xdr:rowOff>
        </xdr:from>
        <xdr:to>
          <xdr:col>27</xdr:col>
          <xdr:colOff>2476500</xdr:colOff>
          <xdr:row>10</xdr:row>
          <xdr:rowOff>381000</xdr:rowOff>
        </xdr:to>
        <xdr:sp macro="" textlink="">
          <xdr:nvSpPr>
            <xdr:cNvPr id="22555" name="Drop Down 27" hidden="1">
              <a:extLst>
                <a:ext uri="{63B3BB69-23CF-44E3-9099-C40C66FF867C}">
                  <a14:compatExt spid="_x0000_s22555"/>
                </a:ext>
                <a:ext uri="{FF2B5EF4-FFF2-40B4-BE49-F238E27FC236}">
                  <a16:creationId xmlns:a16="http://schemas.microsoft.com/office/drawing/2014/main" id="{00000000-0008-0000-0800-00001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11</xdr:row>
          <xdr:rowOff>85725</xdr:rowOff>
        </xdr:from>
        <xdr:to>
          <xdr:col>27</xdr:col>
          <xdr:colOff>2476500</xdr:colOff>
          <xdr:row>11</xdr:row>
          <xdr:rowOff>381000</xdr:rowOff>
        </xdr:to>
        <xdr:sp macro="" textlink="">
          <xdr:nvSpPr>
            <xdr:cNvPr id="22556" name="Drop Down 28" hidden="1">
              <a:extLst>
                <a:ext uri="{63B3BB69-23CF-44E3-9099-C40C66FF867C}">
                  <a14:compatExt spid="_x0000_s22556"/>
                </a:ext>
                <a:ext uri="{FF2B5EF4-FFF2-40B4-BE49-F238E27FC236}">
                  <a16:creationId xmlns:a16="http://schemas.microsoft.com/office/drawing/2014/main" id="{00000000-0008-0000-0800-00001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12</xdr:row>
          <xdr:rowOff>76200</xdr:rowOff>
        </xdr:from>
        <xdr:to>
          <xdr:col>27</xdr:col>
          <xdr:colOff>2495550</xdr:colOff>
          <xdr:row>12</xdr:row>
          <xdr:rowOff>342900</xdr:rowOff>
        </xdr:to>
        <xdr:sp macro="" textlink="">
          <xdr:nvSpPr>
            <xdr:cNvPr id="22557" name="Drop Down 29" hidden="1">
              <a:extLst>
                <a:ext uri="{63B3BB69-23CF-44E3-9099-C40C66FF867C}">
                  <a14:compatExt spid="_x0000_s22557"/>
                </a:ext>
                <a:ext uri="{FF2B5EF4-FFF2-40B4-BE49-F238E27FC236}">
                  <a16:creationId xmlns:a16="http://schemas.microsoft.com/office/drawing/2014/main" id="{00000000-0008-0000-0800-00001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13</xdr:row>
          <xdr:rowOff>76200</xdr:rowOff>
        </xdr:from>
        <xdr:to>
          <xdr:col>27</xdr:col>
          <xdr:colOff>2476500</xdr:colOff>
          <xdr:row>13</xdr:row>
          <xdr:rowOff>342900</xdr:rowOff>
        </xdr:to>
        <xdr:sp macro="" textlink="">
          <xdr:nvSpPr>
            <xdr:cNvPr id="22558" name="Drop Down 30" hidden="1">
              <a:extLst>
                <a:ext uri="{63B3BB69-23CF-44E3-9099-C40C66FF867C}">
                  <a14:compatExt spid="_x0000_s22558"/>
                </a:ext>
                <a:ext uri="{FF2B5EF4-FFF2-40B4-BE49-F238E27FC236}">
                  <a16:creationId xmlns:a16="http://schemas.microsoft.com/office/drawing/2014/main" id="{00000000-0008-0000-0800-00001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14</xdr:row>
          <xdr:rowOff>76200</xdr:rowOff>
        </xdr:from>
        <xdr:to>
          <xdr:col>27</xdr:col>
          <xdr:colOff>2476500</xdr:colOff>
          <xdr:row>14</xdr:row>
          <xdr:rowOff>342900</xdr:rowOff>
        </xdr:to>
        <xdr:sp macro="" textlink="">
          <xdr:nvSpPr>
            <xdr:cNvPr id="22559" name="Drop Down 31" hidden="1">
              <a:extLst>
                <a:ext uri="{63B3BB69-23CF-44E3-9099-C40C66FF867C}">
                  <a14:compatExt spid="_x0000_s22559"/>
                </a:ext>
                <a:ext uri="{FF2B5EF4-FFF2-40B4-BE49-F238E27FC236}">
                  <a16:creationId xmlns:a16="http://schemas.microsoft.com/office/drawing/2014/main" id="{00000000-0008-0000-0800-00001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15</xdr:row>
          <xdr:rowOff>76200</xdr:rowOff>
        </xdr:from>
        <xdr:to>
          <xdr:col>27</xdr:col>
          <xdr:colOff>2476500</xdr:colOff>
          <xdr:row>15</xdr:row>
          <xdr:rowOff>342900</xdr:rowOff>
        </xdr:to>
        <xdr:sp macro="" textlink="">
          <xdr:nvSpPr>
            <xdr:cNvPr id="22560" name="Drop Down 32" hidden="1">
              <a:extLst>
                <a:ext uri="{63B3BB69-23CF-44E3-9099-C40C66FF867C}">
                  <a14:compatExt spid="_x0000_s22560"/>
                </a:ext>
                <a:ext uri="{FF2B5EF4-FFF2-40B4-BE49-F238E27FC236}">
                  <a16:creationId xmlns:a16="http://schemas.microsoft.com/office/drawing/2014/main" id="{00000000-0008-0000-0800-00002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16</xdr:row>
          <xdr:rowOff>76200</xdr:rowOff>
        </xdr:from>
        <xdr:to>
          <xdr:col>27</xdr:col>
          <xdr:colOff>2476500</xdr:colOff>
          <xdr:row>16</xdr:row>
          <xdr:rowOff>342900</xdr:rowOff>
        </xdr:to>
        <xdr:sp macro="" textlink="">
          <xdr:nvSpPr>
            <xdr:cNvPr id="22561" name="Drop Down 33" hidden="1">
              <a:extLst>
                <a:ext uri="{63B3BB69-23CF-44E3-9099-C40C66FF867C}">
                  <a14:compatExt spid="_x0000_s22561"/>
                </a:ext>
                <a:ext uri="{FF2B5EF4-FFF2-40B4-BE49-F238E27FC236}">
                  <a16:creationId xmlns:a16="http://schemas.microsoft.com/office/drawing/2014/main" id="{00000000-0008-0000-0800-00002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18</xdr:row>
          <xdr:rowOff>76200</xdr:rowOff>
        </xdr:from>
        <xdr:to>
          <xdr:col>27</xdr:col>
          <xdr:colOff>2476500</xdr:colOff>
          <xdr:row>18</xdr:row>
          <xdr:rowOff>342900</xdr:rowOff>
        </xdr:to>
        <xdr:sp macro="" textlink="">
          <xdr:nvSpPr>
            <xdr:cNvPr id="22562" name="Drop Down 34" hidden="1">
              <a:extLst>
                <a:ext uri="{63B3BB69-23CF-44E3-9099-C40C66FF867C}">
                  <a14:compatExt spid="_x0000_s22562"/>
                </a:ext>
                <a:ext uri="{FF2B5EF4-FFF2-40B4-BE49-F238E27FC236}">
                  <a16:creationId xmlns:a16="http://schemas.microsoft.com/office/drawing/2014/main" id="{00000000-0008-0000-0800-00002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9</xdr:row>
          <xdr:rowOff>76200</xdr:rowOff>
        </xdr:from>
        <xdr:to>
          <xdr:col>30</xdr:col>
          <xdr:colOff>942975</xdr:colOff>
          <xdr:row>9</xdr:row>
          <xdr:rowOff>342900</xdr:rowOff>
        </xdr:to>
        <xdr:sp macro="" textlink="">
          <xdr:nvSpPr>
            <xdr:cNvPr id="22563" name="Drop Down 35" hidden="1">
              <a:extLst>
                <a:ext uri="{63B3BB69-23CF-44E3-9099-C40C66FF867C}">
                  <a14:compatExt spid="_x0000_s22563"/>
                </a:ext>
                <a:ext uri="{FF2B5EF4-FFF2-40B4-BE49-F238E27FC236}">
                  <a16:creationId xmlns:a16="http://schemas.microsoft.com/office/drawing/2014/main" id="{00000000-0008-0000-0800-00002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10</xdr:row>
          <xdr:rowOff>76200</xdr:rowOff>
        </xdr:from>
        <xdr:to>
          <xdr:col>30</xdr:col>
          <xdr:colOff>942975</xdr:colOff>
          <xdr:row>10</xdr:row>
          <xdr:rowOff>342900</xdr:rowOff>
        </xdr:to>
        <xdr:sp macro="" textlink="">
          <xdr:nvSpPr>
            <xdr:cNvPr id="22564" name="Drop Down 36" hidden="1">
              <a:extLst>
                <a:ext uri="{63B3BB69-23CF-44E3-9099-C40C66FF867C}">
                  <a14:compatExt spid="_x0000_s22564"/>
                </a:ext>
                <a:ext uri="{FF2B5EF4-FFF2-40B4-BE49-F238E27FC236}">
                  <a16:creationId xmlns:a16="http://schemas.microsoft.com/office/drawing/2014/main" id="{00000000-0008-0000-0800-00002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11</xdr:row>
          <xdr:rowOff>76200</xdr:rowOff>
        </xdr:from>
        <xdr:to>
          <xdr:col>30</xdr:col>
          <xdr:colOff>942975</xdr:colOff>
          <xdr:row>11</xdr:row>
          <xdr:rowOff>342900</xdr:rowOff>
        </xdr:to>
        <xdr:sp macro="" textlink="">
          <xdr:nvSpPr>
            <xdr:cNvPr id="22565" name="Drop Down 37" hidden="1">
              <a:extLst>
                <a:ext uri="{63B3BB69-23CF-44E3-9099-C40C66FF867C}">
                  <a14:compatExt spid="_x0000_s22565"/>
                </a:ext>
                <a:ext uri="{FF2B5EF4-FFF2-40B4-BE49-F238E27FC236}">
                  <a16:creationId xmlns:a16="http://schemas.microsoft.com/office/drawing/2014/main" id="{00000000-0008-0000-0800-00002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12</xdr:row>
          <xdr:rowOff>76200</xdr:rowOff>
        </xdr:from>
        <xdr:to>
          <xdr:col>30</xdr:col>
          <xdr:colOff>942975</xdr:colOff>
          <xdr:row>12</xdr:row>
          <xdr:rowOff>342900</xdr:rowOff>
        </xdr:to>
        <xdr:sp macro="" textlink="">
          <xdr:nvSpPr>
            <xdr:cNvPr id="22566" name="Drop Down 38" hidden="1">
              <a:extLst>
                <a:ext uri="{63B3BB69-23CF-44E3-9099-C40C66FF867C}">
                  <a14:compatExt spid="_x0000_s22566"/>
                </a:ext>
                <a:ext uri="{FF2B5EF4-FFF2-40B4-BE49-F238E27FC236}">
                  <a16:creationId xmlns:a16="http://schemas.microsoft.com/office/drawing/2014/main" id="{00000000-0008-0000-0800-00002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13</xdr:row>
          <xdr:rowOff>76200</xdr:rowOff>
        </xdr:from>
        <xdr:to>
          <xdr:col>30</xdr:col>
          <xdr:colOff>942975</xdr:colOff>
          <xdr:row>13</xdr:row>
          <xdr:rowOff>342900</xdr:rowOff>
        </xdr:to>
        <xdr:sp macro="" textlink="">
          <xdr:nvSpPr>
            <xdr:cNvPr id="22567" name="Drop Down 39" hidden="1">
              <a:extLst>
                <a:ext uri="{63B3BB69-23CF-44E3-9099-C40C66FF867C}">
                  <a14:compatExt spid="_x0000_s22567"/>
                </a:ext>
                <a:ext uri="{FF2B5EF4-FFF2-40B4-BE49-F238E27FC236}">
                  <a16:creationId xmlns:a16="http://schemas.microsoft.com/office/drawing/2014/main" id="{00000000-0008-0000-0800-00002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14</xdr:row>
          <xdr:rowOff>76200</xdr:rowOff>
        </xdr:from>
        <xdr:to>
          <xdr:col>30</xdr:col>
          <xdr:colOff>942975</xdr:colOff>
          <xdr:row>14</xdr:row>
          <xdr:rowOff>342900</xdr:rowOff>
        </xdr:to>
        <xdr:sp macro="" textlink="">
          <xdr:nvSpPr>
            <xdr:cNvPr id="22568" name="Drop Down 40" hidden="1">
              <a:extLst>
                <a:ext uri="{63B3BB69-23CF-44E3-9099-C40C66FF867C}">
                  <a14:compatExt spid="_x0000_s22568"/>
                </a:ext>
                <a:ext uri="{FF2B5EF4-FFF2-40B4-BE49-F238E27FC236}">
                  <a16:creationId xmlns:a16="http://schemas.microsoft.com/office/drawing/2014/main" id="{00000000-0008-0000-0800-00002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15</xdr:row>
          <xdr:rowOff>76200</xdr:rowOff>
        </xdr:from>
        <xdr:to>
          <xdr:col>30</xdr:col>
          <xdr:colOff>942975</xdr:colOff>
          <xdr:row>15</xdr:row>
          <xdr:rowOff>342900</xdr:rowOff>
        </xdr:to>
        <xdr:sp macro="" textlink="">
          <xdr:nvSpPr>
            <xdr:cNvPr id="22569" name="Drop Down 41" hidden="1">
              <a:extLst>
                <a:ext uri="{63B3BB69-23CF-44E3-9099-C40C66FF867C}">
                  <a14:compatExt spid="_x0000_s22569"/>
                </a:ext>
                <a:ext uri="{FF2B5EF4-FFF2-40B4-BE49-F238E27FC236}">
                  <a16:creationId xmlns:a16="http://schemas.microsoft.com/office/drawing/2014/main" id="{00000000-0008-0000-0800-00002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16</xdr:row>
          <xdr:rowOff>76200</xdr:rowOff>
        </xdr:from>
        <xdr:to>
          <xdr:col>30</xdr:col>
          <xdr:colOff>942975</xdr:colOff>
          <xdr:row>16</xdr:row>
          <xdr:rowOff>342900</xdr:rowOff>
        </xdr:to>
        <xdr:sp macro="" textlink="">
          <xdr:nvSpPr>
            <xdr:cNvPr id="22570" name="Drop Down 42" hidden="1">
              <a:extLst>
                <a:ext uri="{63B3BB69-23CF-44E3-9099-C40C66FF867C}">
                  <a14:compatExt spid="_x0000_s22570"/>
                </a:ext>
                <a:ext uri="{FF2B5EF4-FFF2-40B4-BE49-F238E27FC236}">
                  <a16:creationId xmlns:a16="http://schemas.microsoft.com/office/drawing/2014/main" id="{00000000-0008-0000-0800-00002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17</xdr:row>
          <xdr:rowOff>76200</xdr:rowOff>
        </xdr:from>
        <xdr:to>
          <xdr:col>30</xdr:col>
          <xdr:colOff>942975</xdr:colOff>
          <xdr:row>17</xdr:row>
          <xdr:rowOff>342900</xdr:rowOff>
        </xdr:to>
        <xdr:sp macro="" textlink="">
          <xdr:nvSpPr>
            <xdr:cNvPr id="22571" name="Drop Down 43" hidden="1">
              <a:extLst>
                <a:ext uri="{63B3BB69-23CF-44E3-9099-C40C66FF867C}">
                  <a14:compatExt spid="_x0000_s22571"/>
                </a:ext>
                <a:ext uri="{FF2B5EF4-FFF2-40B4-BE49-F238E27FC236}">
                  <a16:creationId xmlns:a16="http://schemas.microsoft.com/office/drawing/2014/main" id="{00000000-0008-0000-0800-00002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18</xdr:row>
          <xdr:rowOff>76200</xdr:rowOff>
        </xdr:from>
        <xdr:to>
          <xdr:col>30</xdr:col>
          <xdr:colOff>942975</xdr:colOff>
          <xdr:row>18</xdr:row>
          <xdr:rowOff>342900</xdr:rowOff>
        </xdr:to>
        <xdr:sp macro="" textlink="">
          <xdr:nvSpPr>
            <xdr:cNvPr id="22572" name="Drop Down 44" hidden="1">
              <a:extLst>
                <a:ext uri="{63B3BB69-23CF-44E3-9099-C40C66FF867C}">
                  <a14:compatExt spid="_x0000_s22572"/>
                </a:ext>
                <a:ext uri="{FF2B5EF4-FFF2-40B4-BE49-F238E27FC236}">
                  <a16:creationId xmlns:a16="http://schemas.microsoft.com/office/drawing/2014/main" id="{00000000-0008-0000-0800-00002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9</xdr:row>
          <xdr:rowOff>76200</xdr:rowOff>
        </xdr:from>
        <xdr:to>
          <xdr:col>33</xdr:col>
          <xdr:colOff>2476500</xdr:colOff>
          <xdr:row>9</xdr:row>
          <xdr:rowOff>342900</xdr:rowOff>
        </xdr:to>
        <xdr:sp macro="" textlink="">
          <xdr:nvSpPr>
            <xdr:cNvPr id="22573" name="Drop Down 45" hidden="1">
              <a:extLst>
                <a:ext uri="{63B3BB69-23CF-44E3-9099-C40C66FF867C}">
                  <a14:compatExt spid="_x0000_s22573"/>
                </a:ext>
                <a:ext uri="{FF2B5EF4-FFF2-40B4-BE49-F238E27FC236}">
                  <a16:creationId xmlns:a16="http://schemas.microsoft.com/office/drawing/2014/main" id="{00000000-0008-0000-0800-00002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10</xdr:row>
          <xdr:rowOff>76200</xdr:rowOff>
        </xdr:from>
        <xdr:to>
          <xdr:col>33</xdr:col>
          <xdr:colOff>2476500</xdr:colOff>
          <xdr:row>10</xdr:row>
          <xdr:rowOff>342900</xdr:rowOff>
        </xdr:to>
        <xdr:sp macro="" textlink="">
          <xdr:nvSpPr>
            <xdr:cNvPr id="22574" name="Drop Down 46" hidden="1">
              <a:extLst>
                <a:ext uri="{63B3BB69-23CF-44E3-9099-C40C66FF867C}">
                  <a14:compatExt spid="_x0000_s22574"/>
                </a:ext>
                <a:ext uri="{FF2B5EF4-FFF2-40B4-BE49-F238E27FC236}">
                  <a16:creationId xmlns:a16="http://schemas.microsoft.com/office/drawing/2014/main" id="{00000000-0008-0000-0800-00002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11</xdr:row>
          <xdr:rowOff>76200</xdr:rowOff>
        </xdr:from>
        <xdr:to>
          <xdr:col>33</xdr:col>
          <xdr:colOff>2476500</xdr:colOff>
          <xdr:row>11</xdr:row>
          <xdr:rowOff>342900</xdr:rowOff>
        </xdr:to>
        <xdr:sp macro="" textlink="">
          <xdr:nvSpPr>
            <xdr:cNvPr id="22575" name="Drop Down 47" hidden="1">
              <a:extLst>
                <a:ext uri="{63B3BB69-23CF-44E3-9099-C40C66FF867C}">
                  <a14:compatExt spid="_x0000_s22575"/>
                </a:ext>
                <a:ext uri="{FF2B5EF4-FFF2-40B4-BE49-F238E27FC236}">
                  <a16:creationId xmlns:a16="http://schemas.microsoft.com/office/drawing/2014/main" id="{00000000-0008-0000-0800-00002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12</xdr:row>
          <xdr:rowOff>76200</xdr:rowOff>
        </xdr:from>
        <xdr:to>
          <xdr:col>33</xdr:col>
          <xdr:colOff>2476500</xdr:colOff>
          <xdr:row>12</xdr:row>
          <xdr:rowOff>342900</xdr:rowOff>
        </xdr:to>
        <xdr:sp macro="" textlink="">
          <xdr:nvSpPr>
            <xdr:cNvPr id="22576" name="Drop Down 48" hidden="1">
              <a:extLst>
                <a:ext uri="{63B3BB69-23CF-44E3-9099-C40C66FF867C}">
                  <a14:compatExt spid="_x0000_s22576"/>
                </a:ext>
                <a:ext uri="{FF2B5EF4-FFF2-40B4-BE49-F238E27FC236}">
                  <a16:creationId xmlns:a16="http://schemas.microsoft.com/office/drawing/2014/main" id="{00000000-0008-0000-0800-00003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13</xdr:row>
          <xdr:rowOff>76200</xdr:rowOff>
        </xdr:from>
        <xdr:to>
          <xdr:col>33</xdr:col>
          <xdr:colOff>2476500</xdr:colOff>
          <xdr:row>13</xdr:row>
          <xdr:rowOff>342900</xdr:rowOff>
        </xdr:to>
        <xdr:sp macro="" textlink="">
          <xdr:nvSpPr>
            <xdr:cNvPr id="22577" name="Drop Down 49" hidden="1">
              <a:extLst>
                <a:ext uri="{63B3BB69-23CF-44E3-9099-C40C66FF867C}">
                  <a14:compatExt spid="_x0000_s22577"/>
                </a:ext>
                <a:ext uri="{FF2B5EF4-FFF2-40B4-BE49-F238E27FC236}">
                  <a16:creationId xmlns:a16="http://schemas.microsoft.com/office/drawing/2014/main" id="{00000000-0008-0000-0800-00003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14</xdr:row>
          <xdr:rowOff>76200</xdr:rowOff>
        </xdr:from>
        <xdr:to>
          <xdr:col>33</xdr:col>
          <xdr:colOff>2476500</xdr:colOff>
          <xdr:row>14</xdr:row>
          <xdr:rowOff>342900</xdr:rowOff>
        </xdr:to>
        <xdr:sp macro="" textlink="">
          <xdr:nvSpPr>
            <xdr:cNvPr id="22578" name="Drop Down 50" hidden="1">
              <a:extLst>
                <a:ext uri="{63B3BB69-23CF-44E3-9099-C40C66FF867C}">
                  <a14:compatExt spid="_x0000_s22578"/>
                </a:ext>
                <a:ext uri="{FF2B5EF4-FFF2-40B4-BE49-F238E27FC236}">
                  <a16:creationId xmlns:a16="http://schemas.microsoft.com/office/drawing/2014/main" id="{00000000-0008-0000-0800-00003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15</xdr:row>
          <xdr:rowOff>76200</xdr:rowOff>
        </xdr:from>
        <xdr:to>
          <xdr:col>33</xdr:col>
          <xdr:colOff>2476500</xdr:colOff>
          <xdr:row>15</xdr:row>
          <xdr:rowOff>342900</xdr:rowOff>
        </xdr:to>
        <xdr:sp macro="" textlink="">
          <xdr:nvSpPr>
            <xdr:cNvPr id="22579" name="Drop Down 51" hidden="1">
              <a:extLst>
                <a:ext uri="{63B3BB69-23CF-44E3-9099-C40C66FF867C}">
                  <a14:compatExt spid="_x0000_s22579"/>
                </a:ext>
                <a:ext uri="{FF2B5EF4-FFF2-40B4-BE49-F238E27FC236}">
                  <a16:creationId xmlns:a16="http://schemas.microsoft.com/office/drawing/2014/main" id="{00000000-0008-0000-0800-00003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16</xdr:row>
          <xdr:rowOff>76200</xdr:rowOff>
        </xdr:from>
        <xdr:to>
          <xdr:col>33</xdr:col>
          <xdr:colOff>2476500</xdr:colOff>
          <xdr:row>16</xdr:row>
          <xdr:rowOff>342900</xdr:rowOff>
        </xdr:to>
        <xdr:sp macro="" textlink="">
          <xdr:nvSpPr>
            <xdr:cNvPr id="22580" name="Drop Down 52" hidden="1">
              <a:extLst>
                <a:ext uri="{63B3BB69-23CF-44E3-9099-C40C66FF867C}">
                  <a14:compatExt spid="_x0000_s22580"/>
                </a:ext>
                <a:ext uri="{FF2B5EF4-FFF2-40B4-BE49-F238E27FC236}">
                  <a16:creationId xmlns:a16="http://schemas.microsoft.com/office/drawing/2014/main" id="{00000000-0008-0000-0800-00003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17</xdr:row>
          <xdr:rowOff>76200</xdr:rowOff>
        </xdr:from>
        <xdr:to>
          <xdr:col>33</xdr:col>
          <xdr:colOff>2476500</xdr:colOff>
          <xdr:row>17</xdr:row>
          <xdr:rowOff>342900</xdr:rowOff>
        </xdr:to>
        <xdr:sp macro="" textlink="">
          <xdr:nvSpPr>
            <xdr:cNvPr id="22581" name="Drop Down 53" hidden="1">
              <a:extLst>
                <a:ext uri="{63B3BB69-23CF-44E3-9099-C40C66FF867C}">
                  <a14:compatExt spid="_x0000_s22581"/>
                </a:ext>
                <a:ext uri="{FF2B5EF4-FFF2-40B4-BE49-F238E27FC236}">
                  <a16:creationId xmlns:a16="http://schemas.microsoft.com/office/drawing/2014/main" id="{00000000-0008-0000-0800-00003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18</xdr:row>
          <xdr:rowOff>76200</xdr:rowOff>
        </xdr:from>
        <xdr:to>
          <xdr:col>33</xdr:col>
          <xdr:colOff>2476500</xdr:colOff>
          <xdr:row>18</xdr:row>
          <xdr:rowOff>342900</xdr:rowOff>
        </xdr:to>
        <xdr:sp macro="" textlink="">
          <xdr:nvSpPr>
            <xdr:cNvPr id="22582" name="Drop Down 54" hidden="1">
              <a:extLst>
                <a:ext uri="{63B3BB69-23CF-44E3-9099-C40C66FF867C}">
                  <a14:compatExt spid="_x0000_s22582"/>
                </a:ext>
                <a:ext uri="{FF2B5EF4-FFF2-40B4-BE49-F238E27FC236}">
                  <a16:creationId xmlns:a16="http://schemas.microsoft.com/office/drawing/2014/main" id="{00000000-0008-0000-0800-00003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9</xdr:row>
          <xdr:rowOff>76200</xdr:rowOff>
        </xdr:from>
        <xdr:to>
          <xdr:col>36</xdr:col>
          <xdr:colOff>942975</xdr:colOff>
          <xdr:row>9</xdr:row>
          <xdr:rowOff>342900</xdr:rowOff>
        </xdr:to>
        <xdr:sp macro="" textlink="">
          <xdr:nvSpPr>
            <xdr:cNvPr id="22583" name="Drop Down 55" hidden="1">
              <a:extLst>
                <a:ext uri="{63B3BB69-23CF-44E3-9099-C40C66FF867C}">
                  <a14:compatExt spid="_x0000_s22583"/>
                </a:ext>
                <a:ext uri="{FF2B5EF4-FFF2-40B4-BE49-F238E27FC236}">
                  <a16:creationId xmlns:a16="http://schemas.microsoft.com/office/drawing/2014/main" id="{00000000-0008-0000-0800-00003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10</xdr:row>
          <xdr:rowOff>76200</xdr:rowOff>
        </xdr:from>
        <xdr:to>
          <xdr:col>36</xdr:col>
          <xdr:colOff>942975</xdr:colOff>
          <xdr:row>10</xdr:row>
          <xdr:rowOff>342900</xdr:rowOff>
        </xdr:to>
        <xdr:sp macro="" textlink="">
          <xdr:nvSpPr>
            <xdr:cNvPr id="22584" name="Drop Down 56" hidden="1">
              <a:extLst>
                <a:ext uri="{63B3BB69-23CF-44E3-9099-C40C66FF867C}">
                  <a14:compatExt spid="_x0000_s22584"/>
                </a:ext>
                <a:ext uri="{FF2B5EF4-FFF2-40B4-BE49-F238E27FC236}">
                  <a16:creationId xmlns:a16="http://schemas.microsoft.com/office/drawing/2014/main" id="{00000000-0008-0000-0800-00003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11</xdr:row>
          <xdr:rowOff>76200</xdr:rowOff>
        </xdr:from>
        <xdr:to>
          <xdr:col>36</xdr:col>
          <xdr:colOff>942975</xdr:colOff>
          <xdr:row>11</xdr:row>
          <xdr:rowOff>342900</xdr:rowOff>
        </xdr:to>
        <xdr:sp macro="" textlink="">
          <xdr:nvSpPr>
            <xdr:cNvPr id="22585" name="Drop Down 57" hidden="1">
              <a:extLst>
                <a:ext uri="{63B3BB69-23CF-44E3-9099-C40C66FF867C}">
                  <a14:compatExt spid="_x0000_s22585"/>
                </a:ext>
                <a:ext uri="{FF2B5EF4-FFF2-40B4-BE49-F238E27FC236}">
                  <a16:creationId xmlns:a16="http://schemas.microsoft.com/office/drawing/2014/main" id="{00000000-0008-0000-0800-00003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12</xdr:row>
          <xdr:rowOff>76200</xdr:rowOff>
        </xdr:from>
        <xdr:to>
          <xdr:col>36</xdr:col>
          <xdr:colOff>942975</xdr:colOff>
          <xdr:row>12</xdr:row>
          <xdr:rowOff>342900</xdr:rowOff>
        </xdr:to>
        <xdr:sp macro="" textlink="">
          <xdr:nvSpPr>
            <xdr:cNvPr id="22586" name="Drop Down 58" hidden="1">
              <a:extLst>
                <a:ext uri="{63B3BB69-23CF-44E3-9099-C40C66FF867C}">
                  <a14:compatExt spid="_x0000_s22586"/>
                </a:ext>
                <a:ext uri="{FF2B5EF4-FFF2-40B4-BE49-F238E27FC236}">
                  <a16:creationId xmlns:a16="http://schemas.microsoft.com/office/drawing/2014/main" id="{00000000-0008-0000-0800-00003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13</xdr:row>
          <xdr:rowOff>76200</xdr:rowOff>
        </xdr:from>
        <xdr:to>
          <xdr:col>36</xdr:col>
          <xdr:colOff>942975</xdr:colOff>
          <xdr:row>13</xdr:row>
          <xdr:rowOff>342900</xdr:rowOff>
        </xdr:to>
        <xdr:sp macro="" textlink="">
          <xdr:nvSpPr>
            <xdr:cNvPr id="22587" name="Drop Down 59" hidden="1">
              <a:extLst>
                <a:ext uri="{63B3BB69-23CF-44E3-9099-C40C66FF867C}">
                  <a14:compatExt spid="_x0000_s22587"/>
                </a:ext>
                <a:ext uri="{FF2B5EF4-FFF2-40B4-BE49-F238E27FC236}">
                  <a16:creationId xmlns:a16="http://schemas.microsoft.com/office/drawing/2014/main" id="{00000000-0008-0000-0800-00003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14</xdr:row>
          <xdr:rowOff>76200</xdr:rowOff>
        </xdr:from>
        <xdr:to>
          <xdr:col>36</xdr:col>
          <xdr:colOff>942975</xdr:colOff>
          <xdr:row>14</xdr:row>
          <xdr:rowOff>342900</xdr:rowOff>
        </xdr:to>
        <xdr:sp macro="" textlink="">
          <xdr:nvSpPr>
            <xdr:cNvPr id="22588" name="Drop Down 60" hidden="1">
              <a:extLst>
                <a:ext uri="{63B3BB69-23CF-44E3-9099-C40C66FF867C}">
                  <a14:compatExt spid="_x0000_s22588"/>
                </a:ext>
                <a:ext uri="{FF2B5EF4-FFF2-40B4-BE49-F238E27FC236}">
                  <a16:creationId xmlns:a16="http://schemas.microsoft.com/office/drawing/2014/main" id="{00000000-0008-0000-0800-00003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15</xdr:row>
          <xdr:rowOff>76200</xdr:rowOff>
        </xdr:from>
        <xdr:to>
          <xdr:col>36</xdr:col>
          <xdr:colOff>942975</xdr:colOff>
          <xdr:row>15</xdr:row>
          <xdr:rowOff>342900</xdr:rowOff>
        </xdr:to>
        <xdr:sp macro="" textlink="">
          <xdr:nvSpPr>
            <xdr:cNvPr id="22589" name="Drop Down 61" hidden="1">
              <a:extLst>
                <a:ext uri="{63B3BB69-23CF-44E3-9099-C40C66FF867C}">
                  <a14:compatExt spid="_x0000_s22589"/>
                </a:ext>
                <a:ext uri="{FF2B5EF4-FFF2-40B4-BE49-F238E27FC236}">
                  <a16:creationId xmlns:a16="http://schemas.microsoft.com/office/drawing/2014/main" id="{00000000-0008-0000-0800-00003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16</xdr:row>
          <xdr:rowOff>76200</xdr:rowOff>
        </xdr:from>
        <xdr:to>
          <xdr:col>36</xdr:col>
          <xdr:colOff>942975</xdr:colOff>
          <xdr:row>16</xdr:row>
          <xdr:rowOff>342900</xdr:rowOff>
        </xdr:to>
        <xdr:sp macro="" textlink="">
          <xdr:nvSpPr>
            <xdr:cNvPr id="22590" name="Drop Down 62" hidden="1">
              <a:extLst>
                <a:ext uri="{63B3BB69-23CF-44E3-9099-C40C66FF867C}">
                  <a14:compatExt spid="_x0000_s22590"/>
                </a:ext>
                <a:ext uri="{FF2B5EF4-FFF2-40B4-BE49-F238E27FC236}">
                  <a16:creationId xmlns:a16="http://schemas.microsoft.com/office/drawing/2014/main" id="{00000000-0008-0000-0800-00003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17</xdr:row>
          <xdr:rowOff>76200</xdr:rowOff>
        </xdr:from>
        <xdr:to>
          <xdr:col>36</xdr:col>
          <xdr:colOff>942975</xdr:colOff>
          <xdr:row>17</xdr:row>
          <xdr:rowOff>342900</xdr:rowOff>
        </xdr:to>
        <xdr:sp macro="" textlink="">
          <xdr:nvSpPr>
            <xdr:cNvPr id="22591" name="Drop Down 63" hidden="1">
              <a:extLst>
                <a:ext uri="{63B3BB69-23CF-44E3-9099-C40C66FF867C}">
                  <a14:compatExt spid="_x0000_s22591"/>
                </a:ext>
                <a:ext uri="{FF2B5EF4-FFF2-40B4-BE49-F238E27FC236}">
                  <a16:creationId xmlns:a16="http://schemas.microsoft.com/office/drawing/2014/main" id="{00000000-0008-0000-0800-00003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18</xdr:row>
          <xdr:rowOff>76200</xdr:rowOff>
        </xdr:from>
        <xdr:to>
          <xdr:col>36</xdr:col>
          <xdr:colOff>942975</xdr:colOff>
          <xdr:row>18</xdr:row>
          <xdr:rowOff>342900</xdr:rowOff>
        </xdr:to>
        <xdr:sp macro="" textlink="">
          <xdr:nvSpPr>
            <xdr:cNvPr id="22592" name="Drop Down 64" hidden="1">
              <a:extLst>
                <a:ext uri="{63B3BB69-23CF-44E3-9099-C40C66FF867C}">
                  <a14:compatExt spid="_x0000_s22592"/>
                </a:ext>
                <a:ext uri="{FF2B5EF4-FFF2-40B4-BE49-F238E27FC236}">
                  <a16:creationId xmlns:a16="http://schemas.microsoft.com/office/drawing/2014/main" id="{00000000-0008-0000-0800-00004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9</xdr:row>
          <xdr:rowOff>85725</xdr:rowOff>
        </xdr:from>
        <xdr:to>
          <xdr:col>39</xdr:col>
          <xdr:colOff>2409825</xdr:colOff>
          <xdr:row>9</xdr:row>
          <xdr:rowOff>342900</xdr:rowOff>
        </xdr:to>
        <xdr:sp macro="" textlink="">
          <xdr:nvSpPr>
            <xdr:cNvPr id="22593" name="Drop Down 65" hidden="1">
              <a:extLst>
                <a:ext uri="{63B3BB69-23CF-44E3-9099-C40C66FF867C}">
                  <a14:compatExt spid="_x0000_s22593"/>
                </a:ext>
                <a:ext uri="{FF2B5EF4-FFF2-40B4-BE49-F238E27FC236}">
                  <a16:creationId xmlns:a16="http://schemas.microsoft.com/office/drawing/2014/main" id="{00000000-0008-0000-0800-00004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10</xdr:row>
          <xdr:rowOff>85725</xdr:rowOff>
        </xdr:from>
        <xdr:to>
          <xdr:col>39</xdr:col>
          <xdr:colOff>2409825</xdr:colOff>
          <xdr:row>10</xdr:row>
          <xdr:rowOff>342900</xdr:rowOff>
        </xdr:to>
        <xdr:sp macro="" textlink="">
          <xdr:nvSpPr>
            <xdr:cNvPr id="22594" name="Drop Down 66" hidden="1">
              <a:extLst>
                <a:ext uri="{63B3BB69-23CF-44E3-9099-C40C66FF867C}">
                  <a14:compatExt spid="_x0000_s22594"/>
                </a:ext>
                <a:ext uri="{FF2B5EF4-FFF2-40B4-BE49-F238E27FC236}">
                  <a16:creationId xmlns:a16="http://schemas.microsoft.com/office/drawing/2014/main" id="{00000000-0008-0000-0800-00004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11</xdr:row>
          <xdr:rowOff>85725</xdr:rowOff>
        </xdr:from>
        <xdr:to>
          <xdr:col>39</xdr:col>
          <xdr:colOff>2409825</xdr:colOff>
          <xdr:row>11</xdr:row>
          <xdr:rowOff>342900</xdr:rowOff>
        </xdr:to>
        <xdr:sp macro="" textlink="">
          <xdr:nvSpPr>
            <xdr:cNvPr id="22595" name="Drop Down 67" hidden="1">
              <a:extLst>
                <a:ext uri="{63B3BB69-23CF-44E3-9099-C40C66FF867C}">
                  <a14:compatExt spid="_x0000_s22595"/>
                </a:ext>
                <a:ext uri="{FF2B5EF4-FFF2-40B4-BE49-F238E27FC236}">
                  <a16:creationId xmlns:a16="http://schemas.microsoft.com/office/drawing/2014/main" id="{00000000-0008-0000-0800-00004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12</xdr:row>
          <xdr:rowOff>85725</xdr:rowOff>
        </xdr:from>
        <xdr:to>
          <xdr:col>39</xdr:col>
          <xdr:colOff>2409825</xdr:colOff>
          <xdr:row>12</xdr:row>
          <xdr:rowOff>342900</xdr:rowOff>
        </xdr:to>
        <xdr:sp macro="" textlink="">
          <xdr:nvSpPr>
            <xdr:cNvPr id="22596" name="Drop Down 68" hidden="1">
              <a:extLst>
                <a:ext uri="{63B3BB69-23CF-44E3-9099-C40C66FF867C}">
                  <a14:compatExt spid="_x0000_s22596"/>
                </a:ext>
                <a:ext uri="{FF2B5EF4-FFF2-40B4-BE49-F238E27FC236}">
                  <a16:creationId xmlns:a16="http://schemas.microsoft.com/office/drawing/2014/main" id="{00000000-0008-0000-0800-00004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13</xdr:row>
          <xdr:rowOff>85725</xdr:rowOff>
        </xdr:from>
        <xdr:to>
          <xdr:col>39</xdr:col>
          <xdr:colOff>2409825</xdr:colOff>
          <xdr:row>13</xdr:row>
          <xdr:rowOff>342900</xdr:rowOff>
        </xdr:to>
        <xdr:sp macro="" textlink="">
          <xdr:nvSpPr>
            <xdr:cNvPr id="22597" name="Drop Down 69" hidden="1">
              <a:extLst>
                <a:ext uri="{63B3BB69-23CF-44E3-9099-C40C66FF867C}">
                  <a14:compatExt spid="_x0000_s22597"/>
                </a:ext>
                <a:ext uri="{FF2B5EF4-FFF2-40B4-BE49-F238E27FC236}">
                  <a16:creationId xmlns:a16="http://schemas.microsoft.com/office/drawing/2014/main" id="{00000000-0008-0000-0800-00004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14</xdr:row>
          <xdr:rowOff>85725</xdr:rowOff>
        </xdr:from>
        <xdr:to>
          <xdr:col>39</xdr:col>
          <xdr:colOff>2409825</xdr:colOff>
          <xdr:row>14</xdr:row>
          <xdr:rowOff>342900</xdr:rowOff>
        </xdr:to>
        <xdr:sp macro="" textlink="">
          <xdr:nvSpPr>
            <xdr:cNvPr id="22598" name="Drop Down 70" hidden="1">
              <a:extLst>
                <a:ext uri="{63B3BB69-23CF-44E3-9099-C40C66FF867C}">
                  <a14:compatExt spid="_x0000_s22598"/>
                </a:ext>
                <a:ext uri="{FF2B5EF4-FFF2-40B4-BE49-F238E27FC236}">
                  <a16:creationId xmlns:a16="http://schemas.microsoft.com/office/drawing/2014/main" id="{00000000-0008-0000-0800-00004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15</xdr:row>
          <xdr:rowOff>85725</xdr:rowOff>
        </xdr:from>
        <xdr:to>
          <xdr:col>39</xdr:col>
          <xdr:colOff>2409825</xdr:colOff>
          <xdr:row>15</xdr:row>
          <xdr:rowOff>342900</xdr:rowOff>
        </xdr:to>
        <xdr:sp macro="" textlink="">
          <xdr:nvSpPr>
            <xdr:cNvPr id="22599" name="Drop Down 71" hidden="1">
              <a:extLst>
                <a:ext uri="{63B3BB69-23CF-44E3-9099-C40C66FF867C}">
                  <a14:compatExt spid="_x0000_s22599"/>
                </a:ext>
                <a:ext uri="{FF2B5EF4-FFF2-40B4-BE49-F238E27FC236}">
                  <a16:creationId xmlns:a16="http://schemas.microsoft.com/office/drawing/2014/main" id="{00000000-0008-0000-0800-00004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16</xdr:row>
          <xdr:rowOff>85725</xdr:rowOff>
        </xdr:from>
        <xdr:to>
          <xdr:col>39</xdr:col>
          <xdr:colOff>2409825</xdr:colOff>
          <xdr:row>16</xdr:row>
          <xdr:rowOff>342900</xdr:rowOff>
        </xdr:to>
        <xdr:sp macro="" textlink="">
          <xdr:nvSpPr>
            <xdr:cNvPr id="22600" name="Drop Down 72" hidden="1">
              <a:extLst>
                <a:ext uri="{63B3BB69-23CF-44E3-9099-C40C66FF867C}">
                  <a14:compatExt spid="_x0000_s22600"/>
                </a:ext>
                <a:ext uri="{FF2B5EF4-FFF2-40B4-BE49-F238E27FC236}">
                  <a16:creationId xmlns:a16="http://schemas.microsoft.com/office/drawing/2014/main" id="{00000000-0008-0000-0800-00004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17</xdr:row>
          <xdr:rowOff>85725</xdr:rowOff>
        </xdr:from>
        <xdr:to>
          <xdr:col>39</xdr:col>
          <xdr:colOff>2409825</xdr:colOff>
          <xdr:row>17</xdr:row>
          <xdr:rowOff>342900</xdr:rowOff>
        </xdr:to>
        <xdr:sp macro="" textlink="">
          <xdr:nvSpPr>
            <xdr:cNvPr id="22601" name="Drop Down 73" hidden="1">
              <a:extLst>
                <a:ext uri="{63B3BB69-23CF-44E3-9099-C40C66FF867C}">
                  <a14:compatExt spid="_x0000_s22601"/>
                </a:ext>
                <a:ext uri="{FF2B5EF4-FFF2-40B4-BE49-F238E27FC236}">
                  <a16:creationId xmlns:a16="http://schemas.microsoft.com/office/drawing/2014/main" id="{00000000-0008-0000-0800-00004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18</xdr:row>
          <xdr:rowOff>85725</xdr:rowOff>
        </xdr:from>
        <xdr:to>
          <xdr:col>39</xdr:col>
          <xdr:colOff>2409825</xdr:colOff>
          <xdr:row>18</xdr:row>
          <xdr:rowOff>342900</xdr:rowOff>
        </xdr:to>
        <xdr:sp macro="" textlink="">
          <xdr:nvSpPr>
            <xdr:cNvPr id="22602" name="Drop Down 74" hidden="1">
              <a:extLst>
                <a:ext uri="{63B3BB69-23CF-44E3-9099-C40C66FF867C}">
                  <a14:compatExt spid="_x0000_s22602"/>
                </a:ext>
                <a:ext uri="{FF2B5EF4-FFF2-40B4-BE49-F238E27FC236}">
                  <a16:creationId xmlns:a16="http://schemas.microsoft.com/office/drawing/2014/main" id="{00000000-0008-0000-0800-00004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9</xdr:row>
          <xdr:rowOff>76200</xdr:rowOff>
        </xdr:from>
        <xdr:to>
          <xdr:col>42</xdr:col>
          <xdr:colOff>933450</xdr:colOff>
          <xdr:row>9</xdr:row>
          <xdr:rowOff>342900</xdr:rowOff>
        </xdr:to>
        <xdr:sp macro="" textlink="">
          <xdr:nvSpPr>
            <xdr:cNvPr id="22603" name="Drop Down 75" hidden="1">
              <a:extLst>
                <a:ext uri="{63B3BB69-23CF-44E3-9099-C40C66FF867C}">
                  <a14:compatExt spid="_x0000_s22603"/>
                </a:ext>
                <a:ext uri="{FF2B5EF4-FFF2-40B4-BE49-F238E27FC236}">
                  <a16:creationId xmlns:a16="http://schemas.microsoft.com/office/drawing/2014/main" id="{00000000-0008-0000-0800-00004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10</xdr:row>
          <xdr:rowOff>76200</xdr:rowOff>
        </xdr:from>
        <xdr:to>
          <xdr:col>42</xdr:col>
          <xdr:colOff>933450</xdr:colOff>
          <xdr:row>10</xdr:row>
          <xdr:rowOff>342900</xdr:rowOff>
        </xdr:to>
        <xdr:sp macro="" textlink="">
          <xdr:nvSpPr>
            <xdr:cNvPr id="22604" name="Drop Down 76" hidden="1">
              <a:extLst>
                <a:ext uri="{63B3BB69-23CF-44E3-9099-C40C66FF867C}">
                  <a14:compatExt spid="_x0000_s22604"/>
                </a:ext>
                <a:ext uri="{FF2B5EF4-FFF2-40B4-BE49-F238E27FC236}">
                  <a16:creationId xmlns:a16="http://schemas.microsoft.com/office/drawing/2014/main" id="{00000000-0008-0000-0800-00004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11</xdr:row>
          <xdr:rowOff>76200</xdr:rowOff>
        </xdr:from>
        <xdr:to>
          <xdr:col>42</xdr:col>
          <xdr:colOff>933450</xdr:colOff>
          <xdr:row>11</xdr:row>
          <xdr:rowOff>342900</xdr:rowOff>
        </xdr:to>
        <xdr:sp macro="" textlink="">
          <xdr:nvSpPr>
            <xdr:cNvPr id="22605" name="Drop Down 77" hidden="1">
              <a:extLst>
                <a:ext uri="{63B3BB69-23CF-44E3-9099-C40C66FF867C}">
                  <a14:compatExt spid="_x0000_s22605"/>
                </a:ext>
                <a:ext uri="{FF2B5EF4-FFF2-40B4-BE49-F238E27FC236}">
                  <a16:creationId xmlns:a16="http://schemas.microsoft.com/office/drawing/2014/main" id="{00000000-0008-0000-0800-00004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12</xdr:row>
          <xdr:rowOff>76200</xdr:rowOff>
        </xdr:from>
        <xdr:to>
          <xdr:col>42</xdr:col>
          <xdr:colOff>933450</xdr:colOff>
          <xdr:row>12</xdr:row>
          <xdr:rowOff>342900</xdr:rowOff>
        </xdr:to>
        <xdr:sp macro="" textlink="">
          <xdr:nvSpPr>
            <xdr:cNvPr id="22606" name="Drop Down 78" hidden="1">
              <a:extLst>
                <a:ext uri="{63B3BB69-23CF-44E3-9099-C40C66FF867C}">
                  <a14:compatExt spid="_x0000_s22606"/>
                </a:ext>
                <a:ext uri="{FF2B5EF4-FFF2-40B4-BE49-F238E27FC236}">
                  <a16:creationId xmlns:a16="http://schemas.microsoft.com/office/drawing/2014/main" id="{00000000-0008-0000-0800-00004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13</xdr:row>
          <xdr:rowOff>76200</xdr:rowOff>
        </xdr:from>
        <xdr:to>
          <xdr:col>42</xdr:col>
          <xdr:colOff>933450</xdr:colOff>
          <xdr:row>13</xdr:row>
          <xdr:rowOff>342900</xdr:rowOff>
        </xdr:to>
        <xdr:sp macro="" textlink="">
          <xdr:nvSpPr>
            <xdr:cNvPr id="22607" name="Drop Down 79" hidden="1">
              <a:extLst>
                <a:ext uri="{63B3BB69-23CF-44E3-9099-C40C66FF867C}">
                  <a14:compatExt spid="_x0000_s22607"/>
                </a:ext>
                <a:ext uri="{FF2B5EF4-FFF2-40B4-BE49-F238E27FC236}">
                  <a16:creationId xmlns:a16="http://schemas.microsoft.com/office/drawing/2014/main" id="{00000000-0008-0000-0800-00004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14</xdr:row>
          <xdr:rowOff>76200</xdr:rowOff>
        </xdr:from>
        <xdr:to>
          <xdr:col>42</xdr:col>
          <xdr:colOff>933450</xdr:colOff>
          <xdr:row>14</xdr:row>
          <xdr:rowOff>342900</xdr:rowOff>
        </xdr:to>
        <xdr:sp macro="" textlink="">
          <xdr:nvSpPr>
            <xdr:cNvPr id="22608" name="Drop Down 80" hidden="1">
              <a:extLst>
                <a:ext uri="{63B3BB69-23CF-44E3-9099-C40C66FF867C}">
                  <a14:compatExt spid="_x0000_s22608"/>
                </a:ext>
                <a:ext uri="{FF2B5EF4-FFF2-40B4-BE49-F238E27FC236}">
                  <a16:creationId xmlns:a16="http://schemas.microsoft.com/office/drawing/2014/main" id="{00000000-0008-0000-0800-00005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15</xdr:row>
          <xdr:rowOff>76200</xdr:rowOff>
        </xdr:from>
        <xdr:to>
          <xdr:col>42</xdr:col>
          <xdr:colOff>933450</xdr:colOff>
          <xdr:row>15</xdr:row>
          <xdr:rowOff>342900</xdr:rowOff>
        </xdr:to>
        <xdr:sp macro="" textlink="">
          <xdr:nvSpPr>
            <xdr:cNvPr id="22609" name="Drop Down 81" hidden="1">
              <a:extLst>
                <a:ext uri="{63B3BB69-23CF-44E3-9099-C40C66FF867C}">
                  <a14:compatExt spid="_x0000_s22609"/>
                </a:ext>
                <a:ext uri="{FF2B5EF4-FFF2-40B4-BE49-F238E27FC236}">
                  <a16:creationId xmlns:a16="http://schemas.microsoft.com/office/drawing/2014/main" id="{00000000-0008-0000-0800-00005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16</xdr:row>
          <xdr:rowOff>76200</xdr:rowOff>
        </xdr:from>
        <xdr:to>
          <xdr:col>42</xdr:col>
          <xdr:colOff>933450</xdr:colOff>
          <xdr:row>16</xdr:row>
          <xdr:rowOff>342900</xdr:rowOff>
        </xdr:to>
        <xdr:sp macro="" textlink="">
          <xdr:nvSpPr>
            <xdr:cNvPr id="22610" name="Drop Down 82" hidden="1">
              <a:extLst>
                <a:ext uri="{63B3BB69-23CF-44E3-9099-C40C66FF867C}">
                  <a14:compatExt spid="_x0000_s22610"/>
                </a:ext>
                <a:ext uri="{FF2B5EF4-FFF2-40B4-BE49-F238E27FC236}">
                  <a16:creationId xmlns:a16="http://schemas.microsoft.com/office/drawing/2014/main" id="{00000000-0008-0000-0800-00005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17</xdr:row>
          <xdr:rowOff>76200</xdr:rowOff>
        </xdr:from>
        <xdr:to>
          <xdr:col>42</xdr:col>
          <xdr:colOff>933450</xdr:colOff>
          <xdr:row>17</xdr:row>
          <xdr:rowOff>342900</xdr:rowOff>
        </xdr:to>
        <xdr:sp macro="" textlink="">
          <xdr:nvSpPr>
            <xdr:cNvPr id="22611" name="Drop Down 83" hidden="1">
              <a:extLst>
                <a:ext uri="{63B3BB69-23CF-44E3-9099-C40C66FF867C}">
                  <a14:compatExt spid="_x0000_s22611"/>
                </a:ext>
                <a:ext uri="{FF2B5EF4-FFF2-40B4-BE49-F238E27FC236}">
                  <a16:creationId xmlns:a16="http://schemas.microsoft.com/office/drawing/2014/main" id="{00000000-0008-0000-0800-00005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18</xdr:row>
          <xdr:rowOff>76200</xdr:rowOff>
        </xdr:from>
        <xdr:to>
          <xdr:col>42</xdr:col>
          <xdr:colOff>933450</xdr:colOff>
          <xdr:row>18</xdr:row>
          <xdr:rowOff>342900</xdr:rowOff>
        </xdr:to>
        <xdr:sp macro="" textlink="">
          <xdr:nvSpPr>
            <xdr:cNvPr id="22612" name="Drop Down 84" hidden="1">
              <a:extLst>
                <a:ext uri="{63B3BB69-23CF-44E3-9099-C40C66FF867C}">
                  <a14:compatExt spid="_x0000_s22612"/>
                </a:ext>
                <a:ext uri="{FF2B5EF4-FFF2-40B4-BE49-F238E27FC236}">
                  <a16:creationId xmlns:a16="http://schemas.microsoft.com/office/drawing/2014/main" id="{00000000-0008-0000-0800-00005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9</xdr:row>
          <xdr:rowOff>85725</xdr:rowOff>
        </xdr:from>
        <xdr:to>
          <xdr:col>45</xdr:col>
          <xdr:colOff>2409825</xdr:colOff>
          <xdr:row>9</xdr:row>
          <xdr:rowOff>342900</xdr:rowOff>
        </xdr:to>
        <xdr:sp macro="" textlink="">
          <xdr:nvSpPr>
            <xdr:cNvPr id="22613" name="Drop Down 85" hidden="1">
              <a:extLst>
                <a:ext uri="{63B3BB69-23CF-44E3-9099-C40C66FF867C}">
                  <a14:compatExt spid="_x0000_s22613"/>
                </a:ext>
                <a:ext uri="{FF2B5EF4-FFF2-40B4-BE49-F238E27FC236}">
                  <a16:creationId xmlns:a16="http://schemas.microsoft.com/office/drawing/2014/main" id="{00000000-0008-0000-0800-00005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10</xdr:row>
          <xdr:rowOff>85725</xdr:rowOff>
        </xdr:from>
        <xdr:to>
          <xdr:col>45</xdr:col>
          <xdr:colOff>2409825</xdr:colOff>
          <xdr:row>10</xdr:row>
          <xdr:rowOff>342900</xdr:rowOff>
        </xdr:to>
        <xdr:sp macro="" textlink="">
          <xdr:nvSpPr>
            <xdr:cNvPr id="22614" name="Drop Down 86" hidden="1">
              <a:extLst>
                <a:ext uri="{63B3BB69-23CF-44E3-9099-C40C66FF867C}">
                  <a14:compatExt spid="_x0000_s22614"/>
                </a:ext>
                <a:ext uri="{FF2B5EF4-FFF2-40B4-BE49-F238E27FC236}">
                  <a16:creationId xmlns:a16="http://schemas.microsoft.com/office/drawing/2014/main" id="{00000000-0008-0000-0800-00005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11</xdr:row>
          <xdr:rowOff>85725</xdr:rowOff>
        </xdr:from>
        <xdr:to>
          <xdr:col>45</xdr:col>
          <xdr:colOff>2409825</xdr:colOff>
          <xdr:row>11</xdr:row>
          <xdr:rowOff>342900</xdr:rowOff>
        </xdr:to>
        <xdr:sp macro="" textlink="">
          <xdr:nvSpPr>
            <xdr:cNvPr id="22615" name="Drop Down 87" hidden="1">
              <a:extLst>
                <a:ext uri="{63B3BB69-23CF-44E3-9099-C40C66FF867C}">
                  <a14:compatExt spid="_x0000_s22615"/>
                </a:ext>
                <a:ext uri="{FF2B5EF4-FFF2-40B4-BE49-F238E27FC236}">
                  <a16:creationId xmlns:a16="http://schemas.microsoft.com/office/drawing/2014/main" id="{00000000-0008-0000-0800-00005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12</xdr:row>
          <xdr:rowOff>85725</xdr:rowOff>
        </xdr:from>
        <xdr:to>
          <xdr:col>45</xdr:col>
          <xdr:colOff>2409825</xdr:colOff>
          <xdr:row>12</xdr:row>
          <xdr:rowOff>342900</xdr:rowOff>
        </xdr:to>
        <xdr:sp macro="" textlink="">
          <xdr:nvSpPr>
            <xdr:cNvPr id="22616" name="Drop Down 88" hidden="1">
              <a:extLst>
                <a:ext uri="{63B3BB69-23CF-44E3-9099-C40C66FF867C}">
                  <a14:compatExt spid="_x0000_s22616"/>
                </a:ext>
                <a:ext uri="{FF2B5EF4-FFF2-40B4-BE49-F238E27FC236}">
                  <a16:creationId xmlns:a16="http://schemas.microsoft.com/office/drawing/2014/main" id="{00000000-0008-0000-0800-00005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13</xdr:row>
          <xdr:rowOff>85725</xdr:rowOff>
        </xdr:from>
        <xdr:to>
          <xdr:col>45</xdr:col>
          <xdr:colOff>2409825</xdr:colOff>
          <xdr:row>13</xdr:row>
          <xdr:rowOff>342900</xdr:rowOff>
        </xdr:to>
        <xdr:sp macro="" textlink="">
          <xdr:nvSpPr>
            <xdr:cNvPr id="22617" name="Drop Down 89" hidden="1">
              <a:extLst>
                <a:ext uri="{63B3BB69-23CF-44E3-9099-C40C66FF867C}">
                  <a14:compatExt spid="_x0000_s22617"/>
                </a:ext>
                <a:ext uri="{FF2B5EF4-FFF2-40B4-BE49-F238E27FC236}">
                  <a16:creationId xmlns:a16="http://schemas.microsoft.com/office/drawing/2014/main" id="{00000000-0008-0000-0800-00005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14</xdr:row>
          <xdr:rowOff>85725</xdr:rowOff>
        </xdr:from>
        <xdr:to>
          <xdr:col>45</xdr:col>
          <xdr:colOff>2409825</xdr:colOff>
          <xdr:row>14</xdr:row>
          <xdr:rowOff>342900</xdr:rowOff>
        </xdr:to>
        <xdr:sp macro="" textlink="">
          <xdr:nvSpPr>
            <xdr:cNvPr id="22618" name="Drop Down 90" hidden="1">
              <a:extLst>
                <a:ext uri="{63B3BB69-23CF-44E3-9099-C40C66FF867C}">
                  <a14:compatExt spid="_x0000_s22618"/>
                </a:ext>
                <a:ext uri="{FF2B5EF4-FFF2-40B4-BE49-F238E27FC236}">
                  <a16:creationId xmlns:a16="http://schemas.microsoft.com/office/drawing/2014/main" id="{00000000-0008-0000-0800-00005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15</xdr:row>
          <xdr:rowOff>85725</xdr:rowOff>
        </xdr:from>
        <xdr:to>
          <xdr:col>45</xdr:col>
          <xdr:colOff>2409825</xdr:colOff>
          <xdr:row>15</xdr:row>
          <xdr:rowOff>342900</xdr:rowOff>
        </xdr:to>
        <xdr:sp macro="" textlink="">
          <xdr:nvSpPr>
            <xdr:cNvPr id="22619" name="Drop Down 91" hidden="1">
              <a:extLst>
                <a:ext uri="{63B3BB69-23CF-44E3-9099-C40C66FF867C}">
                  <a14:compatExt spid="_x0000_s22619"/>
                </a:ext>
                <a:ext uri="{FF2B5EF4-FFF2-40B4-BE49-F238E27FC236}">
                  <a16:creationId xmlns:a16="http://schemas.microsoft.com/office/drawing/2014/main" id="{00000000-0008-0000-0800-00005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16</xdr:row>
          <xdr:rowOff>85725</xdr:rowOff>
        </xdr:from>
        <xdr:to>
          <xdr:col>45</xdr:col>
          <xdr:colOff>2409825</xdr:colOff>
          <xdr:row>16</xdr:row>
          <xdr:rowOff>342900</xdr:rowOff>
        </xdr:to>
        <xdr:sp macro="" textlink="">
          <xdr:nvSpPr>
            <xdr:cNvPr id="22620" name="Drop Down 92" hidden="1">
              <a:extLst>
                <a:ext uri="{63B3BB69-23CF-44E3-9099-C40C66FF867C}">
                  <a14:compatExt spid="_x0000_s22620"/>
                </a:ext>
                <a:ext uri="{FF2B5EF4-FFF2-40B4-BE49-F238E27FC236}">
                  <a16:creationId xmlns:a16="http://schemas.microsoft.com/office/drawing/2014/main" id="{00000000-0008-0000-0800-00005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17</xdr:row>
          <xdr:rowOff>85725</xdr:rowOff>
        </xdr:from>
        <xdr:to>
          <xdr:col>45</xdr:col>
          <xdr:colOff>2409825</xdr:colOff>
          <xdr:row>17</xdr:row>
          <xdr:rowOff>342900</xdr:rowOff>
        </xdr:to>
        <xdr:sp macro="" textlink="">
          <xdr:nvSpPr>
            <xdr:cNvPr id="22621" name="Drop Down 93" hidden="1">
              <a:extLst>
                <a:ext uri="{63B3BB69-23CF-44E3-9099-C40C66FF867C}">
                  <a14:compatExt spid="_x0000_s22621"/>
                </a:ext>
                <a:ext uri="{FF2B5EF4-FFF2-40B4-BE49-F238E27FC236}">
                  <a16:creationId xmlns:a16="http://schemas.microsoft.com/office/drawing/2014/main" id="{00000000-0008-0000-0800-00005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18</xdr:row>
          <xdr:rowOff>85725</xdr:rowOff>
        </xdr:from>
        <xdr:to>
          <xdr:col>45</xdr:col>
          <xdr:colOff>2409825</xdr:colOff>
          <xdr:row>18</xdr:row>
          <xdr:rowOff>342900</xdr:rowOff>
        </xdr:to>
        <xdr:sp macro="" textlink="">
          <xdr:nvSpPr>
            <xdr:cNvPr id="22622" name="Drop Down 94" hidden="1">
              <a:extLst>
                <a:ext uri="{63B3BB69-23CF-44E3-9099-C40C66FF867C}">
                  <a14:compatExt spid="_x0000_s22622"/>
                </a:ext>
                <a:ext uri="{FF2B5EF4-FFF2-40B4-BE49-F238E27FC236}">
                  <a16:creationId xmlns:a16="http://schemas.microsoft.com/office/drawing/2014/main" id="{00000000-0008-0000-0800-00005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9</xdr:row>
          <xdr:rowOff>76200</xdr:rowOff>
        </xdr:from>
        <xdr:to>
          <xdr:col>48</xdr:col>
          <xdr:colOff>866775</xdr:colOff>
          <xdr:row>9</xdr:row>
          <xdr:rowOff>342900</xdr:rowOff>
        </xdr:to>
        <xdr:sp macro="" textlink="">
          <xdr:nvSpPr>
            <xdr:cNvPr id="22623" name="Drop Down 95" hidden="1">
              <a:extLst>
                <a:ext uri="{63B3BB69-23CF-44E3-9099-C40C66FF867C}">
                  <a14:compatExt spid="_x0000_s22623"/>
                </a:ext>
                <a:ext uri="{FF2B5EF4-FFF2-40B4-BE49-F238E27FC236}">
                  <a16:creationId xmlns:a16="http://schemas.microsoft.com/office/drawing/2014/main" id="{00000000-0008-0000-0800-00005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10</xdr:row>
          <xdr:rowOff>76200</xdr:rowOff>
        </xdr:from>
        <xdr:to>
          <xdr:col>48</xdr:col>
          <xdr:colOff>866775</xdr:colOff>
          <xdr:row>10</xdr:row>
          <xdr:rowOff>342900</xdr:rowOff>
        </xdr:to>
        <xdr:sp macro="" textlink="">
          <xdr:nvSpPr>
            <xdr:cNvPr id="22624" name="Drop Down 96" hidden="1">
              <a:extLst>
                <a:ext uri="{63B3BB69-23CF-44E3-9099-C40C66FF867C}">
                  <a14:compatExt spid="_x0000_s22624"/>
                </a:ext>
                <a:ext uri="{FF2B5EF4-FFF2-40B4-BE49-F238E27FC236}">
                  <a16:creationId xmlns:a16="http://schemas.microsoft.com/office/drawing/2014/main" id="{00000000-0008-0000-0800-00006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11</xdr:row>
          <xdr:rowOff>76200</xdr:rowOff>
        </xdr:from>
        <xdr:to>
          <xdr:col>48</xdr:col>
          <xdr:colOff>847725</xdr:colOff>
          <xdr:row>11</xdr:row>
          <xdr:rowOff>342900</xdr:rowOff>
        </xdr:to>
        <xdr:sp macro="" textlink="">
          <xdr:nvSpPr>
            <xdr:cNvPr id="22625" name="Drop Down 97" hidden="1">
              <a:extLst>
                <a:ext uri="{63B3BB69-23CF-44E3-9099-C40C66FF867C}">
                  <a14:compatExt spid="_x0000_s22625"/>
                </a:ext>
                <a:ext uri="{FF2B5EF4-FFF2-40B4-BE49-F238E27FC236}">
                  <a16:creationId xmlns:a16="http://schemas.microsoft.com/office/drawing/2014/main" id="{00000000-0008-0000-0800-00006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12</xdr:row>
          <xdr:rowOff>76200</xdr:rowOff>
        </xdr:from>
        <xdr:to>
          <xdr:col>48</xdr:col>
          <xdr:colOff>885825</xdr:colOff>
          <xdr:row>12</xdr:row>
          <xdr:rowOff>342900</xdr:rowOff>
        </xdr:to>
        <xdr:sp macro="" textlink="">
          <xdr:nvSpPr>
            <xdr:cNvPr id="22626" name="Drop Down 98" hidden="1">
              <a:extLst>
                <a:ext uri="{63B3BB69-23CF-44E3-9099-C40C66FF867C}">
                  <a14:compatExt spid="_x0000_s22626"/>
                </a:ext>
                <a:ext uri="{FF2B5EF4-FFF2-40B4-BE49-F238E27FC236}">
                  <a16:creationId xmlns:a16="http://schemas.microsoft.com/office/drawing/2014/main" id="{00000000-0008-0000-0800-00006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13</xdr:row>
          <xdr:rowOff>76200</xdr:rowOff>
        </xdr:from>
        <xdr:to>
          <xdr:col>48</xdr:col>
          <xdr:colOff>885825</xdr:colOff>
          <xdr:row>13</xdr:row>
          <xdr:rowOff>342900</xdr:rowOff>
        </xdr:to>
        <xdr:sp macro="" textlink="">
          <xdr:nvSpPr>
            <xdr:cNvPr id="22627" name="Drop Down 99" hidden="1">
              <a:extLst>
                <a:ext uri="{63B3BB69-23CF-44E3-9099-C40C66FF867C}">
                  <a14:compatExt spid="_x0000_s22627"/>
                </a:ext>
                <a:ext uri="{FF2B5EF4-FFF2-40B4-BE49-F238E27FC236}">
                  <a16:creationId xmlns:a16="http://schemas.microsoft.com/office/drawing/2014/main" id="{00000000-0008-0000-0800-00006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14</xdr:row>
          <xdr:rowOff>76200</xdr:rowOff>
        </xdr:from>
        <xdr:to>
          <xdr:col>48</xdr:col>
          <xdr:colOff>885825</xdr:colOff>
          <xdr:row>14</xdr:row>
          <xdr:rowOff>342900</xdr:rowOff>
        </xdr:to>
        <xdr:sp macro="" textlink="">
          <xdr:nvSpPr>
            <xdr:cNvPr id="22628" name="Drop Down 100" hidden="1">
              <a:extLst>
                <a:ext uri="{63B3BB69-23CF-44E3-9099-C40C66FF867C}">
                  <a14:compatExt spid="_x0000_s22628"/>
                </a:ext>
                <a:ext uri="{FF2B5EF4-FFF2-40B4-BE49-F238E27FC236}">
                  <a16:creationId xmlns:a16="http://schemas.microsoft.com/office/drawing/2014/main" id="{00000000-0008-0000-0800-00006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15</xdr:row>
          <xdr:rowOff>85725</xdr:rowOff>
        </xdr:from>
        <xdr:to>
          <xdr:col>48</xdr:col>
          <xdr:colOff>885825</xdr:colOff>
          <xdr:row>15</xdr:row>
          <xdr:rowOff>342900</xdr:rowOff>
        </xdr:to>
        <xdr:sp macro="" textlink="">
          <xdr:nvSpPr>
            <xdr:cNvPr id="22629" name="Drop Down 101" hidden="1">
              <a:extLst>
                <a:ext uri="{63B3BB69-23CF-44E3-9099-C40C66FF867C}">
                  <a14:compatExt spid="_x0000_s22629"/>
                </a:ext>
                <a:ext uri="{FF2B5EF4-FFF2-40B4-BE49-F238E27FC236}">
                  <a16:creationId xmlns:a16="http://schemas.microsoft.com/office/drawing/2014/main" id="{00000000-0008-0000-0800-00006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16</xdr:row>
          <xdr:rowOff>76200</xdr:rowOff>
        </xdr:from>
        <xdr:to>
          <xdr:col>48</xdr:col>
          <xdr:colOff>885825</xdr:colOff>
          <xdr:row>16</xdr:row>
          <xdr:rowOff>342900</xdr:rowOff>
        </xdr:to>
        <xdr:sp macro="" textlink="">
          <xdr:nvSpPr>
            <xdr:cNvPr id="22630" name="Drop Down 102" hidden="1">
              <a:extLst>
                <a:ext uri="{63B3BB69-23CF-44E3-9099-C40C66FF867C}">
                  <a14:compatExt spid="_x0000_s22630"/>
                </a:ext>
                <a:ext uri="{FF2B5EF4-FFF2-40B4-BE49-F238E27FC236}">
                  <a16:creationId xmlns:a16="http://schemas.microsoft.com/office/drawing/2014/main" id="{00000000-0008-0000-0800-00006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17</xdr:row>
          <xdr:rowOff>76200</xdr:rowOff>
        </xdr:from>
        <xdr:to>
          <xdr:col>48</xdr:col>
          <xdr:colOff>885825</xdr:colOff>
          <xdr:row>17</xdr:row>
          <xdr:rowOff>342900</xdr:rowOff>
        </xdr:to>
        <xdr:sp macro="" textlink="">
          <xdr:nvSpPr>
            <xdr:cNvPr id="22631" name="Drop Down 103" hidden="1">
              <a:extLst>
                <a:ext uri="{63B3BB69-23CF-44E3-9099-C40C66FF867C}">
                  <a14:compatExt spid="_x0000_s22631"/>
                </a:ext>
                <a:ext uri="{FF2B5EF4-FFF2-40B4-BE49-F238E27FC236}">
                  <a16:creationId xmlns:a16="http://schemas.microsoft.com/office/drawing/2014/main" id="{00000000-0008-0000-0800-00006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18</xdr:row>
          <xdr:rowOff>76200</xdr:rowOff>
        </xdr:from>
        <xdr:to>
          <xdr:col>48</xdr:col>
          <xdr:colOff>885825</xdr:colOff>
          <xdr:row>18</xdr:row>
          <xdr:rowOff>342900</xdr:rowOff>
        </xdr:to>
        <xdr:sp macro="" textlink="">
          <xdr:nvSpPr>
            <xdr:cNvPr id="22632" name="Drop Down 104" hidden="1">
              <a:extLst>
                <a:ext uri="{63B3BB69-23CF-44E3-9099-C40C66FF867C}">
                  <a14:compatExt spid="_x0000_s22632"/>
                </a:ext>
                <a:ext uri="{FF2B5EF4-FFF2-40B4-BE49-F238E27FC236}">
                  <a16:creationId xmlns:a16="http://schemas.microsoft.com/office/drawing/2014/main" id="{00000000-0008-0000-0800-00006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9</xdr:row>
          <xdr:rowOff>76200</xdr:rowOff>
        </xdr:from>
        <xdr:to>
          <xdr:col>51</xdr:col>
          <xdr:colOff>2371725</xdr:colOff>
          <xdr:row>9</xdr:row>
          <xdr:rowOff>342900</xdr:rowOff>
        </xdr:to>
        <xdr:sp macro="" textlink="">
          <xdr:nvSpPr>
            <xdr:cNvPr id="22633" name="Drop Down 105" hidden="1">
              <a:extLst>
                <a:ext uri="{63B3BB69-23CF-44E3-9099-C40C66FF867C}">
                  <a14:compatExt spid="_x0000_s22633"/>
                </a:ext>
                <a:ext uri="{FF2B5EF4-FFF2-40B4-BE49-F238E27FC236}">
                  <a16:creationId xmlns:a16="http://schemas.microsoft.com/office/drawing/2014/main" id="{00000000-0008-0000-0800-00006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10</xdr:row>
          <xdr:rowOff>76200</xdr:rowOff>
        </xdr:from>
        <xdr:to>
          <xdr:col>51</xdr:col>
          <xdr:colOff>2371725</xdr:colOff>
          <xdr:row>10</xdr:row>
          <xdr:rowOff>342900</xdr:rowOff>
        </xdr:to>
        <xdr:sp macro="" textlink="">
          <xdr:nvSpPr>
            <xdr:cNvPr id="22634" name="Drop Down 106" hidden="1">
              <a:extLst>
                <a:ext uri="{63B3BB69-23CF-44E3-9099-C40C66FF867C}">
                  <a14:compatExt spid="_x0000_s22634"/>
                </a:ext>
                <a:ext uri="{FF2B5EF4-FFF2-40B4-BE49-F238E27FC236}">
                  <a16:creationId xmlns:a16="http://schemas.microsoft.com/office/drawing/2014/main" id="{00000000-0008-0000-0800-00006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11</xdr:row>
          <xdr:rowOff>76200</xdr:rowOff>
        </xdr:from>
        <xdr:to>
          <xdr:col>51</xdr:col>
          <xdr:colOff>2371725</xdr:colOff>
          <xdr:row>11</xdr:row>
          <xdr:rowOff>342900</xdr:rowOff>
        </xdr:to>
        <xdr:sp macro="" textlink="">
          <xdr:nvSpPr>
            <xdr:cNvPr id="22635" name="Drop Down 107" hidden="1">
              <a:extLst>
                <a:ext uri="{63B3BB69-23CF-44E3-9099-C40C66FF867C}">
                  <a14:compatExt spid="_x0000_s22635"/>
                </a:ext>
                <a:ext uri="{FF2B5EF4-FFF2-40B4-BE49-F238E27FC236}">
                  <a16:creationId xmlns:a16="http://schemas.microsoft.com/office/drawing/2014/main" id="{00000000-0008-0000-0800-00006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12</xdr:row>
          <xdr:rowOff>76200</xdr:rowOff>
        </xdr:from>
        <xdr:to>
          <xdr:col>51</xdr:col>
          <xdr:colOff>2371725</xdr:colOff>
          <xdr:row>12</xdr:row>
          <xdr:rowOff>342900</xdr:rowOff>
        </xdr:to>
        <xdr:sp macro="" textlink="">
          <xdr:nvSpPr>
            <xdr:cNvPr id="22636" name="Drop Down 108" hidden="1">
              <a:extLst>
                <a:ext uri="{63B3BB69-23CF-44E3-9099-C40C66FF867C}">
                  <a14:compatExt spid="_x0000_s22636"/>
                </a:ext>
                <a:ext uri="{FF2B5EF4-FFF2-40B4-BE49-F238E27FC236}">
                  <a16:creationId xmlns:a16="http://schemas.microsoft.com/office/drawing/2014/main" id="{00000000-0008-0000-0800-00006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13</xdr:row>
          <xdr:rowOff>76200</xdr:rowOff>
        </xdr:from>
        <xdr:to>
          <xdr:col>51</xdr:col>
          <xdr:colOff>2371725</xdr:colOff>
          <xdr:row>13</xdr:row>
          <xdr:rowOff>342900</xdr:rowOff>
        </xdr:to>
        <xdr:sp macro="" textlink="">
          <xdr:nvSpPr>
            <xdr:cNvPr id="22637" name="Drop Down 109" hidden="1">
              <a:extLst>
                <a:ext uri="{63B3BB69-23CF-44E3-9099-C40C66FF867C}">
                  <a14:compatExt spid="_x0000_s22637"/>
                </a:ext>
                <a:ext uri="{FF2B5EF4-FFF2-40B4-BE49-F238E27FC236}">
                  <a16:creationId xmlns:a16="http://schemas.microsoft.com/office/drawing/2014/main" id="{00000000-0008-0000-0800-00006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14</xdr:row>
          <xdr:rowOff>76200</xdr:rowOff>
        </xdr:from>
        <xdr:to>
          <xdr:col>51</xdr:col>
          <xdr:colOff>2371725</xdr:colOff>
          <xdr:row>14</xdr:row>
          <xdr:rowOff>342900</xdr:rowOff>
        </xdr:to>
        <xdr:sp macro="" textlink="">
          <xdr:nvSpPr>
            <xdr:cNvPr id="22638" name="Drop Down 110" hidden="1">
              <a:extLst>
                <a:ext uri="{63B3BB69-23CF-44E3-9099-C40C66FF867C}">
                  <a14:compatExt spid="_x0000_s22638"/>
                </a:ext>
                <a:ext uri="{FF2B5EF4-FFF2-40B4-BE49-F238E27FC236}">
                  <a16:creationId xmlns:a16="http://schemas.microsoft.com/office/drawing/2014/main" id="{00000000-0008-0000-0800-00006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15</xdr:row>
          <xdr:rowOff>76200</xdr:rowOff>
        </xdr:from>
        <xdr:to>
          <xdr:col>51</xdr:col>
          <xdr:colOff>2371725</xdr:colOff>
          <xdr:row>15</xdr:row>
          <xdr:rowOff>342900</xdr:rowOff>
        </xdr:to>
        <xdr:sp macro="" textlink="">
          <xdr:nvSpPr>
            <xdr:cNvPr id="22639" name="Drop Down 111" hidden="1">
              <a:extLst>
                <a:ext uri="{63B3BB69-23CF-44E3-9099-C40C66FF867C}">
                  <a14:compatExt spid="_x0000_s22639"/>
                </a:ext>
                <a:ext uri="{FF2B5EF4-FFF2-40B4-BE49-F238E27FC236}">
                  <a16:creationId xmlns:a16="http://schemas.microsoft.com/office/drawing/2014/main" id="{00000000-0008-0000-0800-00006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16</xdr:row>
          <xdr:rowOff>76200</xdr:rowOff>
        </xdr:from>
        <xdr:to>
          <xdr:col>51</xdr:col>
          <xdr:colOff>2371725</xdr:colOff>
          <xdr:row>16</xdr:row>
          <xdr:rowOff>342900</xdr:rowOff>
        </xdr:to>
        <xdr:sp macro="" textlink="">
          <xdr:nvSpPr>
            <xdr:cNvPr id="22640" name="Drop Down 112" hidden="1">
              <a:extLst>
                <a:ext uri="{63B3BB69-23CF-44E3-9099-C40C66FF867C}">
                  <a14:compatExt spid="_x0000_s22640"/>
                </a:ext>
                <a:ext uri="{FF2B5EF4-FFF2-40B4-BE49-F238E27FC236}">
                  <a16:creationId xmlns:a16="http://schemas.microsoft.com/office/drawing/2014/main" id="{00000000-0008-0000-0800-00007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17</xdr:row>
          <xdr:rowOff>76200</xdr:rowOff>
        </xdr:from>
        <xdr:to>
          <xdr:col>51</xdr:col>
          <xdr:colOff>2371725</xdr:colOff>
          <xdr:row>17</xdr:row>
          <xdr:rowOff>342900</xdr:rowOff>
        </xdr:to>
        <xdr:sp macro="" textlink="">
          <xdr:nvSpPr>
            <xdr:cNvPr id="22641" name="Drop Down 113" hidden="1">
              <a:extLst>
                <a:ext uri="{63B3BB69-23CF-44E3-9099-C40C66FF867C}">
                  <a14:compatExt spid="_x0000_s22641"/>
                </a:ext>
                <a:ext uri="{FF2B5EF4-FFF2-40B4-BE49-F238E27FC236}">
                  <a16:creationId xmlns:a16="http://schemas.microsoft.com/office/drawing/2014/main" id="{00000000-0008-0000-0800-00007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18</xdr:row>
          <xdr:rowOff>76200</xdr:rowOff>
        </xdr:from>
        <xdr:to>
          <xdr:col>51</xdr:col>
          <xdr:colOff>2371725</xdr:colOff>
          <xdr:row>18</xdr:row>
          <xdr:rowOff>342900</xdr:rowOff>
        </xdr:to>
        <xdr:sp macro="" textlink="">
          <xdr:nvSpPr>
            <xdr:cNvPr id="22642" name="Drop Down 114" hidden="1">
              <a:extLst>
                <a:ext uri="{63B3BB69-23CF-44E3-9099-C40C66FF867C}">
                  <a14:compatExt spid="_x0000_s22642"/>
                </a:ext>
                <a:ext uri="{FF2B5EF4-FFF2-40B4-BE49-F238E27FC236}">
                  <a16:creationId xmlns:a16="http://schemas.microsoft.com/office/drawing/2014/main" id="{00000000-0008-0000-0800-00007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9</xdr:row>
          <xdr:rowOff>76200</xdr:rowOff>
        </xdr:from>
        <xdr:to>
          <xdr:col>54</xdr:col>
          <xdr:colOff>876300</xdr:colOff>
          <xdr:row>9</xdr:row>
          <xdr:rowOff>342900</xdr:rowOff>
        </xdr:to>
        <xdr:sp macro="" textlink="">
          <xdr:nvSpPr>
            <xdr:cNvPr id="22643" name="Drop Down 115" hidden="1">
              <a:extLst>
                <a:ext uri="{63B3BB69-23CF-44E3-9099-C40C66FF867C}">
                  <a14:compatExt spid="_x0000_s22643"/>
                </a:ext>
                <a:ext uri="{FF2B5EF4-FFF2-40B4-BE49-F238E27FC236}">
                  <a16:creationId xmlns:a16="http://schemas.microsoft.com/office/drawing/2014/main" id="{00000000-0008-0000-0800-00007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10</xdr:row>
          <xdr:rowOff>76200</xdr:rowOff>
        </xdr:from>
        <xdr:to>
          <xdr:col>54</xdr:col>
          <xdr:colOff>876300</xdr:colOff>
          <xdr:row>10</xdr:row>
          <xdr:rowOff>342900</xdr:rowOff>
        </xdr:to>
        <xdr:sp macro="" textlink="">
          <xdr:nvSpPr>
            <xdr:cNvPr id="22644" name="Drop Down 116" hidden="1">
              <a:extLst>
                <a:ext uri="{63B3BB69-23CF-44E3-9099-C40C66FF867C}">
                  <a14:compatExt spid="_x0000_s22644"/>
                </a:ext>
                <a:ext uri="{FF2B5EF4-FFF2-40B4-BE49-F238E27FC236}">
                  <a16:creationId xmlns:a16="http://schemas.microsoft.com/office/drawing/2014/main" id="{00000000-0008-0000-0800-00007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11</xdr:row>
          <xdr:rowOff>76200</xdr:rowOff>
        </xdr:from>
        <xdr:to>
          <xdr:col>54</xdr:col>
          <xdr:colOff>876300</xdr:colOff>
          <xdr:row>11</xdr:row>
          <xdr:rowOff>342900</xdr:rowOff>
        </xdr:to>
        <xdr:sp macro="" textlink="">
          <xdr:nvSpPr>
            <xdr:cNvPr id="22645" name="Drop Down 117" hidden="1">
              <a:extLst>
                <a:ext uri="{63B3BB69-23CF-44E3-9099-C40C66FF867C}">
                  <a14:compatExt spid="_x0000_s22645"/>
                </a:ext>
                <a:ext uri="{FF2B5EF4-FFF2-40B4-BE49-F238E27FC236}">
                  <a16:creationId xmlns:a16="http://schemas.microsoft.com/office/drawing/2014/main" id="{00000000-0008-0000-0800-00007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12</xdr:row>
          <xdr:rowOff>76200</xdr:rowOff>
        </xdr:from>
        <xdr:to>
          <xdr:col>54</xdr:col>
          <xdr:colOff>876300</xdr:colOff>
          <xdr:row>12</xdr:row>
          <xdr:rowOff>342900</xdr:rowOff>
        </xdr:to>
        <xdr:sp macro="" textlink="">
          <xdr:nvSpPr>
            <xdr:cNvPr id="22646" name="Drop Down 118" hidden="1">
              <a:extLst>
                <a:ext uri="{63B3BB69-23CF-44E3-9099-C40C66FF867C}">
                  <a14:compatExt spid="_x0000_s22646"/>
                </a:ext>
                <a:ext uri="{FF2B5EF4-FFF2-40B4-BE49-F238E27FC236}">
                  <a16:creationId xmlns:a16="http://schemas.microsoft.com/office/drawing/2014/main" id="{00000000-0008-0000-0800-00007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13</xdr:row>
          <xdr:rowOff>76200</xdr:rowOff>
        </xdr:from>
        <xdr:to>
          <xdr:col>54</xdr:col>
          <xdr:colOff>876300</xdr:colOff>
          <xdr:row>13</xdr:row>
          <xdr:rowOff>342900</xdr:rowOff>
        </xdr:to>
        <xdr:sp macro="" textlink="">
          <xdr:nvSpPr>
            <xdr:cNvPr id="22647" name="Drop Down 119" hidden="1">
              <a:extLst>
                <a:ext uri="{63B3BB69-23CF-44E3-9099-C40C66FF867C}">
                  <a14:compatExt spid="_x0000_s22647"/>
                </a:ext>
                <a:ext uri="{FF2B5EF4-FFF2-40B4-BE49-F238E27FC236}">
                  <a16:creationId xmlns:a16="http://schemas.microsoft.com/office/drawing/2014/main" id="{00000000-0008-0000-0800-00007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14</xdr:row>
          <xdr:rowOff>76200</xdr:rowOff>
        </xdr:from>
        <xdr:to>
          <xdr:col>54</xdr:col>
          <xdr:colOff>876300</xdr:colOff>
          <xdr:row>14</xdr:row>
          <xdr:rowOff>342900</xdr:rowOff>
        </xdr:to>
        <xdr:sp macro="" textlink="">
          <xdr:nvSpPr>
            <xdr:cNvPr id="22648" name="Drop Down 120" hidden="1">
              <a:extLst>
                <a:ext uri="{63B3BB69-23CF-44E3-9099-C40C66FF867C}">
                  <a14:compatExt spid="_x0000_s22648"/>
                </a:ext>
                <a:ext uri="{FF2B5EF4-FFF2-40B4-BE49-F238E27FC236}">
                  <a16:creationId xmlns:a16="http://schemas.microsoft.com/office/drawing/2014/main" id="{00000000-0008-0000-0800-00007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15</xdr:row>
          <xdr:rowOff>76200</xdr:rowOff>
        </xdr:from>
        <xdr:to>
          <xdr:col>54</xdr:col>
          <xdr:colOff>876300</xdr:colOff>
          <xdr:row>15</xdr:row>
          <xdr:rowOff>342900</xdr:rowOff>
        </xdr:to>
        <xdr:sp macro="" textlink="">
          <xdr:nvSpPr>
            <xdr:cNvPr id="22649" name="Drop Down 121" hidden="1">
              <a:extLst>
                <a:ext uri="{63B3BB69-23CF-44E3-9099-C40C66FF867C}">
                  <a14:compatExt spid="_x0000_s22649"/>
                </a:ext>
                <a:ext uri="{FF2B5EF4-FFF2-40B4-BE49-F238E27FC236}">
                  <a16:creationId xmlns:a16="http://schemas.microsoft.com/office/drawing/2014/main" id="{00000000-0008-0000-0800-00007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16</xdr:row>
          <xdr:rowOff>85725</xdr:rowOff>
        </xdr:from>
        <xdr:to>
          <xdr:col>54</xdr:col>
          <xdr:colOff>876300</xdr:colOff>
          <xdr:row>16</xdr:row>
          <xdr:rowOff>342900</xdr:rowOff>
        </xdr:to>
        <xdr:sp macro="" textlink="">
          <xdr:nvSpPr>
            <xdr:cNvPr id="22650" name="Drop Down 122" hidden="1">
              <a:extLst>
                <a:ext uri="{63B3BB69-23CF-44E3-9099-C40C66FF867C}">
                  <a14:compatExt spid="_x0000_s22650"/>
                </a:ext>
                <a:ext uri="{FF2B5EF4-FFF2-40B4-BE49-F238E27FC236}">
                  <a16:creationId xmlns:a16="http://schemas.microsoft.com/office/drawing/2014/main" id="{00000000-0008-0000-0800-00007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17</xdr:row>
          <xdr:rowOff>76200</xdr:rowOff>
        </xdr:from>
        <xdr:to>
          <xdr:col>54</xdr:col>
          <xdr:colOff>876300</xdr:colOff>
          <xdr:row>17</xdr:row>
          <xdr:rowOff>342900</xdr:rowOff>
        </xdr:to>
        <xdr:sp macro="" textlink="">
          <xdr:nvSpPr>
            <xdr:cNvPr id="22651" name="Drop Down 123" hidden="1">
              <a:extLst>
                <a:ext uri="{63B3BB69-23CF-44E3-9099-C40C66FF867C}">
                  <a14:compatExt spid="_x0000_s22651"/>
                </a:ext>
                <a:ext uri="{FF2B5EF4-FFF2-40B4-BE49-F238E27FC236}">
                  <a16:creationId xmlns:a16="http://schemas.microsoft.com/office/drawing/2014/main" id="{00000000-0008-0000-0800-00007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18</xdr:row>
          <xdr:rowOff>76200</xdr:rowOff>
        </xdr:from>
        <xdr:to>
          <xdr:col>54</xdr:col>
          <xdr:colOff>876300</xdr:colOff>
          <xdr:row>18</xdr:row>
          <xdr:rowOff>342900</xdr:rowOff>
        </xdr:to>
        <xdr:sp macro="" textlink="">
          <xdr:nvSpPr>
            <xdr:cNvPr id="22652" name="Drop Down 124" hidden="1">
              <a:extLst>
                <a:ext uri="{63B3BB69-23CF-44E3-9099-C40C66FF867C}">
                  <a14:compatExt spid="_x0000_s22652"/>
                </a:ext>
                <a:ext uri="{FF2B5EF4-FFF2-40B4-BE49-F238E27FC236}">
                  <a16:creationId xmlns:a16="http://schemas.microsoft.com/office/drawing/2014/main" id="{00000000-0008-0000-0800-00007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17</xdr:row>
          <xdr:rowOff>76200</xdr:rowOff>
        </xdr:from>
        <xdr:to>
          <xdr:col>27</xdr:col>
          <xdr:colOff>2476500</xdr:colOff>
          <xdr:row>17</xdr:row>
          <xdr:rowOff>342900</xdr:rowOff>
        </xdr:to>
        <xdr:sp macro="" textlink="">
          <xdr:nvSpPr>
            <xdr:cNvPr id="22653" name="Drop Down 125" hidden="1">
              <a:extLst>
                <a:ext uri="{63B3BB69-23CF-44E3-9099-C40C66FF867C}">
                  <a14:compatExt spid="_x0000_s22653"/>
                </a:ext>
                <a:ext uri="{FF2B5EF4-FFF2-40B4-BE49-F238E27FC236}">
                  <a16:creationId xmlns:a16="http://schemas.microsoft.com/office/drawing/2014/main" id="{00000000-0008-0000-0800-00007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15</xdr:row>
          <xdr:rowOff>85725</xdr:rowOff>
        </xdr:from>
        <xdr:to>
          <xdr:col>25</xdr:col>
          <xdr:colOff>371475</xdr:colOff>
          <xdr:row>15</xdr:row>
          <xdr:rowOff>371475</xdr:rowOff>
        </xdr:to>
        <xdr:sp macro="" textlink="">
          <xdr:nvSpPr>
            <xdr:cNvPr id="22654" name="Drop Down 126" hidden="1">
              <a:extLst>
                <a:ext uri="{63B3BB69-23CF-44E3-9099-C40C66FF867C}">
                  <a14:compatExt spid="_x0000_s22654"/>
                </a:ext>
                <a:ext uri="{FF2B5EF4-FFF2-40B4-BE49-F238E27FC236}">
                  <a16:creationId xmlns:a16="http://schemas.microsoft.com/office/drawing/2014/main" id="{00000000-0008-0000-0800-00007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14</xdr:row>
          <xdr:rowOff>76200</xdr:rowOff>
        </xdr:from>
        <xdr:to>
          <xdr:col>25</xdr:col>
          <xdr:colOff>371475</xdr:colOff>
          <xdr:row>14</xdr:row>
          <xdr:rowOff>342900</xdr:rowOff>
        </xdr:to>
        <xdr:sp macro="" textlink="">
          <xdr:nvSpPr>
            <xdr:cNvPr id="22655" name="Drop Down 127" hidden="1">
              <a:extLst>
                <a:ext uri="{63B3BB69-23CF-44E3-9099-C40C66FF867C}">
                  <a14:compatExt spid="_x0000_s22655"/>
                </a:ext>
                <a:ext uri="{FF2B5EF4-FFF2-40B4-BE49-F238E27FC236}">
                  <a16:creationId xmlns:a16="http://schemas.microsoft.com/office/drawing/2014/main" id="{00000000-0008-0000-0800-00007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85725</xdr:rowOff>
        </xdr:from>
        <xdr:to>
          <xdr:col>25</xdr:col>
          <xdr:colOff>371475</xdr:colOff>
          <xdr:row>12</xdr:row>
          <xdr:rowOff>342900</xdr:rowOff>
        </xdr:to>
        <xdr:sp macro="" textlink="">
          <xdr:nvSpPr>
            <xdr:cNvPr id="22656" name="Drop Down 128" hidden="1">
              <a:extLst>
                <a:ext uri="{63B3BB69-23CF-44E3-9099-C40C66FF867C}">
                  <a14:compatExt spid="_x0000_s22656"/>
                </a:ext>
                <a:ext uri="{FF2B5EF4-FFF2-40B4-BE49-F238E27FC236}">
                  <a16:creationId xmlns:a16="http://schemas.microsoft.com/office/drawing/2014/main" id="{00000000-0008-0000-0800-00008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13</xdr:row>
          <xdr:rowOff>76200</xdr:rowOff>
        </xdr:from>
        <xdr:to>
          <xdr:col>25</xdr:col>
          <xdr:colOff>371475</xdr:colOff>
          <xdr:row>13</xdr:row>
          <xdr:rowOff>342900</xdr:rowOff>
        </xdr:to>
        <xdr:sp macro="" textlink="">
          <xdr:nvSpPr>
            <xdr:cNvPr id="22657" name="Drop Down 129" hidden="1">
              <a:extLst>
                <a:ext uri="{63B3BB69-23CF-44E3-9099-C40C66FF867C}">
                  <a14:compatExt spid="_x0000_s22657"/>
                </a:ext>
                <a:ext uri="{FF2B5EF4-FFF2-40B4-BE49-F238E27FC236}">
                  <a16:creationId xmlns:a16="http://schemas.microsoft.com/office/drawing/2014/main" id="{00000000-0008-0000-0800-00008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16</xdr:row>
          <xdr:rowOff>104775</xdr:rowOff>
        </xdr:from>
        <xdr:to>
          <xdr:col>25</xdr:col>
          <xdr:colOff>371475</xdr:colOff>
          <xdr:row>16</xdr:row>
          <xdr:rowOff>371475</xdr:rowOff>
        </xdr:to>
        <xdr:sp macro="" textlink="">
          <xdr:nvSpPr>
            <xdr:cNvPr id="22658" name="Drop Down 130" hidden="1">
              <a:extLst>
                <a:ext uri="{63B3BB69-23CF-44E3-9099-C40C66FF867C}">
                  <a14:compatExt spid="_x0000_s22658"/>
                </a:ext>
                <a:ext uri="{FF2B5EF4-FFF2-40B4-BE49-F238E27FC236}">
                  <a16:creationId xmlns:a16="http://schemas.microsoft.com/office/drawing/2014/main" id="{00000000-0008-0000-0800-00008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6</xdr:row>
          <xdr:rowOff>352425</xdr:rowOff>
        </xdr:from>
        <xdr:to>
          <xdr:col>30</xdr:col>
          <xdr:colOff>857250</xdr:colOff>
          <xdr:row>7</xdr:row>
          <xdr:rowOff>190500</xdr:rowOff>
        </xdr:to>
        <xdr:sp macro="" textlink="">
          <xdr:nvSpPr>
            <xdr:cNvPr id="22659" name="Drop Down 131" hidden="1">
              <a:extLst>
                <a:ext uri="{63B3BB69-23CF-44E3-9099-C40C66FF867C}">
                  <a14:compatExt spid="_x0000_s22659"/>
                </a:ext>
                <a:ext uri="{FF2B5EF4-FFF2-40B4-BE49-F238E27FC236}">
                  <a16:creationId xmlns:a16="http://schemas.microsoft.com/office/drawing/2014/main" id="{00000000-0008-0000-0800-00008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6</xdr:row>
          <xdr:rowOff>381000</xdr:rowOff>
        </xdr:from>
        <xdr:to>
          <xdr:col>36</xdr:col>
          <xdr:colOff>885825</xdr:colOff>
          <xdr:row>7</xdr:row>
          <xdr:rowOff>219075</xdr:rowOff>
        </xdr:to>
        <xdr:sp macro="" textlink="">
          <xdr:nvSpPr>
            <xdr:cNvPr id="22660" name="Drop Down 132" hidden="1">
              <a:extLst>
                <a:ext uri="{63B3BB69-23CF-44E3-9099-C40C66FF867C}">
                  <a14:compatExt spid="_x0000_s22660"/>
                </a:ext>
                <a:ext uri="{FF2B5EF4-FFF2-40B4-BE49-F238E27FC236}">
                  <a16:creationId xmlns:a16="http://schemas.microsoft.com/office/drawing/2014/main" id="{00000000-0008-0000-0800-00008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xdr:row>
          <xdr:rowOff>381000</xdr:rowOff>
        </xdr:from>
        <xdr:to>
          <xdr:col>42</xdr:col>
          <xdr:colOff>895350</xdr:colOff>
          <xdr:row>7</xdr:row>
          <xdr:rowOff>219075</xdr:rowOff>
        </xdr:to>
        <xdr:sp macro="" textlink="">
          <xdr:nvSpPr>
            <xdr:cNvPr id="22661" name="Drop Down 133" hidden="1">
              <a:extLst>
                <a:ext uri="{63B3BB69-23CF-44E3-9099-C40C66FF867C}">
                  <a14:compatExt spid="_x0000_s22661"/>
                </a:ext>
                <a:ext uri="{FF2B5EF4-FFF2-40B4-BE49-F238E27FC236}">
                  <a16:creationId xmlns:a16="http://schemas.microsoft.com/office/drawing/2014/main" id="{00000000-0008-0000-0800-00008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104775</xdr:colOff>
          <xdr:row>6</xdr:row>
          <xdr:rowOff>381000</xdr:rowOff>
        </xdr:from>
        <xdr:to>
          <xdr:col>48</xdr:col>
          <xdr:colOff>914400</xdr:colOff>
          <xdr:row>7</xdr:row>
          <xdr:rowOff>219075</xdr:rowOff>
        </xdr:to>
        <xdr:sp macro="" textlink="">
          <xdr:nvSpPr>
            <xdr:cNvPr id="22662" name="Drop Down 134" hidden="1">
              <a:extLst>
                <a:ext uri="{63B3BB69-23CF-44E3-9099-C40C66FF867C}">
                  <a14:compatExt spid="_x0000_s22662"/>
                </a:ext>
                <a:ext uri="{FF2B5EF4-FFF2-40B4-BE49-F238E27FC236}">
                  <a16:creationId xmlns:a16="http://schemas.microsoft.com/office/drawing/2014/main" id="{00000000-0008-0000-0800-00008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95250</xdr:colOff>
          <xdr:row>6</xdr:row>
          <xdr:rowOff>409575</xdr:rowOff>
        </xdr:from>
        <xdr:to>
          <xdr:col>54</xdr:col>
          <xdr:colOff>904875</xdr:colOff>
          <xdr:row>7</xdr:row>
          <xdr:rowOff>257175</xdr:rowOff>
        </xdr:to>
        <xdr:sp macro="" textlink="">
          <xdr:nvSpPr>
            <xdr:cNvPr id="22663" name="Drop Down 135" hidden="1">
              <a:extLst>
                <a:ext uri="{63B3BB69-23CF-44E3-9099-C40C66FF867C}">
                  <a14:compatExt spid="_x0000_s22663"/>
                </a:ext>
                <a:ext uri="{FF2B5EF4-FFF2-40B4-BE49-F238E27FC236}">
                  <a16:creationId xmlns:a16="http://schemas.microsoft.com/office/drawing/2014/main" id="{00000000-0008-0000-0800-00008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2</xdr:row>
          <xdr:rowOff>28575</xdr:rowOff>
        </xdr:from>
        <xdr:to>
          <xdr:col>42</xdr:col>
          <xdr:colOff>409575</xdr:colOff>
          <xdr:row>2</xdr:row>
          <xdr:rowOff>285750</xdr:rowOff>
        </xdr:to>
        <xdr:sp macro="" textlink="">
          <xdr:nvSpPr>
            <xdr:cNvPr id="22664" name="Check Box 136" hidden="1">
              <a:extLst>
                <a:ext uri="{63B3BB69-23CF-44E3-9099-C40C66FF867C}">
                  <a14:compatExt spid="_x0000_s22664"/>
                </a:ext>
                <a:ext uri="{FF2B5EF4-FFF2-40B4-BE49-F238E27FC236}">
                  <a16:creationId xmlns:a16="http://schemas.microsoft.com/office/drawing/2014/main" id="{00000000-0008-0000-0800-00008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6</xdr:row>
          <xdr:rowOff>104775</xdr:rowOff>
        </xdr:from>
        <xdr:to>
          <xdr:col>3</xdr:col>
          <xdr:colOff>3057525</xdr:colOff>
          <xdr:row>6</xdr:row>
          <xdr:rowOff>381000</xdr:rowOff>
        </xdr:to>
        <xdr:sp macro="" textlink="">
          <xdr:nvSpPr>
            <xdr:cNvPr id="23553" name="Drop Down 1" hidden="1">
              <a:extLst>
                <a:ext uri="{63B3BB69-23CF-44E3-9099-C40C66FF867C}">
                  <a14:compatExt spid="_x0000_s23553"/>
                </a:ext>
                <a:ext uri="{FF2B5EF4-FFF2-40B4-BE49-F238E27FC236}">
                  <a16:creationId xmlns:a16="http://schemas.microsoft.com/office/drawing/2014/main" id="{00000000-0008-0000-0900-00000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104775</xdr:rowOff>
        </xdr:from>
        <xdr:to>
          <xdr:col>3</xdr:col>
          <xdr:colOff>3057525</xdr:colOff>
          <xdr:row>7</xdr:row>
          <xdr:rowOff>381000</xdr:rowOff>
        </xdr:to>
        <xdr:sp macro="" textlink="">
          <xdr:nvSpPr>
            <xdr:cNvPr id="23554" name="Drop Down 2" hidden="1">
              <a:extLst>
                <a:ext uri="{63B3BB69-23CF-44E3-9099-C40C66FF867C}">
                  <a14:compatExt spid="_x0000_s23554"/>
                </a:ext>
                <a:ext uri="{FF2B5EF4-FFF2-40B4-BE49-F238E27FC236}">
                  <a16:creationId xmlns:a16="http://schemas.microsoft.com/office/drawing/2014/main" id="{00000000-0008-0000-0900-00000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104775</xdr:rowOff>
        </xdr:from>
        <xdr:to>
          <xdr:col>3</xdr:col>
          <xdr:colOff>3057525</xdr:colOff>
          <xdr:row>8</xdr:row>
          <xdr:rowOff>381000</xdr:rowOff>
        </xdr:to>
        <xdr:sp macro="" textlink="">
          <xdr:nvSpPr>
            <xdr:cNvPr id="23555" name="Drop Down 3" hidden="1">
              <a:extLst>
                <a:ext uri="{63B3BB69-23CF-44E3-9099-C40C66FF867C}">
                  <a14:compatExt spid="_x0000_s23555"/>
                </a:ext>
                <a:ext uri="{FF2B5EF4-FFF2-40B4-BE49-F238E27FC236}">
                  <a16:creationId xmlns:a16="http://schemas.microsoft.com/office/drawing/2014/main" id="{00000000-0008-0000-0900-00000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104775</xdr:rowOff>
        </xdr:from>
        <xdr:to>
          <xdr:col>3</xdr:col>
          <xdr:colOff>3057525</xdr:colOff>
          <xdr:row>9</xdr:row>
          <xdr:rowOff>381000</xdr:rowOff>
        </xdr:to>
        <xdr:sp macro="" textlink="">
          <xdr:nvSpPr>
            <xdr:cNvPr id="23556" name="Drop Down 4" hidden="1">
              <a:extLst>
                <a:ext uri="{63B3BB69-23CF-44E3-9099-C40C66FF867C}">
                  <a14:compatExt spid="_x0000_s23556"/>
                </a:ext>
                <a:ext uri="{FF2B5EF4-FFF2-40B4-BE49-F238E27FC236}">
                  <a16:creationId xmlns:a16="http://schemas.microsoft.com/office/drawing/2014/main" id="{00000000-0008-0000-0900-00000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104775</xdr:rowOff>
        </xdr:from>
        <xdr:to>
          <xdr:col>3</xdr:col>
          <xdr:colOff>3057525</xdr:colOff>
          <xdr:row>10</xdr:row>
          <xdr:rowOff>381000</xdr:rowOff>
        </xdr:to>
        <xdr:sp macro="" textlink="">
          <xdr:nvSpPr>
            <xdr:cNvPr id="23557" name="Drop Down 5" hidden="1">
              <a:extLst>
                <a:ext uri="{63B3BB69-23CF-44E3-9099-C40C66FF867C}">
                  <a14:compatExt spid="_x0000_s23557"/>
                </a:ext>
                <a:ext uri="{FF2B5EF4-FFF2-40B4-BE49-F238E27FC236}">
                  <a16:creationId xmlns:a16="http://schemas.microsoft.com/office/drawing/2014/main" id="{00000000-0008-0000-0900-00000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104775</xdr:rowOff>
        </xdr:from>
        <xdr:to>
          <xdr:col>3</xdr:col>
          <xdr:colOff>3057525</xdr:colOff>
          <xdr:row>11</xdr:row>
          <xdr:rowOff>381000</xdr:rowOff>
        </xdr:to>
        <xdr:sp macro="" textlink="">
          <xdr:nvSpPr>
            <xdr:cNvPr id="23558" name="Drop Down 6" hidden="1">
              <a:extLst>
                <a:ext uri="{63B3BB69-23CF-44E3-9099-C40C66FF867C}">
                  <a14:compatExt spid="_x0000_s23558"/>
                </a:ext>
                <a:ext uri="{FF2B5EF4-FFF2-40B4-BE49-F238E27FC236}">
                  <a16:creationId xmlns:a16="http://schemas.microsoft.com/office/drawing/2014/main" id="{00000000-0008-0000-0900-00000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104775</xdr:rowOff>
        </xdr:from>
        <xdr:to>
          <xdr:col>3</xdr:col>
          <xdr:colOff>3057525</xdr:colOff>
          <xdr:row>12</xdr:row>
          <xdr:rowOff>381000</xdr:rowOff>
        </xdr:to>
        <xdr:sp macro="" textlink="">
          <xdr:nvSpPr>
            <xdr:cNvPr id="23559" name="Drop Down 7" hidden="1">
              <a:extLst>
                <a:ext uri="{63B3BB69-23CF-44E3-9099-C40C66FF867C}">
                  <a14:compatExt spid="_x0000_s23559"/>
                </a:ext>
                <a:ext uri="{FF2B5EF4-FFF2-40B4-BE49-F238E27FC236}">
                  <a16:creationId xmlns:a16="http://schemas.microsoft.com/office/drawing/2014/main" id="{00000000-0008-0000-0900-00000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104775</xdr:rowOff>
        </xdr:from>
        <xdr:to>
          <xdr:col>3</xdr:col>
          <xdr:colOff>3057525</xdr:colOff>
          <xdr:row>13</xdr:row>
          <xdr:rowOff>381000</xdr:rowOff>
        </xdr:to>
        <xdr:sp macro="" textlink="">
          <xdr:nvSpPr>
            <xdr:cNvPr id="23560" name="Drop Down 8" hidden="1">
              <a:extLst>
                <a:ext uri="{63B3BB69-23CF-44E3-9099-C40C66FF867C}">
                  <a14:compatExt spid="_x0000_s23560"/>
                </a:ext>
                <a:ext uri="{FF2B5EF4-FFF2-40B4-BE49-F238E27FC236}">
                  <a16:creationId xmlns:a16="http://schemas.microsoft.com/office/drawing/2014/main" id="{00000000-0008-0000-0900-000008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104775</xdr:rowOff>
        </xdr:from>
        <xdr:to>
          <xdr:col>3</xdr:col>
          <xdr:colOff>3057525</xdr:colOff>
          <xdr:row>14</xdr:row>
          <xdr:rowOff>381000</xdr:rowOff>
        </xdr:to>
        <xdr:sp macro="" textlink="">
          <xdr:nvSpPr>
            <xdr:cNvPr id="23561" name="Drop Down 9" hidden="1">
              <a:extLst>
                <a:ext uri="{63B3BB69-23CF-44E3-9099-C40C66FF867C}">
                  <a14:compatExt spid="_x0000_s23561"/>
                </a:ext>
                <a:ext uri="{FF2B5EF4-FFF2-40B4-BE49-F238E27FC236}">
                  <a16:creationId xmlns:a16="http://schemas.microsoft.com/office/drawing/2014/main" id="{00000000-0008-0000-0900-000009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85725</xdr:rowOff>
        </xdr:from>
        <xdr:to>
          <xdr:col>3</xdr:col>
          <xdr:colOff>3057525</xdr:colOff>
          <xdr:row>15</xdr:row>
          <xdr:rowOff>361950</xdr:rowOff>
        </xdr:to>
        <xdr:sp macro="" textlink="">
          <xdr:nvSpPr>
            <xdr:cNvPr id="23562" name="Drop Down 10" hidden="1">
              <a:extLst>
                <a:ext uri="{63B3BB69-23CF-44E3-9099-C40C66FF867C}">
                  <a14:compatExt spid="_x0000_s23562"/>
                </a:ext>
                <a:ext uri="{FF2B5EF4-FFF2-40B4-BE49-F238E27FC236}">
                  <a16:creationId xmlns:a16="http://schemas.microsoft.com/office/drawing/2014/main" id="{00000000-0008-0000-0900-00000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104775</xdr:rowOff>
        </xdr:from>
        <xdr:to>
          <xdr:col>3</xdr:col>
          <xdr:colOff>3057525</xdr:colOff>
          <xdr:row>16</xdr:row>
          <xdr:rowOff>381000</xdr:rowOff>
        </xdr:to>
        <xdr:sp macro="" textlink="">
          <xdr:nvSpPr>
            <xdr:cNvPr id="23563" name="Drop Down 11" hidden="1">
              <a:extLst>
                <a:ext uri="{63B3BB69-23CF-44E3-9099-C40C66FF867C}">
                  <a14:compatExt spid="_x0000_s23563"/>
                </a:ext>
                <a:ext uri="{FF2B5EF4-FFF2-40B4-BE49-F238E27FC236}">
                  <a16:creationId xmlns:a16="http://schemas.microsoft.com/office/drawing/2014/main" id="{00000000-0008-0000-0900-00000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104775</xdr:rowOff>
        </xdr:from>
        <xdr:to>
          <xdr:col>3</xdr:col>
          <xdr:colOff>3057525</xdr:colOff>
          <xdr:row>17</xdr:row>
          <xdr:rowOff>381000</xdr:rowOff>
        </xdr:to>
        <xdr:sp macro="" textlink="">
          <xdr:nvSpPr>
            <xdr:cNvPr id="23564" name="Drop Down 12" hidden="1">
              <a:extLst>
                <a:ext uri="{63B3BB69-23CF-44E3-9099-C40C66FF867C}">
                  <a14:compatExt spid="_x0000_s23564"/>
                </a:ext>
                <a:ext uri="{FF2B5EF4-FFF2-40B4-BE49-F238E27FC236}">
                  <a16:creationId xmlns:a16="http://schemas.microsoft.com/office/drawing/2014/main" id="{00000000-0008-0000-0900-00000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104775</xdr:rowOff>
        </xdr:from>
        <xdr:to>
          <xdr:col>3</xdr:col>
          <xdr:colOff>3057525</xdr:colOff>
          <xdr:row>18</xdr:row>
          <xdr:rowOff>381000</xdr:rowOff>
        </xdr:to>
        <xdr:sp macro="" textlink="">
          <xdr:nvSpPr>
            <xdr:cNvPr id="23565" name="Drop Down 13" hidden="1">
              <a:extLst>
                <a:ext uri="{63B3BB69-23CF-44E3-9099-C40C66FF867C}">
                  <a14:compatExt spid="_x0000_s23565"/>
                </a:ext>
                <a:ext uri="{FF2B5EF4-FFF2-40B4-BE49-F238E27FC236}">
                  <a16:creationId xmlns:a16="http://schemas.microsoft.com/office/drawing/2014/main" id="{00000000-0008-0000-0900-00000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104775</xdr:rowOff>
        </xdr:from>
        <xdr:to>
          <xdr:col>3</xdr:col>
          <xdr:colOff>3057525</xdr:colOff>
          <xdr:row>19</xdr:row>
          <xdr:rowOff>381000</xdr:rowOff>
        </xdr:to>
        <xdr:sp macro="" textlink="">
          <xdr:nvSpPr>
            <xdr:cNvPr id="23566" name="Drop Down 14" hidden="1">
              <a:extLst>
                <a:ext uri="{63B3BB69-23CF-44E3-9099-C40C66FF867C}">
                  <a14:compatExt spid="_x0000_s23566"/>
                </a:ext>
                <a:ext uri="{FF2B5EF4-FFF2-40B4-BE49-F238E27FC236}">
                  <a16:creationId xmlns:a16="http://schemas.microsoft.com/office/drawing/2014/main" id="{00000000-0008-0000-0900-00000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104775</xdr:rowOff>
        </xdr:from>
        <xdr:to>
          <xdr:col>3</xdr:col>
          <xdr:colOff>3057525</xdr:colOff>
          <xdr:row>20</xdr:row>
          <xdr:rowOff>381000</xdr:rowOff>
        </xdr:to>
        <xdr:sp macro="" textlink="">
          <xdr:nvSpPr>
            <xdr:cNvPr id="23567" name="Drop Down 15" hidden="1">
              <a:extLst>
                <a:ext uri="{63B3BB69-23CF-44E3-9099-C40C66FF867C}">
                  <a14:compatExt spid="_x0000_s23567"/>
                </a:ext>
                <a:ext uri="{FF2B5EF4-FFF2-40B4-BE49-F238E27FC236}">
                  <a16:creationId xmlns:a16="http://schemas.microsoft.com/office/drawing/2014/main" id="{00000000-0008-0000-0900-00000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104775</xdr:rowOff>
        </xdr:from>
        <xdr:to>
          <xdr:col>3</xdr:col>
          <xdr:colOff>3057525</xdr:colOff>
          <xdr:row>21</xdr:row>
          <xdr:rowOff>381000</xdr:rowOff>
        </xdr:to>
        <xdr:sp macro="" textlink="">
          <xdr:nvSpPr>
            <xdr:cNvPr id="23568" name="Drop Down 16" hidden="1">
              <a:extLst>
                <a:ext uri="{63B3BB69-23CF-44E3-9099-C40C66FF867C}">
                  <a14:compatExt spid="_x0000_s23568"/>
                </a:ext>
                <a:ext uri="{FF2B5EF4-FFF2-40B4-BE49-F238E27FC236}">
                  <a16:creationId xmlns:a16="http://schemas.microsoft.com/office/drawing/2014/main" id="{00000000-0008-0000-0900-00001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104775</xdr:rowOff>
        </xdr:from>
        <xdr:to>
          <xdr:col>3</xdr:col>
          <xdr:colOff>3057525</xdr:colOff>
          <xdr:row>22</xdr:row>
          <xdr:rowOff>381000</xdr:rowOff>
        </xdr:to>
        <xdr:sp macro="" textlink="">
          <xdr:nvSpPr>
            <xdr:cNvPr id="23569" name="Drop Down 17" hidden="1">
              <a:extLst>
                <a:ext uri="{63B3BB69-23CF-44E3-9099-C40C66FF867C}">
                  <a14:compatExt spid="_x0000_s23569"/>
                </a:ext>
                <a:ext uri="{FF2B5EF4-FFF2-40B4-BE49-F238E27FC236}">
                  <a16:creationId xmlns:a16="http://schemas.microsoft.com/office/drawing/2014/main" id="{00000000-0008-0000-0900-00001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104775</xdr:rowOff>
        </xdr:from>
        <xdr:to>
          <xdr:col>3</xdr:col>
          <xdr:colOff>3057525</xdr:colOff>
          <xdr:row>23</xdr:row>
          <xdr:rowOff>381000</xdr:rowOff>
        </xdr:to>
        <xdr:sp macro="" textlink="">
          <xdr:nvSpPr>
            <xdr:cNvPr id="23570" name="Drop Down 18" hidden="1">
              <a:extLst>
                <a:ext uri="{63B3BB69-23CF-44E3-9099-C40C66FF867C}">
                  <a14:compatExt spid="_x0000_s23570"/>
                </a:ext>
                <a:ext uri="{FF2B5EF4-FFF2-40B4-BE49-F238E27FC236}">
                  <a16:creationId xmlns:a16="http://schemas.microsoft.com/office/drawing/2014/main" id="{00000000-0008-0000-0900-00001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104775</xdr:rowOff>
        </xdr:from>
        <xdr:to>
          <xdr:col>3</xdr:col>
          <xdr:colOff>3057525</xdr:colOff>
          <xdr:row>24</xdr:row>
          <xdr:rowOff>381000</xdr:rowOff>
        </xdr:to>
        <xdr:sp macro="" textlink="">
          <xdr:nvSpPr>
            <xdr:cNvPr id="23571" name="Drop Down 19" hidden="1">
              <a:extLst>
                <a:ext uri="{63B3BB69-23CF-44E3-9099-C40C66FF867C}">
                  <a14:compatExt spid="_x0000_s23571"/>
                </a:ext>
                <a:ext uri="{FF2B5EF4-FFF2-40B4-BE49-F238E27FC236}">
                  <a16:creationId xmlns:a16="http://schemas.microsoft.com/office/drawing/2014/main" id="{00000000-0008-0000-0900-00001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104775</xdr:rowOff>
        </xdr:from>
        <xdr:to>
          <xdr:col>3</xdr:col>
          <xdr:colOff>3057525</xdr:colOff>
          <xdr:row>25</xdr:row>
          <xdr:rowOff>381000</xdr:rowOff>
        </xdr:to>
        <xdr:sp macro="" textlink="">
          <xdr:nvSpPr>
            <xdr:cNvPr id="23572" name="Drop Down 20" hidden="1">
              <a:extLst>
                <a:ext uri="{63B3BB69-23CF-44E3-9099-C40C66FF867C}">
                  <a14:compatExt spid="_x0000_s23572"/>
                </a:ext>
                <a:ext uri="{FF2B5EF4-FFF2-40B4-BE49-F238E27FC236}">
                  <a16:creationId xmlns:a16="http://schemas.microsoft.com/office/drawing/2014/main" id="{00000000-0008-0000-0900-00001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4</xdr:row>
          <xdr:rowOff>142875</xdr:rowOff>
        </xdr:from>
        <xdr:to>
          <xdr:col>24</xdr:col>
          <xdr:colOff>504825</xdr:colOff>
          <xdr:row>4</xdr:row>
          <xdr:rowOff>371475</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9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5</xdr:row>
          <xdr:rowOff>152400</xdr:rowOff>
        </xdr:from>
        <xdr:to>
          <xdr:col>24</xdr:col>
          <xdr:colOff>514350</xdr:colOff>
          <xdr:row>5</xdr:row>
          <xdr:rowOff>371475</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9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6</xdr:row>
          <xdr:rowOff>123825</xdr:rowOff>
        </xdr:from>
        <xdr:to>
          <xdr:col>24</xdr:col>
          <xdr:colOff>514350</xdr:colOff>
          <xdr:row>6</xdr:row>
          <xdr:rowOff>342900</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9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xdr:row>
          <xdr:rowOff>123825</xdr:rowOff>
        </xdr:from>
        <xdr:to>
          <xdr:col>24</xdr:col>
          <xdr:colOff>485775</xdr:colOff>
          <xdr:row>7</xdr:row>
          <xdr:rowOff>342900</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9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xdr:row>
          <xdr:rowOff>85725</xdr:rowOff>
        </xdr:from>
        <xdr:to>
          <xdr:col>24</xdr:col>
          <xdr:colOff>485775</xdr:colOff>
          <xdr:row>8</xdr:row>
          <xdr:rowOff>314325</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9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9</xdr:row>
          <xdr:rowOff>76200</xdr:rowOff>
        </xdr:from>
        <xdr:to>
          <xdr:col>27</xdr:col>
          <xdr:colOff>2476500</xdr:colOff>
          <xdr:row>9</xdr:row>
          <xdr:rowOff>342900</xdr:rowOff>
        </xdr:to>
        <xdr:sp macro="" textlink="">
          <xdr:nvSpPr>
            <xdr:cNvPr id="23578" name="Drop Down 26" hidden="1">
              <a:extLst>
                <a:ext uri="{63B3BB69-23CF-44E3-9099-C40C66FF867C}">
                  <a14:compatExt spid="_x0000_s23578"/>
                </a:ext>
                <a:ext uri="{FF2B5EF4-FFF2-40B4-BE49-F238E27FC236}">
                  <a16:creationId xmlns:a16="http://schemas.microsoft.com/office/drawing/2014/main" id="{00000000-0008-0000-0900-00001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10</xdr:row>
          <xdr:rowOff>85725</xdr:rowOff>
        </xdr:from>
        <xdr:to>
          <xdr:col>27</xdr:col>
          <xdr:colOff>2476500</xdr:colOff>
          <xdr:row>10</xdr:row>
          <xdr:rowOff>381000</xdr:rowOff>
        </xdr:to>
        <xdr:sp macro="" textlink="">
          <xdr:nvSpPr>
            <xdr:cNvPr id="23579" name="Drop Down 27" hidden="1">
              <a:extLst>
                <a:ext uri="{63B3BB69-23CF-44E3-9099-C40C66FF867C}">
                  <a14:compatExt spid="_x0000_s23579"/>
                </a:ext>
                <a:ext uri="{FF2B5EF4-FFF2-40B4-BE49-F238E27FC236}">
                  <a16:creationId xmlns:a16="http://schemas.microsoft.com/office/drawing/2014/main" id="{00000000-0008-0000-0900-00001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11</xdr:row>
          <xdr:rowOff>85725</xdr:rowOff>
        </xdr:from>
        <xdr:to>
          <xdr:col>27</xdr:col>
          <xdr:colOff>2476500</xdr:colOff>
          <xdr:row>11</xdr:row>
          <xdr:rowOff>381000</xdr:rowOff>
        </xdr:to>
        <xdr:sp macro="" textlink="">
          <xdr:nvSpPr>
            <xdr:cNvPr id="23580" name="Drop Down 28" hidden="1">
              <a:extLst>
                <a:ext uri="{63B3BB69-23CF-44E3-9099-C40C66FF867C}">
                  <a14:compatExt spid="_x0000_s23580"/>
                </a:ext>
                <a:ext uri="{FF2B5EF4-FFF2-40B4-BE49-F238E27FC236}">
                  <a16:creationId xmlns:a16="http://schemas.microsoft.com/office/drawing/2014/main" id="{00000000-0008-0000-0900-00001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12</xdr:row>
          <xdr:rowOff>76200</xdr:rowOff>
        </xdr:from>
        <xdr:to>
          <xdr:col>27</xdr:col>
          <xdr:colOff>2495550</xdr:colOff>
          <xdr:row>12</xdr:row>
          <xdr:rowOff>342900</xdr:rowOff>
        </xdr:to>
        <xdr:sp macro="" textlink="">
          <xdr:nvSpPr>
            <xdr:cNvPr id="23581" name="Drop Down 29" hidden="1">
              <a:extLst>
                <a:ext uri="{63B3BB69-23CF-44E3-9099-C40C66FF867C}">
                  <a14:compatExt spid="_x0000_s23581"/>
                </a:ext>
                <a:ext uri="{FF2B5EF4-FFF2-40B4-BE49-F238E27FC236}">
                  <a16:creationId xmlns:a16="http://schemas.microsoft.com/office/drawing/2014/main" id="{00000000-0008-0000-0900-00001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13</xdr:row>
          <xdr:rowOff>76200</xdr:rowOff>
        </xdr:from>
        <xdr:to>
          <xdr:col>27</xdr:col>
          <xdr:colOff>2476500</xdr:colOff>
          <xdr:row>13</xdr:row>
          <xdr:rowOff>342900</xdr:rowOff>
        </xdr:to>
        <xdr:sp macro="" textlink="">
          <xdr:nvSpPr>
            <xdr:cNvPr id="23582" name="Drop Down 30" hidden="1">
              <a:extLst>
                <a:ext uri="{63B3BB69-23CF-44E3-9099-C40C66FF867C}">
                  <a14:compatExt spid="_x0000_s23582"/>
                </a:ext>
                <a:ext uri="{FF2B5EF4-FFF2-40B4-BE49-F238E27FC236}">
                  <a16:creationId xmlns:a16="http://schemas.microsoft.com/office/drawing/2014/main" id="{00000000-0008-0000-0900-00001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14</xdr:row>
          <xdr:rowOff>76200</xdr:rowOff>
        </xdr:from>
        <xdr:to>
          <xdr:col>27</xdr:col>
          <xdr:colOff>2476500</xdr:colOff>
          <xdr:row>14</xdr:row>
          <xdr:rowOff>342900</xdr:rowOff>
        </xdr:to>
        <xdr:sp macro="" textlink="">
          <xdr:nvSpPr>
            <xdr:cNvPr id="23583" name="Drop Down 31" hidden="1">
              <a:extLst>
                <a:ext uri="{63B3BB69-23CF-44E3-9099-C40C66FF867C}">
                  <a14:compatExt spid="_x0000_s23583"/>
                </a:ext>
                <a:ext uri="{FF2B5EF4-FFF2-40B4-BE49-F238E27FC236}">
                  <a16:creationId xmlns:a16="http://schemas.microsoft.com/office/drawing/2014/main" id="{00000000-0008-0000-0900-00001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15</xdr:row>
          <xdr:rowOff>76200</xdr:rowOff>
        </xdr:from>
        <xdr:to>
          <xdr:col>27</xdr:col>
          <xdr:colOff>2476500</xdr:colOff>
          <xdr:row>15</xdr:row>
          <xdr:rowOff>342900</xdr:rowOff>
        </xdr:to>
        <xdr:sp macro="" textlink="">
          <xdr:nvSpPr>
            <xdr:cNvPr id="23584" name="Drop Down 32" hidden="1">
              <a:extLst>
                <a:ext uri="{63B3BB69-23CF-44E3-9099-C40C66FF867C}">
                  <a14:compatExt spid="_x0000_s23584"/>
                </a:ext>
                <a:ext uri="{FF2B5EF4-FFF2-40B4-BE49-F238E27FC236}">
                  <a16:creationId xmlns:a16="http://schemas.microsoft.com/office/drawing/2014/main" id="{00000000-0008-0000-0900-00002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16</xdr:row>
          <xdr:rowOff>76200</xdr:rowOff>
        </xdr:from>
        <xdr:to>
          <xdr:col>27</xdr:col>
          <xdr:colOff>2476500</xdr:colOff>
          <xdr:row>16</xdr:row>
          <xdr:rowOff>342900</xdr:rowOff>
        </xdr:to>
        <xdr:sp macro="" textlink="">
          <xdr:nvSpPr>
            <xdr:cNvPr id="23585" name="Drop Down 33" hidden="1">
              <a:extLst>
                <a:ext uri="{63B3BB69-23CF-44E3-9099-C40C66FF867C}">
                  <a14:compatExt spid="_x0000_s23585"/>
                </a:ext>
                <a:ext uri="{FF2B5EF4-FFF2-40B4-BE49-F238E27FC236}">
                  <a16:creationId xmlns:a16="http://schemas.microsoft.com/office/drawing/2014/main" id="{00000000-0008-0000-0900-00002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18</xdr:row>
          <xdr:rowOff>76200</xdr:rowOff>
        </xdr:from>
        <xdr:to>
          <xdr:col>27</xdr:col>
          <xdr:colOff>2476500</xdr:colOff>
          <xdr:row>18</xdr:row>
          <xdr:rowOff>342900</xdr:rowOff>
        </xdr:to>
        <xdr:sp macro="" textlink="">
          <xdr:nvSpPr>
            <xdr:cNvPr id="23586" name="Drop Down 34" hidden="1">
              <a:extLst>
                <a:ext uri="{63B3BB69-23CF-44E3-9099-C40C66FF867C}">
                  <a14:compatExt spid="_x0000_s23586"/>
                </a:ext>
                <a:ext uri="{FF2B5EF4-FFF2-40B4-BE49-F238E27FC236}">
                  <a16:creationId xmlns:a16="http://schemas.microsoft.com/office/drawing/2014/main" id="{00000000-0008-0000-0900-00002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9</xdr:row>
          <xdr:rowOff>76200</xdr:rowOff>
        </xdr:from>
        <xdr:to>
          <xdr:col>30</xdr:col>
          <xdr:colOff>942975</xdr:colOff>
          <xdr:row>9</xdr:row>
          <xdr:rowOff>342900</xdr:rowOff>
        </xdr:to>
        <xdr:sp macro="" textlink="">
          <xdr:nvSpPr>
            <xdr:cNvPr id="23587" name="Drop Down 35" hidden="1">
              <a:extLst>
                <a:ext uri="{63B3BB69-23CF-44E3-9099-C40C66FF867C}">
                  <a14:compatExt spid="_x0000_s23587"/>
                </a:ext>
                <a:ext uri="{FF2B5EF4-FFF2-40B4-BE49-F238E27FC236}">
                  <a16:creationId xmlns:a16="http://schemas.microsoft.com/office/drawing/2014/main" id="{00000000-0008-0000-0900-00002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10</xdr:row>
          <xdr:rowOff>76200</xdr:rowOff>
        </xdr:from>
        <xdr:to>
          <xdr:col>30</xdr:col>
          <xdr:colOff>942975</xdr:colOff>
          <xdr:row>10</xdr:row>
          <xdr:rowOff>342900</xdr:rowOff>
        </xdr:to>
        <xdr:sp macro="" textlink="">
          <xdr:nvSpPr>
            <xdr:cNvPr id="23588" name="Drop Down 36" hidden="1">
              <a:extLst>
                <a:ext uri="{63B3BB69-23CF-44E3-9099-C40C66FF867C}">
                  <a14:compatExt spid="_x0000_s23588"/>
                </a:ext>
                <a:ext uri="{FF2B5EF4-FFF2-40B4-BE49-F238E27FC236}">
                  <a16:creationId xmlns:a16="http://schemas.microsoft.com/office/drawing/2014/main" id="{00000000-0008-0000-0900-00002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11</xdr:row>
          <xdr:rowOff>76200</xdr:rowOff>
        </xdr:from>
        <xdr:to>
          <xdr:col>30</xdr:col>
          <xdr:colOff>942975</xdr:colOff>
          <xdr:row>11</xdr:row>
          <xdr:rowOff>342900</xdr:rowOff>
        </xdr:to>
        <xdr:sp macro="" textlink="">
          <xdr:nvSpPr>
            <xdr:cNvPr id="23589" name="Drop Down 37" hidden="1">
              <a:extLst>
                <a:ext uri="{63B3BB69-23CF-44E3-9099-C40C66FF867C}">
                  <a14:compatExt spid="_x0000_s23589"/>
                </a:ext>
                <a:ext uri="{FF2B5EF4-FFF2-40B4-BE49-F238E27FC236}">
                  <a16:creationId xmlns:a16="http://schemas.microsoft.com/office/drawing/2014/main" id="{00000000-0008-0000-0900-00002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12</xdr:row>
          <xdr:rowOff>76200</xdr:rowOff>
        </xdr:from>
        <xdr:to>
          <xdr:col>30</xdr:col>
          <xdr:colOff>942975</xdr:colOff>
          <xdr:row>12</xdr:row>
          <xdr:rowOff>342900</xdr:rowOff>
        </xdr:to>
        <xdr:sp macro="" textlink="">
          <xdr:nvSpPr>
            <xdr:cNvPr id="23590" name="Drop Down 38" hidden="1">
              <a:extLst>
                <a:ext uri="{63B3BB69-23CF-44E3-9099-C40C66FF867C}">
                  <a14:compatExt spid="_x0000_s23590"/>
                </a:ext>
                <a:ext uri="{FF2B5EF4-FFF2-40B4-BE49-F238E27FC236}">
                  <a16:creationId xmlns:a16="http://schemas.microsoft.com/office/drawing/2014/main" id="{00000000-0008-0000-0900-00002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13</xdr:row>
          <xdr:rowOff>76200</xdr:rowOff>
        </xdr:from>
        <xdr:to>
          <xdr:col>30</xdr:col>
          <xdr:colOff>942975</xdr:colOff>
          <xdr:row>13</xdr:row>
          <xdr:rowOff>342900</xdr:rowOff>
        </xdr:to>
        <xdr:sp macro="" textlink="">
          <xdr:nvSpPr>
            <xdr:cNvPr id="23591" name="Drop Down 39" hidden="1">
              <a:extLst>
                <a:ext uri="{63B3BB69-23CF-44E3-9099-C40C66FF867C}">
                  <a14:compatExt spid="_x0000_s23591"/>
                </a:ext>
                <a:ext uri="{FF2B5EF4-FFF2-40B4-BE49-F238E27FC236}">
                  <a16:creationId xmlns:a16="http://schemas.microsoft.com/office/drawing/2014/main" id="{00000000-0008-0000-0900-00002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14</xdr:row>
          <xdr:rowOff>76200</xdr:rowOff>
        </xdr:from>
        <xdr:to>
          <xdr:col>30</xdr:col>
          <xdr:colOff>942975</xdr:colOff>
          <xdr:row>14</xdr:row>
          <xdr:rowOff>342900</xdr:rowOff>
        </xdr:to>
        <xdr:sp macro="" textlink="">
          <xdr:nvSpPr>
            <xdr:cNvPr id="23592" name="Drop Down 40" hidden="1">
              <a:extLst>
                <a:ext uri="{63B3BB69-23CF-44E3-9099-C40C66FF867C}">
                  <a14:compatExt spid="_x0000_s23592"/>
                </a:ext>
                <a:ext uri="{FF2B5EF4-FFF2-40B4-BE49-F238E27FC236}">
                  <a16:creationId xmlns:a16="http://schemas.microsoft.com/office/drawing/2014/main" id="{00000000-0008-0000-0900-000028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15</xdr:row>
          <xdr:rowOff>76200</xdr:rowOff>
        </xdr:from>
        <xdr:to>
          <xdr:col>30</xdr:col>
          <xdr:colOff>942975</xdr:colOff>
          <xdr:row>15</xdr:row>
          <xdr:rowOff>342900</xdr:rowOff>
        </xdr:to>
        <xdr:sp macro="" textlink="">
          <xdr:nvSpPr>
            <xdr:cNvPr id="23593" name="Drop Down 41" hidden="1">
              <a:extLst>
                <a:ext uri="{63B3BB69-23CF-44E3-9099-C40C66FF867C}">
                  <a14:compatExt spid="_x0000_s23593"/>
                </a:ext>
                <a:ext uri="{FF2B5EF4-FFF2-40B4-BE49-F238E27FC236}">
                  <a16:creationId xmlns:a16="http://schemas.microsoft.com/office/drawing/2014/main" id="{00000000-0008-0000-0900-000029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16</xdr:row>
          <xdr:rowOff>76200</xdr:rowOff>
        </xdr:from>
        <xdr:to>
          <xdr:col>30</xdr:col>
          <xdr:colOff>942975</xdr:colOff>
          <xdr:row>16</xdr:row>
          <xdr:rowOff>342900</xdr:rowOff>
        </xdr:to>
        <xdr:sp macro="" textlink="">
          <xdr:nvSpPr>
            <xdr:cNvPr id="23594" name="Drop Down 42" hidden="1">
              <a:extLst>
                <a:ext uri="{63B3BB69-23CF-44E3-9099-C40C66FF867C}">
                  <a14:compatExt spid="_x0000_s23594"/>
                </a:ext>
                <a:ext uri="{FF2B5EF4-FFF2-40B4-BE49-F238E27FC236}">
                  <a16:creationId xmlns:a16="http://schemas.microsoft.com/office/drawing/2014/main" id="{00000000-0008-0000-0900-00002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17</xdr:row>
          <xdr:rowOff>76200</xdr:rowOff>
        </xdr:from>
        <xdr:to>
          <xdr:col>30</xdr:col>
          <xdr:colOff>942975</xdr:colOff>
          <xdr:row>17</xdr:row>
          <xdr:rowOff>342900</xdr:rowOff>
        </xdr:to>
        <xdr:sp macro="" textlink="">
          <xdr:nvSpPr>
            <xdr:cNvPr id="23595" name="Drop Down 43" hidden="1">
              <a:extLst>
                <a:ext uri="{63B3BB69-23CF-44E3-9099-C40C66FF867C}">
                  <a14:compatExt spid="_x0000_s23595"/>
                </a:ext>
                <a:ext uri="{FF2B5EF4-FFF2-40B4-BE49-F238E27FC236}">
                  <a16:creationId xmlns:a16="http://schemas.microsoft.com/office/drawing/2014/main" id="{00000000-0008-0000-0900-00002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18</xdr:row>
          <xdr:rowOff>76200</xdr:rowOff>
        </xdr:from>
        <xdr:to>
          <xdr:col>30</xdr:col>
          <xdr:colOff>942975</xdr:colOff>
          <xdr:row>18</xdr:row>
          <xdr:rowOff>342900</xdr:rowOff>
        </xdr:to>
        <xdr:sp macro="" textlink="">
          <xdr:nvSpPr>
            <xdr:cNvPr id="23596" name="Drop Down 44" hidden="1">
              <a:extLst>
                <a:ext uri="{63B3BB69-23CF-44E3-9099-C40C66FF867C}">
                  <a14:compatExt spid="_x0000_s23596"/>
                </a:ext>
                <a:ext uri="{FF2B5EF4-FFF2-40B4-BE49-F238E27FC236}">
                  <a16:creationId xmlns:a16="http://schemas.microsoft.com/office/drawing/2014/main" id="{00000000-0008-0000-0900-00002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9</xdr:row>
          <xdr:rowOff>76200</xdr:rowOff>
        </xdr:from>
        <xdr:to>
          <xdr:col>33</xdr:col>
          <xdr:colOff>2476500</xdr:colOff>
          <xdr:row>9</xdr:row>
          <xdr:rowOff>342900</xdr:rowOff>
        </xdr:to>
        <xdr:sp macro="" textlink="">
          <xdr:nvSpPr>
            <xdr:cNvPr id="23597" name="Drop Down 45" hidden="1">
              <a:extLst>
                <a:ext uri="{63B3BB69-23CF-44E3-9099-C40C66FF867C}">
                  <a14:compatExt spid="_x0000_s23597"/>
                </a:ext>
                <a:ext uri="{FF2B5EF4-FFF2-40B4-BE49-F238E27FC236}">
                  <a16:creationId xmlns:a16="http://schemas.microsoft.com/office/drawing/2014/main" id="{00000000-0008-0000-0900-00002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10</xdr:row>
          <xdr:rowOff>76200</xdr:rowOff>
        </xdr:from>
        <xdr:to>
          <xdr:col>33</xdr:col>
          <xdr:colOff>2476500</xdr:colOff>
          <xdr:row>10</xdr:row>
          <xdr:rowOff>342900</xdr:rowOff>
        </xdr:to>
        <xdr:sp macro="" textlink="">
          <xdr:nvSpPr>
            <xdr:cNvPr id="23598" name="Drop Down 46" hidden="1">
              <a:extLst>
                <a:ext uri="{63B3BB69-23CF-44E3-9099-C40C66FF867C}">
                  <a14:compatExt spid="_x0000_s23598"/>
                </a:ext>
                <a:ext uri="{FF2B5EF4-FFF2-40B4-BE49-F238E27FC236}">
                  <a16:creationId xmlns:a16="http://schemas.microsoft.com/office/drawing/2014/main" id="{00000000-0008-0000-0900-00002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11</xdr:row>
          <xdr:rowOff>76200</xdr:rowOff>
        </xdr:from>
        <xdr:to>
          <xdr:col>33</xdr:col>
          <xdr:colOff>2476500</xdr:colOff>
          <xdr:row>11</xdr:row>
          <xdr:rowOff>342900</xdr:rowOff>
        </xdr:to>
        <xdr:sp macro="" textlink="">
          <xdr:nvSpPr>
            <xdr:cNvPr id="23599" name="Drop Down 47" hidden="1">
              <a:extLst>
                <a:ext uri="{63B3BB69-23CF-44E3-9099-C40C66FF867C}">
                  <a14:compatExt spid="_x0000_s23599"/>
                </a:ext>
                <a:ext uri="{FF2B5EF4-FFF2-40B4-BE49-F238E27FC236}">
                  <a16:creationId xmlns:a16="http://schemas.microsoft.com/office/drawing/2014/main" id="{00000000-0008-0000-0900-00002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12</xdr:row>
          <xdr:rowOff>76200</xdr:rowOff>
        </xdr:from>
        <xdr:to>
          <xdr:col>33</xdr:col>
          <xdr:colOff>2476500</xdr:colOff>
          <xdr:row>12</xdr:row>
          <xdr:rowOff>342900</xdr:rowOff>
        </xdr:to>
        <xdr:sp macro="" textlink="">
          <xdr:nvSpPr>
            <xdr:cNvPr id="23600" name="Drop Down 48" hidden="1">
              <a:extLst>
                <a:ext uri="{63B3BB69-23CF-44E3-9099-C40C66FF867C}">
                  <a14:compatExt spid="_x0000_s23600"/>
                </a:ext>
                <a:ext uri="{FF2B5EF4-FFF2-40B4-BE49-F238E27FC236}">
                  <a16:creationId xmlns:a16="http://schemas.microsoft.com/office/drawing/2014/main" id="{00000000-0008-0000-0900-00003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13</xdr:row>
          <xdr:rowOff>76200</xdr:rowOff>
        </xdr:from>
        <xdr:to>
          <xdr:col>33</xdr:col>
          <xdr:colOff>2476500</xdr:colOff>
          <xdr:row>13</xdr:row>
          <xdr:rowOff>342900</xdr:rowOff>
        </xdr:to>
        <xdr:sp macro="" textlink="">
          <xdr:nvSpPr>
            <xdr:cNvPr id="23601" name="Drop Down 49" hidden="1">
              <a:extLst>
                <a:ext uri="{63B3BB69-23CF-44E3-9099-C40C66FF867C}">
                  <a14:compatExt spid="_x0000_s23601"/>
                </a:ext>
                <a:ext uri="{FF2B5EF4-FFF2-40B4-BE49-F238E27FC236}">
                  <a16:creationId xmlns:a16="http://schemas.microsoft.com/office/drawing/2014/main" id="{00000000-0008-0000-0900-00003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14</xdr:row>
          <xdr:rowOff>76200</xdr:rowOff>
        </xdr:from>
        <xdr:to>
          <xdr:col>33</xdr:col>
          <xdr:colOff>2476500</xdr:colOff>
          <xdr:row>14</xdr:row>
          <xdr:rowOff>342900</xdr:rowOff>
        </xdr:to>
        <xdr:sp macro="" textlink="">
          <xdr:nvSpPr>
            <xdr:cNvPr id="23602" name="Drop Down 50" hidden="1">
              <a:extLst>
                <a:ext uri="{63B3BB69-23CF-44E3-9099-C40C66FF867C}">
                  <a14:compatExt spid="_x0000_s23602"/>
                </a:ext>
                <a:ext uri="{FF2B5EF4-FFF2-40B4-BE49-F238E27FC236}">
                  <a16:creationId xmlns:a16="http://schemas.microsoft.com/office/drawing/2014/main" id="{00000000-0008-0000-0900-00003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15</xdr:row>
          <xdr:rowOff>76200</xdr:rowOff>
        </xdr:from>
        <xdr:to>
          <xdr:col>33</xdr:col>
          <xdr:colOff>2476500</xdr:colOff>
          <xdr:row>15</xdr:row>
          <xdr:rowOff>342900</xdr:rowOff>
        </xdr:to>
        <xdr:sp macro="" textlink="">
          <xdr:nvSpPr>
            <xdr:cNvPr id="23603" name="Drop Down 51" hidden="1">
              <a:extLst>
                <a:ext uri="{63B3BB69-23CF-44E3-9099-C40C66FF867C}">
                  <a14:compatExt spid="_x0000_s23603"/>
                </a:ext>
                <a:ext uri="{FF2B5EF4-FFF2-40B4-BE49-F238E27FC236}">
                  <a16:creationId xmlns:a16="http://schemas.microsoft.com/office/drawing/2014/main" id="{00000000-0008-0000-0900-00003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16</xdr:row>
          <xdr:rowOff>76200</xdr:rowOff>
        </xdr:from>
        <xdr:to>
          <xdr:col>33</xdr:col>
          <xdr:colOff>2476500</xdr:colOff>
          <xdr:row>16</xdr:row>
          <xdr:rowOff>342900</xdr:rowOff>
        </xdr:to>
        <xdr:sp macro="" textlink="">
          <xdr:nvSpPr>
            <xdr:cNvPr id="23604" name="Drop Down 52" hidden="1">
              <a:extLst>
                <a:ext uri="{63B3BB69-23CF-44E3-9099-C40C66FF867C}">
                  <a14:compatExt spid="_x0000_s23604"/>
                </a:ext>
                <a:ext uri="{FF2B5EF4-FFF2-40B4-BE49-F238E27FC236}">
                  <a16:creationId xmlns:a16="http://schemas.microsoft.com/office/drawing/2014/main" id="{00000000-0008-0000-0900-00003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17</xdr:row>
          <xdr:rowOff>76200</xdr:rowOff>
        </xdr:from>
        <xdr:to>
          <xdr:col>33</xdr:col>
          <xdr:colOff>2476500</xdr:colOff>
          <xdr:row>17</xdr:row>
          <xdr:rowOff>342900</xdr:rowOff>
        </xdr:to>
        <xdr:sp macro="" textlink="">
          <xdr:nvSpPr>
            <xdr:cNvPr id="23605" name="Drop Down 53" hidden="1">
              <a:extLst>
                <a:ext uri="{63B3BB69-23CF-44E3-9099-C40C66FF867C}">
                  <a14:compatExt spid="_x0000_s23605"/>
                </a:ext>
                <a:ext uri="{FF2B5EF4-FFF2-40B4-BE49-F238E27FC236}">
                  <a16:creationId xmlns:a16="http://schemas.microsoft.com/office/drawing/2014/main" id="{00000000-0008-0000-0900-00003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18</xdr:row>
          <xdr:rowOff>76200</xdr:rowOff>
        </xdr:from>
        <xdr:to>
          <xdr:col>33</xdr:col>
          <xdr:colOff>2476500</xdr:colOff>
          <xdr:row>18</xdr:row>
          <xdr:rowOff>342900</xdr:rowOff>
        </xdr:to>
        <xdr:sp macro="" textlink="">
          <xdr:nvSpPr>
            <xdr:cNvPr id="23606" name="Drop Down 54" hidden="1">
              <a:extLst>
                <a:ext uri="{63B3BB69-23CF-44E3-9099-C40C66FF867C}">
                  <a14:compatExt spid="_x0000_s23606"/>
                </a:ext>
                <a:ext uri="{FF2B5EF4-FFF2-40B4-BE49-F238E27FC236}">
                  <a16:creationId xmlns:a16="http://schemas.microsoft.com/office/drawing/2014/main" id="{00000000-0008-0000-0900-00003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9</xdr:row>
          <xdr:rowOff>76200</xdr:rowOff>
        </xdr:from>
        <xdr:to>
          <xdr:col>36</xdr:col>
          <xdr:colOff>942975</xdr:colOff>
          <xdr:row>9</xdr:row>
          <xdr:rowOff>342900</xdr:rowOff>
        </xdr:to>
        <xdr:sp macro="" textlink="">
          <xdr:nvSpPr>
            <xdr:cNvPr id="23607" name="Drop Down 55" hidden="1">
              <a:extLst>
                <a:ext uri="{63B3BB69-23CF-44E3-9099-C40C66FF867C}">
                  <a14:compatExt spid="_x0000_s23607"/>
                </a:ext>
                <a:ext uri="{FF2B5EF4-FFF2-40B4-BE49-F238E27FC236}">
                  <a16:creationId xmlns:a16="http://schemas.microsoft.com/office/drawing/2014/main" id="{00000000-0008-0000-0900-00003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10</xdr:row>
          <xdr:rowOff>76200</xdr:rowOff>
        </xdr:from>
        <xdr:to>
          <xdr:col>36</xdr:col>
          <xdr:colOff>942975</xdr:colOff>
          <xdr:row>10</xdr:row>
          <xdr:rowOff>342900</xdr:rowOff>
        </xdr:to>
        <xdr:sp macro="" textlink="">
          <xdr:nvSpPr>
            <xdr:cNvPr id="23608" name="Drop Down 56" hidden="1">
              <a:extLst>
                <a:ext uri="{63B3BB69-23CF-44E3-9099-C40C66FF867C}">
                  <a14:compatExt spid="_x0000_s23608"/>
                </a:ext>
                <a:ext uri="{FF2B5EF4-FFF2-40B4-BE49-F238E27FC236}">
                  <a16:creationId xmlns:a16="http://schemas.microsoft.com/office/drawing/2014/main" id="{00000000-0008-0000-0900-000038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11</xdr:row>
          <xdr:rowOff>76200</xdr:rowOff>
        </xdr:from>
        <xdr:to>
          <xdr:col>36</xdr:col>
          <xdr:colOff>942975</xdr:colOff>
          <xdr:row>11</xdr:row>
          <xdr:rowOff>342900</xdr:rowOff>
        </xdr:to>
        <xdr:sp macro="" textlink="">
          <xdr:nvSpPr>
            <xdr:cNvPr id="23609" name="Drop Down 57" hidden="1">
              <a:extLst>
                <a:ext uri="{63B3BB69-23CF-44E3-9099-C40C66FF867C}">
                  <a14:compatExt spid="_x0000_s23609"/>
                </a:ext>
                <a:ext uri="{FF2B5EF4-FFF2-40B4-BE49-F238E27FC236}">
                  <a16:creationId xmlns:a16="http://schemas.microsoft.com/office/drawing/2014/main" id="{00000000-0008-0000-0900-000039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12</xdr:row>
          <xdr:rowOff>76200</xdr:rowOff>
        </xdr:from>
        <xdr:to>
          <xdr:col>36</xdr:col>
          <xdr:colOff>942975</xdr:colOff>
          <xdr:row>12</xdr:row>
          <xdr:rowOff>342900</xdr:rowOff>
        </xdr:to>
        <xdr:sp macro="" textlink="">
          <xdr:nvSpPr>
            <xdr:cNvPr id="23610" name="Drop Down 58" hidden="1">
              <a:extLst>
                <a:ext uri="{63B3BB69-23CF-44E3-9099-C40C66FF867C}">
                  <a14:compatExt spid="_x0000_s23610"/>
                </a:ext>
                <a:ext uri="{FF2B5EF4-FFF2-40B4-BE49-F238E27FC236}">
                  <a16:creationId xmlns:a16="http://schemas.microsoft.com/office/drawing/2014/main" id="{00000000-0008-0000-0900-00003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13</xdr:row>
          <xdr:rowOff>76200</xdr:rowOff>
        </xdr:from>
        <xdr:to>
          <xdr:col>36</xdr:col>
          <xdr:colOff>942975</xdr:colOff>
          <xdr:row>13</xdr:row>
          <xdr:rowOff>342900</xdr:rowOff>
        </xdr:to>
        <xdr:sp macro="" textlink="">
          <xdr:nvSpPr>
            <xdr:cNvPr id="23611" name="Drop Down 59" hidden="1">
              <a:extLst>
                <a:ext uri="{63B3BB69-23CF-44E3-9099-C40C66FF867C}">
                  <a14:compatExt spid="_x0000_s23611"/>
                </a:ext>
                <a:ext uri="{FF2B5EF4-FFF2-40B4-BE49-F238E27FC236}">
                  <a16:creationId xmlns:a16="http://schemas.microsoft.com/office/drawing/2014/main" id="{00000000-0008-0000-0900-00003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14</xdr:row>
          <xdr:rowOff>76200</xdr:rowOff>
        </xdr:from>
        <xdr:to>
          <xdr:col>36</xdr:col>
          <xdr:colOff>942975</xdr:colOff>
          <xdr:row>14</xdr:row>
          <xdr:rowOff>342900</xdr:rowOff>
        </xdr:to>
        <xdr:sp macro="" textlink="">
          <xdr:nvSpPr>
            <xdr:cNvPr id="23612" name="Drop Down 60" hidden="1">
              <a:extLst>
                <a:ext uri="{63B3BB69-23CF-44E3-9099-C40C66FF867C}">
                  <a14:compatExt spid="_x0000_s23612"/>
                </a:ext>
                <a:ext uri="{FF2B5EF4-FFF2-40B4-BE49-F238E27FC236}">
                  <a16:creationId xmlns:a16="http://schemas.microsoft.com/office/drawing/2014/main" id="{00000000-0008-0000-0900-00003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15</xdr:row>
          <xdr:rowOff>76200</xdr:rowOff>
        </xdr:from>
        <xdr:to>
          <xdr:col>36</xdr:col>
          <xdr:colOff>942975</xdr:colOff>
          <xdr:row>15</xdr:row>
          <xdr:rowOff>342900</xdr:rowOff>
        </xdr:to>
        <xdr:sp macro="" textlink="">
          <xdr:nvSpPr>
            <xdr:cNvPr id="23613" name="Drop Down 61" hidden="1">
              <a:extLst>
                <a:ext uri="{63B3BB69-23CF-44E3-9099-C40C66FF867C}">
                  <a14:compatExt spid="_x0000_s23613"/>
                </a:ext>
                <a:ext uri="{FF2B5EF4-FFF2-40B4-BE49-F238E27FC236}">
                  <a16:creationId xmlns:a16="http://schemas.microsoft.com/office/drawing/2014/main" id="{00000000-0008-0000-0900-00003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16</xdr:row>
          <xdr:rowOff>76200</xdr:rowOff>
        </xdr:from>
        <xdr:to>
          <xdr:col>36</xdr:col>
          <xdr:colOff>942975</xdr:colOff>
          <xdr:row>16</xdr:row>
          <xdr:rowOff>342900</xdr:rowOff>
        </xdr:to>
        <xdr:sp macro="" textlink="">
          <xdr:nvSpPr>
            <xdr:cNvPr id="23614" name="Drop Down 62" hidden="1">
              <a:extLst>
                <a:ext uri="{63B3BB69-23CF-44E3-9099-C40C66FF867C}">
                  <a14:compatExt spid="_x0000_s23614"/>
                </a:ext>
                <a:ext uri="{FF2B5EF4-FFF2-40B4-BE49-F238E27FC236}">
                  <a16:creationId xmlns:a16="http://schemas.microsoft.com/office/drawing/2014/main" id="{00000000-0008-0000-0900-00003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17</xdr:row>
          <xdr:rowOff>76200</xdr:rowOff>
        </xdr:from>
        <xdr:to>
          <xdr:col>36</xdr:col>
          <xdr:colOff>942975</xdr:colOff>
          <xdr:row>17</xdr:row>
          <xdr:rowOff>342900</xdr:rowOff>
        </xdr:to>
        <xdr:sp macro="" textlink="">
          <xdr:nvSpPr>
            <xdr:cNvPr id="23615" name="Drop Down 63" hidden="1">
              <a:extLst>
                <a:ext uri="{63B3BB69-23CF-44E3-9099-C40C66FF867C}">
                  <a14:compatExt spid="_x0000_s23615"/>
                </a:ext>
                <a:ext uri="{FF2B5EF4-FFF2-40B4-BE49-F238E27FC236}">
                  <a16:creationId xmlns:a16="http://schemas.microsoft.com/office/drawing/2014/main" id="{00000000-0008-0000-0900-00003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18</xdr:row>
          <xdr:rowOff>76200</xdr:rowOff>
        </xdr:from>
        <xdr:to>
          <xdr:col>36</xdr:col>
          <xdr:colOff>942975</xdr:colOff>
          <xdr:row>18</xdr:row>
          <xdr:rowOff>342900</xdr:rowOff>
        </xdr:to>
        <xdr:sp macro="" textlink="">
          <xdr:nvSpPr>
            <xdr:cNvPr id="23616" name="Drop Down 64" hidden="1">
              <a:extLst>
                <a:ext uri="{63B3BB69-23CF-44E3-9099-C40C66FF867C}">
                  <a14:compatExt spid="_x0000_s23616"/>
                </a:ext>
                <a:ext uri="{FF2B5EF4-FFF2-40B4-BE49-F238E27FC236}">
                  <a16:creationId xmlns:a16="http://schemas.microsoft.com/office/drawing/2014/main" id="{00000000-0008-0000-0900-00004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9</xdr:row>
          <xdr:rowOff>85725</xdr:rowOff>
        </xdr:from>
        <xdr:to>
          <xdr:col>39</xdr:col>
          <xdr:colOff>2409825</xdr:colOff>
          <xdr:row>9</xdr:row>
          <xdr:rowOff>342900</xdr:rowOff>
        </xdr:to>
        <xdr:sp macro="" textlink="">
          <xdr:nvSpPr>
            <xdr:cNvPr id="23617" name="Drop Down 65" hidden="1">
              <a:extLst>
                <a:ext uri="{63B3BB69-23CF-44E3-9099-C40C66FF867C}">
                  <a14:compatExt spid="_x0000_s23617"/>
                </a:ext>
                <a:ext uri="{FF2B5EF4-FFF2-40B4-BE49-F238E27FC236}">
                  <a16:creationId xmlns:a16="http://schemas.microsoft.com/office/drawing/2014/main" id="{00000000-0008-0000-0900-00004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10</xdr:row>
          <xdr:rowOff>85725</xdr:rowOff>
        </xdr:from>
        <xdr:to>
          <xdr:col>39</xdr:col>
          <xdr:colOff>2409825</xdr:colOff>
          <xdr:row>10</xdr:row>
          <xdr:rowOff>342900</xdr:rowOff>
        </xdr:to>
        <xdr:sp macro="" textlink="">
          <xdr:nvSpPr>
            <xdr:cNvPr id="23618" name="Drop Down 66" hidden="1">
              <a:extLst>
                <a:ext uri="{63B3BB69-23CF-44E3-9099-C40C66FF867C}">
                  <a14:compatExt spid="_x0000_s23618"/>
                </a:ext>
                <a:ext uri="{FF2B5EF4-FFF2-40B4-BE49-F238E27FC236}">
                  <a16:creationId xmlns:a16="http://schemas.microsoft.com/office/drawing/2014/main" id="{00000000-0008-0000-0900-00004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11</xdr:row>
          <xdr:rowOff>85725</xdr:rowOff>
        </xdr:from>
        <xdr:to>
          <xdr:col>39</xdr:col>
          <xdr:colOff>2409825</xdr:colOff>
          <xdr:row>11</xdr:row>
          <xdr:rowOff>342900</xdr:rowOff>
        </xdr:to>
        <xdr:sp macro="" textlink="">
          <xdr:nvSpPr>
            <xdr:cNvPr id="23619" name="Drop Down 67" hidden="1">
              <a:extLst>
                <a:ext uri="{63B3BB69-23CF-44E3-9099-C40C66FF867C}">
                  <a14:compatExt spid="_x0000_s23619"/>
                </a:ext>
                <a:ext uri="{FF2B5EF4-FFF2-40B4-BE49-F238E27FC236}">
                  <a16:creationId xmlns:a16="http://schemas.microsoft.com/office/drawing/2014/main" id="{00000000-0008-0000-0900-00004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12</xdr:row>
          <xdr:rowOff>85725</xdr:rowOff>
        </xdr:from>
        <xdr:to>
          <xdr:col>39</xdr:col>
          <xdr:colOff>2409825</xdr:colOff>
          <xdr:row>12</xdr:row>
          <xdr:rowOff>342900</xdr:rowOff>
        </xdr:to>
        <xdr:sp macro="" textlink="">
          <xdr:nvSpPr>
            <xdr:cNvPr id="23620" name="Drop Down 68" hidden="1">
              <a:extLst>
                <a:ext uri="{63B3BB69-23CF-44E3-9099-C40C66FF867C}">
                  <a14:compatExt spid="_x0000_s23620"/>
                </a:ext>
                <a:ext uri="{FF2B5EF4-FFF2-40B4-BE49-F238E27FC236}">
                  <a16:creationId xmlns:a16="http://schemas.microsoft.com/office/drawing/2014/main" id="{00000000-0008-0000-0900-00004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13</xdr:row>
          <xdr:rowOff>85725</xdr:rowOff>
        </xdr:from>
        <xdr:to>
          <xdr:col>39</xdr:col>
          <xdr:colOff>2409825</xdr:colOff>
          <xdr:row>13</xdr:row>
          <xdr:rowOff>342900</xdr:rowOff>
        </xdr:to>
        <xdr:sp macro="" textlink="">
          <xdr:nvSpPr>
            <xdr:cNvPr id="23621" name="Drop Down 69" hidden="1">
              <a:extLst>
                <a:ext uri="{63B3BB69-23CF-44E3-9099-C40C66FF867C}">
                  <a14:compatExt spid="_x0000_s23621"/>
                </a:ext>
                <a:ext uri="{FF2B5EF4-FFF2-40B4-BE49-F238E27FC236}">
                  <a16:creationId xmlns:a16="http://schemas.microsoft.com/office/drawing/2014/main" id="{00000000-0008-0000-0900-00004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14</xdr:row>
          <xdr:rowOff>85725</xdr:rowOff>
        </xdr:from>
        <xdr:to>
          <xdr:col>39</xdr:col>
          <xdr:colOff>2409825</xdr:colOff>
          <xdr:row>14</xdr:row>
          <xdr:rowOff>342900</xdr:rowOff>
        </xdr:to>
        <xdr:sp macro="" textlink="">
          <xdr:nvSpPr>
            <xdr:cNvPr id="23622" name="Drop Down 70" hidden="1">
              <a:extLst>
                <a:ext uri="{63B3BB69-23CF-44E3-9099-C40C66FF867C}">
                  <a14:compatExt spid="_x0000_s23622"/>
                </a:ext>
                <a:ext uri="{FF2B5EF4-FFF2-40B4-BE49-F238E27FC236}">
                  <a16:creationId xmlns:a16="http://schemas.microsoft.com/office/drawing/2014/main" id="{00000000-0008-0000-0900-00004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15</xdr:row>
          <xdr:rowOff>85725</xdr:rowOff>
        </xdr:from>
        <xdr:to>
          <xdr:col>39</xdr:col>
          <xdr:colOff>2409825</xdr:colOff>
          <xdr:row>15</xdr:row>
          <xdr:rowOff>342900</xdr:rowOff>
        </xdr:to>
        <xdr:sp macro="" textlink="">
          <xdr:nvSpPr>
            <xdr:cNvPr id="23623" name="Drop Down 71" hidden="1">
              <a:extLst>
                <a:ext uri="{63B3BB69-23CF-44E3-9099-C40C66FF867C}">
                  <a14:compatExt spid="_x0000_s23623"/>
                </a:ext>
                <a:ext uri="{FF2B5EF4-FFF2-40B4-BE49-F238E27FC236}">
                  <a16:creationId xmlns:a16="http://schemas.microsoft.com/office/drawing/2014/main" id="{00000000-0008-0000-0900-00004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16</xdr:row>
          <xdr:rowOff>85725</xdr:rowOff>
        </xdr:from>
        <xdr:to>
          <xdr:col>39</xdr:col>
          <xdr:colOff>2409825</xdr:colOff>
          <xdr:row>16</xdr:row>
          <xdr:rowOff>342900</xdr:rowOff>
        </xdr:to>
        <xdr:sp macro="" textlink="">
          <xdr:nvSpPr>
            <xdr:cNvPr id="23624" name="Drop Down 72" hidden="1">
              <a:extLst>
                <a:ext uri="{63B3BB69-23CF-44E3-9099-C40C66FF867C}">
                  <a14:compatExt spid="_x0000_s23624"/>
                </a:ext>
                <a:ext uri="{FF2B5EF4-FFF2-40B4-BE49-F238E27FC236}">
                  <a16:creationId xmlns:a16="http://schemas.microsoft.com/office/drawing/2014/main" id="{00000000-0008-0000-0900-000048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17</xdr:row>
          <xdr:rowOff>85725</xdr:rowOff>
        </xdr:from>
        <xdr:to>
          <xdr:col>39</xdr:col>
          <xdr:colOff>2409825</xdr:colOff>
          <xdr:row>17</xdr:row>
          <xdr:rowOff>342900</xdr:rowOff>
        </xdr:to>
        <xdr:sp macro="" textlink="">
          <xdr:nvSpPr>
            <xdr:cNvPr id="23625" name="Drop Down 73" hidden="1">
              <a:extLst>
                <a:ext uri="{63B3BB69-23CF-44E3-9099-C40C66FF867C}">
                  <a14:compatExt spid="_x0000_s23625"/>
                </a:ext>
                <a:ext uri="{FF2B5EF4-FFF2-40B4-BE49-F238E27FC236}">
                  <a16:creationId xmlns:a16="http://schemas.microsoft.com/office/drawing/2014/main" id="{00000000-0008-0000-0900-000049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18</xdr:row>
          <xdr:rowOff>85725</xdr:rowOff>
        </xdr:from>
        <xdr:to>
          <xdr:col>39</xdr:col>
          <xdr:colOff>2409825</xdr:colOff>
          <xdr:row>18</xdr:row>
          <xdr:rowOff>342900</xdr:rowOff>
        </xdr:to>
        <xdr:sp macro="" textlink="">
          <xdr:nvSpPr>
            <xdr:cNvPr id="23626" name="Drop Down 74" hidden="1">
              <a:extLst>
                <a:ext uri="{63B3BB69-23CF-44E3-9099-C40C66FF867C}">
                  <a14:compatExt spid="_x0000_s23626"/>
                </a:ext>
                <a:ext uri="{FF2B5EF4-FFF2-40B4-BE49-F238E27FC236}">
                  <a16:creationId xmlns:a16="http://schemas.microsoft.com/office/drawing/2014/main" id="{00000000-0008-0000-0900-00004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9</xdr:row>
          <xdr:rowOff>76200</xdr:rowOff>
        </xdr:from>
        <xdr:to>
          <xdr:col>42</xdr:col>
          <xdr:colOff>933450</xdr:colOff>
          <xdr:row>9</xdr:row>
          <xdr:rowOff>342900</xdr:rowOff>
        </xdr:to>
        <xdr:sp macro="" textlink="">
          <xdr:nvSpPr>
            <xdr:cNvPr id="23627" name="Drop Down 75" hidden="1">
              <a:extLst>
                <a:ext uri="{63B3BB69-23CF-44E3-9099-C40C66FF867C}">
                  <a14:compatExt spid="_x0000_s23627"/>
                </a:ext>
                <a:ext uri="{FF2B5EF4-FFF2-40B4-BE49-F238E27FC236}">
                  <a16:creationId xmlns:a16="http://schemas.microsoft.com/office/drawing/2014/main" id="{00000000-0008-0000-0900-00004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10</xdr:row>
          <xdr:rowOff>76200</xdr:rowOff>
        </xdr:from>
        <xdr:to>
          <xdr:col>42</xdr:col>
          <xdr:colOff>933450</xdr:colOff>
          <xdr:row>10</xdr:row>
          <xdr:rowOff>342900</xdr:rowOff>
        </xdr:to>
        <xdr:sp macro="" textlink="">
          <xdr:nvSpPr>
            <xdr:cNvPr id="23628" name="Drop Down 76" hidden="1">
              <a:extLst>
                <a:ext uri="{63B3BB69-23CF-44E3-9099-C40C66FF867C}">
                  <a14:compatExt spid="_x0000_s23628"/>
                </a:ext>
                <a:ext uri="{FF2B5EF4-FFF2-40B4-BE49-F238E27FC236}">
                  <a16:creationId xmlns:a16="http://schemas.microsoft.com/office/drawing/2014/main" id="{00000000-0008-0000-0900-00004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11</xdr:row>
          <xdr:rowOff>76200</xdr:rowOff>
        </xdr:from>
        <xdr:to>
          <xdr:col>42</xdr:col>
          <xdr:colOff>933450</xdr:colOff>
          <xdr:row>11</xdr:row>
          <xdr:rowOff>342900</xdr:rowOff>
        </xdr:to>
        <xdr:sp macro="" textlink="">
          <xdr:nvSpPr>
            <xdr:cNvPr id="23629" name="Drop Down 77" hidden="1">
              <a:extLst>
                <a:ext uri="{63B3BB69-23CF-44E3-9099-C40C66FF867C}">
                  <a14:compatExt spid="_x0000_s23629"/>
                </a:ext>
                <a:ext uri="{FF2B5EF4-FFF2-40B4-BE49-F238E27FC236}">
                  <a16:creationId xmlns:a16="http://schemas.microsoft.com/office/drawing/2014/main" id="{00000000-0008-0000-0900-00004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12</xdr:row>
          <xdr:rowOff>76200</xdr:rowOff>
        </xdr:from>
        <xdr:to>
          <xdr:col>42</xdr:col>
          <xdr:colOff>933450</xdr:colOff>
          <xdr:row>12</xdr:row>
          <xdr:rowOff>342900</xdr:rowOff>
        </xdr:to>
        <xdr:sp macro="" textlink="">
          <xdr:nvSpPr>
            <xdr:cNvPr id="23630" name="Drop Down 78" hidden="1">
              <a:extLst>
                <a:ext uri="{63B3BB69-23CF-44E3-9099-C40C66FF867C}">
                  <a14:compatExt spid="_x0000_s23630"/>
                </a:ext>
                <a:ext uri="{FF2B5EF4-FFF2-40B4-BE49-F238E27FC236}">
                  <a16:creationId xmlns:a16="http://schemas.microsoft.com/office/drawing/2014/main" id="{00000000-0008-0000-0900-00004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13</xdr:row>
          <xdr:rowOff>76200</xdr:rowOff>
        </xdr:from>
        <xdr:to>
          <xdr:col>42</xdr:col>
          <xdr:colOff>933450</xdr:colOff>
          <xdr:row>13</xdr:row>
          <xdr:rowOff>342900</xdr:rowOff>
        </xdr:to>
        <xdr:sp macro="" textlink="">
          <xdr:nvSpPr>
            <xdr:cNvPr id="23631" name="Drop Down 79" hidden="1">
              <a:extLst>
                <a:ext uri="{63B3BB69-23CF-44E3-9099-C40C66FF867C}">
                  <a14:compatExt spid="_x0000_s23631"/>
                </a:ext>
                <a:ext uri="{FF2B5EF4-FFF2-40B4-BE49-F238E27FC236}">
                  <a16:creationId xmlns:a16="http://schemas.microsoft.com/office/drawing/2014/main" id="{00000000-0008-0000-0900-00004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14</xdr:row>
          <xdr:rowOff>76200</xdr:rowOff>
        </xdr:from>
        <xdr:to>
          <xdr:col>42</xdr:col>
          <xdr:colOff>933450</xdr:colOff>
          <xdr:row>14</xdr:row>
          <xdr:rowOff>342900</xdr:rowOff>
        </xdr:to>
        <xdr:sp macro="" textlink="">
          <xdr:nvSpPr>
            <xdr:cNvPr id="23632" name="Drop Down 80" hidden="1">
              <a:extLst>
                <a:ext uri="{63B3BB69-23CF-44E3-9099-C40C66FF867C}">
                  <a14:compatExt spid="_x0000_s23632"/>
                </a:ext>
                <a:ext uri="{FF2B5EF4-FFF2-40B4-BE49-F238E27FC236}">
                  <a16:creationId xmlns:a16="http://schemas.microsoft.com/office/drawing/2014/main" id="{00000000-0008-0000-0900-00005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15</xdr:row>
          <xdr:rowOff>76200</xdr:rowOff>
        </xdr:from>
        <xdr:to>
          <xdr:col>42</xdr:col>
          <xdr:colOff>933450</xdr:colOff>
          <xdr:row>15</xdr:row>
          <xdr:rowOff>342900</xdr:rowOff>
        </xdr:to>
        <xdr:sp macro="" textlink="">
          <xdr:nvSpPr>
            <xdr:cNvPr id="23633" name="Drop Down 81" hidden="1">
              <a:extLst>
                <a:ext uri="{63B3BB69-23CF-44E3-9099-C40C66FF867C}">
                  <a14:compatExt spid="_x0000_s23633"/>
                </a:ext>
                <a:ext uri="{FF2B5EF4-FFF2-40B4-BE49-F238E27FC236}">
                  <a16:creationId xmlns:a16="http://schemas.microsoft.com/office/drawing/2014/main" id="{00000000-0008-0000-0900-00005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16</xdr:row>
          <xdr:rowOff>76200</xdr:rowOff>
        </xdr:from>
        <xdr:to>
          <xdr:col>42</xdr:col>
          <xdr:colOff>933450</xdr:colOff>
          <xdr:row>16</xdr:row>
          <xdr:rowOff>342900</xdr:rowOff>
        </xdr:to>
        <xdr:sp macro="" textlink="">
          <xdr:nvSpPr>
            <xdr:cNvPr id="23634" name="Drop Down 82" hidden="1">
              <a:extLst>
                <a:ext uri="{63B3BB69-23CF-44E3-9099-C40C66FF867C}">
                  <a14:compatExt spid="_x0000_s23634"/>
                </a:ext>
                <a:ext uri="{FF2B5EF4-FFF2-40B4-BE49-F238E27FC236}">
                  <a16:creationId xmlns:a16="http://schemas.microsoft.com/office/drawing/2014/main" id="{00000000-0008-0000-0900-00005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17</xdr:row>
          <xdr:rowOff>76200</xdr:rowOff>
        </xdr:from>
        <xdr:to>
          <xdr:col>42</xdr:col>
          <xdr:colOff>933450</xdr:colOff>
          <xdr:row>17</xdr:row>
          <xdr:rowOff>342900</xdr:rowOff>
        </xdr:to>
        <xdr:sp macro="" textlink="">
          <xdr:nvSpPr>
            <xdr:cNvPr id="23635" name="Drop Down 83" hidden="1">
              <a:extLst>
                <a:ext uri="{63B3BB69-23CF-44E3-9099-C40C66FF867C}">
                  <a14:compatExt spid="_x0000_s23635"/>
                </a:ext>
                <a:ext uri="{FF2B5EF4-FFF2-40B4-BE49-F238E27FC236}">
                  <a16:creationId xmlns:a16="http://schemas.microsoft.com/office/drawing/2014/main" id="{00000000-0008-0000-0900-00005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18</xdr:row>
          <xdr:rowOff>76200</xdr:rowOff>
        </xdr:from>
        <xdr:to>
          <xdr:col>42</xdr:col>
          <xdr:colOff>933450</xdr:colOff>
          <xdr:row>18</xdr:row>
          <xdr:rowOff>342900</xdr:rowOff>
        </xdr:to>
        <xdr:sp macro="" textlink="">
          <xdr:nvSpPr>
            <xdr:cNvPr id="23636" name="Drop Down 84" hidden="1">
              <a:extLst>
                <a:ext uri="{63B3BB69-23CF-44E3-9099-C40C66FF867C}">
                  <a14:compatExt spid="_x0000_s23636"/>
                </a:ext>
                <a:ext uri="{FF2B5EF4-FFF2-40B4-BE49-F238E27FC236}">
                  <a16:creationId xmlns:a16="http://schemas.microsoft.com/office/drawing/2014/main" id="{00000000-0008-0000-0900-00005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9</xdr:row>
          <xdr:rowOff>85725</xdr:rowOff>
        </xdr:from>
        <xdr:to>
          <xdr:col>45</xdr:col>
          <xdr:colOff>2409825</xdr:colOff>
          <xdr:row>9</xdr:row>
          <xdr:rowOff>342900</xdr:rowOff>
        </xdr:to>
        <xdr:sp macro="" textlink="">
          <xdr:nvSpPr>
            <xdr:cNvPr id="23637" name="Drop Down 85" hidden="1">
              <a:extLst>
                <a:ext uri="{63B3BB69-23CF-44E3-9099-C40C66FF867C}">
                  <a14:compatExt spid="_x0000_s23637"/>
                </a:ext>
                <a:ext uri="{FF2B5EF4-FFF2-40B4-BE49-F238E27FC236}">
                  <a16:creationId xmlns:a16="http://schemas.microsoft.com/office/drawing/2014/main" id="{00000000-0008-0000-0900-00005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10</xdr:row>
          <xdr:rowOff>85725</xdr:rowOff>
        </xdr:from>
        <xdr:to>
          <xdr:col>45</xdr:col>
          <xdr:colOff>2409825</xdr:colOff>
          <xdr:row>10</xdr:row>
          <xdr:rowOff>342900</xdr:rowOff>
        </xdr:to>
        <xdr:sp macro="" textlink="">
          <xdr:nvSpPr>
            <xdr:cNvPr id="23638" name="Drop Down 86" hidden="1">
              <a:extLst>
                <a:ext uri="{63B3BB69-23CF-44E3-9099-C40C66FF867C}">
                  <a14:compatExt spid="_x0000_s23638"/>
                </a:ext>
                <a:ext uri="{FF2B5EF4-FFF2-40B4-BE49-F238E27FC236}">
                  <a16:creationId xmlns:a16="http://schemas.microsoft.com/office/drawing/2014/main" id="{00000000-0008-0000-0900-00005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11</xdr:row>
          <xdr:rowOff>85725</xdr:rowOff>
        </xdr:from>
        <xdr:to>
          <xdr:col>45</xdr:col>
          <xdr:colOff>2409825</xdr:colOff>
          <xdr:row>11</xdr:row>
          <xdr:rowOff>342900</xdr:rowOff>
        </xdr:to>
        <xdr:sp macro="" textlink="">
          <xdr:nvSpPr>
            <xdr:cNvPr id="23639" name="Drop Down 87" hidden="1">
              <a:extLst>
                <a:ext uri="{63B3BB69-23CF-44E3-9099-C40C66FF867C}">
                  <a14:compatExt spid="_x0000_s23639"/>
                </a:ext>
                <a:ext uri="{FF2B5EF4-FFF2-40B4-BE49-F238E27FC236}">
                  <a16:creationId xmlns:a16="http://schemas.microsoft.com/office/drawing/2014/main" id="{00000000-0008-0000-0900-00005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12</xdr:row>
          <xdr:rowOff>85725</xdr:rowOff>
        </xdr:from>
        <xdr:to>
          <xdr:col>45</xdr:col>
          <xdr:colOff>2409825</xdr:colOff>
          <xdr:row>12</xdr:row>
          <xdr:rowOff>342900</xdr:rowOff>
        </xdr:to>
        <xdr:sp macro="" textlink="">
          <xdr:nvSpPr>
            <xdr:cNvPr id="23640" name="Drop Down 88" hidden="1">
              <a:extLst>
                <a:ext uri="{63B3BB69-23CF-44E3-9099-C40C66FF867C}">
                  <a14:compatExt spid="_x0000_s23640"/>
                </a:ext>
                <a:ext uri="{FF2B5EF4-FFF2-40B4-BE49-F238E27FC236}">
                  <a16:creationId xmlns:a16="http://schemas.microsoft.com/office/drawing/2014/main" id="{00000000-0008-0000-0900-000058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13</xdr:row>
          <xdr:rowOff>85725</xdr:rowOff>
        </xdr:from>
        <xdr:to>
          <xdr:col>45</xdr:col>
          <xdr:colOff>2409825</xdr:colOff>
          <xdr:row>13</xdr:row>
          <xdr:rowOff>342900</xdr:rowOff>
        </xdr:to>
        <xdr:sp macro="" textlink="">
          <xdr:nvSpPr>
            <xdr:cNvPr id="23641" name="Drop Down 89" hidden="1">
              <a:extLst>
                <a:ext uri="{63B3BB69-23CF-44E3-9099-C40C66FF867C}">
                  <a14:compatExt spid="_x0000_s23641"/>
                </a:ext>
                <a:ext uri="{FF2B5EF4-FFF2-40B4-BE49-F238E27FC236}">
                  <a16:creationId xmlns:a16="http://schemas.microsoft.com/office/drawing/2014/main" id="{00000000-0008-0000-0900-000059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14</xdr:row>
          <xdr:rowOff>85725</xdr:rowOff>
        </xdr:from>
        <xdr:to>
          <xdr:col>45</xdr:col>
          <xdr:colOff>2409825</xdr:colOff>
          <xdr:row>14</xdr:row>
          <xdr:rowOff>342900</xdr:rowOff>
        </xdr:to>
        <xdr:sp macro="" textlink="">
          <xdr:nvSpPr>
            <xdr:cNvPr id="23642" name="Drop Down 90" hidden="1">
              <a:extLst>
                <a:ext uri="{63B3BB69-23CF-44E3-9099-C40C66FF867C}">
                  <a14:compatExt spid="_x0000_s23642"/>
                </a:ext>
                <a:ext uri="{FF2B5EF4-FFF2-40B4-BE49-F238E27FC236}">
                  <a16:creationId xmlns:a16="http://schemas.microsoft.com/office/drawing/2014/main" id="{00000000-0008-0000-0900-00005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15</xdr:row>
          <xdr:rowOff>85725</xdr:rowOff>
        </xdr:from>
        <xdr:to>
          <xdr:col>45</xdr:col>
          <xdr:colOff>2409825</xdr:colOff>
          <xdr:row>15</xdr:row>
          <xdr:rowOff>342900</xdr:rowOff>
        </xdr:to>
        <xdr:sp macro="" textlink="">
          <xdr:nvSpPr>
            <xdr:cNvPr id="23643" name="Drop Down 91" hidden="1">
              <a:extLst>
                <a:ext uri="{63B3BB69-23CF-44E3-9099-C40C66FF867C}">
                  <a14:compatExt spid="_x0000_s23643"/>
                </a:ext>
                <a:ext uri="{FF2B5EF4-FFF2-40B4-BE49-F238E27FC236}">
                  <a16:creationId xmlns:a16="http://schemas.microsoft.com/office/drawing/2014/main" id="{00000000-0008-0000-0900-00005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16</xdr:row>
          <xdr:rowOff>85725</xdr:rowOff>
        </xdr:from>
        <xdr:to>
          <xdr:col>45</xdr:col>
          <xdr:colOff>2409825</xdr:colOff>
          <xdr:row>16</xdr:row>
          <xdr:rowOff>342900</xdr:rowOff>
        </xdr:to>
        <xdr:sp macro="" textlink="">
          <xdr:nvSpPr>
            <xdr:cNvPr id="23644" name="Drop Down 92" hidden="1">
              <a:extLst>
                <a:ext uri="{63B3BB69-23CF-44E3-9099-C40C66FF867C}">
                  <a14:compatExt spid="_x0000_s23644"/>
                </a:ext>
                <a:ext uri="{FF2B5EF4-FFF2-40B4-BE49-F238E27FC236}">
                  <a16:creationId xmlns:a16="http://schemas.microsoft.com/office/drawing/2014/main" id="{00000000-0008-0000-0900-00005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17</xdr:row>
          <xdr:rowOff>85725</xdr:rowOff>
        </xdr:from>
        <xdr:to>
          <xdr:col>45</xdr:col>
          <xdr:colOff>2409825</xdr:colOff>
          <xdr:row>17</xdr:row>
          <xdr:rowOff>342900</xdr:rowOff>
        </xdr:to>
        <xdr:sp macro="" textlink="">
          <xdr:nvSpPr>
            <xdr:cNvPr id="23645" name="Drop Down 93" hidden="1">
              <a:extLst>
                <a:ext uri="{63B3BB69-23CF-44E3-9099-C40C66FF867C}">
                  <a14:compatExt spid="_x0000_s23645"/>
                </a:ext>
                <a:ext uri="{FF2B5EF4-FFF2-40B4-BE49-F238E27FC236}">
                  <a16:creationId xmlns:a16="http://schemas.microsoft.com/office/drawing/2014/main" id="{00000000-0008-0000-0900-00005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18</xdr:row>
          <xdr:rowOff>85725</xdr:rowOff>
        </xdr:from>
        <xdr:to>
          <xdr:col>45</xdr:col>
          <xdr:colOff>2409825</xdr:colOff>
          <xdr:row>18</xdr:row>
          <xdr:rowOff>342900</xdr:rowOff>
        </xdr:to>
        <xdr:sp macro="" textlink="">
          <xdr:nvSpPr>
            <xdr:cNvPr id="23646" name="Drop Down 94" hidden="1">
              <a:extLst>
                <a:ext uri="{63B3BB69-23CF-44E3-9099-C40C66FF867C}">
                  <a14:compatExt spid="_x0000_s23646"/>
                </a:ext>
                <a:ext uri="{FF2B5EF4-FFF2-40B4-BE49-F238E27FC236}">
                  <a16:creationId xmlns:a16="http://schemas.microsoft.com/office/drawing/2014/main" id="{00000000-0008-0000-0900-00005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9</xdr:row>
          <xdr:rowOff>76200</xdr:rowOff>
        </xdr:from>
        <xdr:to>
          <xdr:col>48</xdr:col>
          <xdr:colOff>866775</xdr:colOff>
          <xdr:row>9</xdr:row>
          <xdr:rowOff>342900</xdr:rowOff>
        </xdr:to>
        <xdr:sp macro="" textlink="">
          <xdr:nvSpPr>
            <xdr:cNvPr id="23647" name="Drop Down 95" hidden="1">
              <a:extLst>
                <a:ext uri="{63B3BB69-23CF-44E3-9099-C40C66FF867C}">
                  <a14:compatExt spid="_x0000_s23647"/>
                </a:ext>
                <a:ext uri="{FF2B5EF4-FFF2-40B4-BE49-F238E27FC236}">
                  <a16:creationId xmlns:a16="http://schemas.microsoft.com/office/drawing/2014/main" id="{00000000-0008-0000-0900-00005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10</xdr:row>
          <xdr:rowOff>76200</xdr:rowOff>
        </xdr:from>
        <xdr:to>
          <xdr:col>48</xdr:col>
          <xdr:colOff>866775</xdr:colOff>
          <xdr:row>10</xdr:row>
          <xdr:rowOff>342900</xdr:rowOff>
        </xdr:to>
        <xdr:sp macro="" textlink="">
          <xdr:nvSpPr>
            <xdr:cNvPr id="23648" name="Drop Down 96" hidden="1">
              <a:extLst>
                <a:ext uri="{63B3BB69-23CF-44E3-9099-C40C66FF867C}">
                  <a14:compatExt spid="_x0000_s23648"/>
                </a:ext>
                <a:ext uri="{FF2B5EF4-FFF2-40B4-BE49-F238E27FC236}">
                  <a16:creationId xmlns:a16="http://schemas.microsoft.com/office/drawing/2014/main" id="{00000000-0008-0000-0900-00006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11</xdr:row>
          <xdr:rowOff>76200</xdr:rowOff>
        </xdr:from>
        <xdr:to>
          <xdr:col>48</xdr:col>
          <xdr:colOff>847725</xdr:colOff>
          <xdr:row>11</xdr:row>
          <xdr:rowOff>342900</xdr:rowOff>
        </xdr:to>
        <xdr:sp macro="" textlink="">
          <xdr:nvSpPr>
            <xdr:cNvPr id="23649" name="Drop Down 97" hidden="1">
              <a:extLst>
                <a:ext uri="{63B3BB69-23CF-44E3-9099-C40C66FF867C}">
                  <a14:compatExt spid="_x0000_s23649"/>
                </a:ext>
                <a:ext uri="{FF2B5EF4-FFF2-40B4-BE49-F238E27FC236}">
                  <a16:creationId xmlns:a16="http://schemas.microsoft.com/office/drawing/2014/main" id="{00000000-0008-0000-0900-00006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12</xdr:row>
          <xdr:rowOff>76200</xdr:rowOff>
        </xdr:from>
        <xdr:to>
          <xdr:col>48</xdr:col>
          <xdr:colOff>885825</xdr:colOff>
          <xdr:row>12</xdr:row>
          <xdr:rowOff>342900</xdr:rowOff>
        </xdr:to>
        <xdr:sp macro="" textlink="">
          <xdr:nvSpPr>
            <xdr:cNvPr id="23650" name="Drop Down 98" hidden="1">
              <a:extLst>
                <a:ext uri="{63B3BB69-23CF-44E3-9099-C40C66FF867C}">
                  <a14:compatExt spid="_x0000_s23650"/>
                </a:ext>
                <a:ext uri="{FF2B5EF4-FFF2-40B4-BE49-F238E27FC236}">
                  <a16:creationId xmlns:a16="http://schemas.microsoft.com/office/drawing/2014/main" id="{00000000-0008-0000-0900-00006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13</xdr:row>
          <xdr:rowOff>76200</xdr:rowOff>
        </xdr:from>
        <xdr:to>
          <xdr:col>48</xdr:col>
          <xdr:colOff>885825</xdr:colOff>
          <xdr:row>13</xdr:row>
          <xdr:rowOff>342900</xdr:rowOff>
        </xdr:to>
        <xdr:sp macro="" textlink="">
          <xdr:nvSpPr>
            <xdr:cNvPr id="23651" name="Drop Down 99" hidden="1">
              <a:extLst>
                <a:ext uri="{63B3BB69-23CF-44E3-9099-C40C66FF867C}">
                  <a14:compatExt spid="_x0000_s23651"/>
                </a:ext>
                <a:ext uri="{FF2B5EF4-FFF2-40B4-BE49-F238E27FC236}">
                  <a16:creationId xmlns:a16="http://schemas.microsoft.com/office/drawing/2014/main" id="{00000000-0008-0000-0900-00006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14</xdr:row>
          <xdr:rowOff>76200</xdr:rowOff>
        </xdr:from>
        <xdr:to>
          <xdr:col>48</xdr:col>
          <xdr:colOff>885825</xdr:colOff>
          <xdr:row>14</xdr:row>
          <xdr:rowOff>342900</xdr:rowOff>
        </xdr:to>
        <xdr:sp macro="" textlink="">
          <xdr:nvSpPr>
            <xdr:cNvPr id="23652" name="Drop Down 100" hidden="1">
              <a:extLst>
                <a:ext uri="{63B3BB69-23CF-44E3-9099-C40C66FF867C}">
                  <a14:compatExt spid="_x0000_s23652"/>
                </a:ext>
                <a:ext uri="{FF2B5EF4-FFF2-40B4-BE49-F238E27FC236}">
                  <a16:creationId xmlns:a16="http://schemas.microsoft.com/office/drawing/2014/main" id="{00000000-0008-0000-0900-00006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15</xdr:row>
          <xdr:rowOff>85725</xdr:rowOff>
        </xdr:from>
        <xdr:to>
          <xdr:col>48</xdr:col>
          <xdr:colOff>885825</xdr:colOff>
          <xdr:row>15</xdr:row>
          <xdr:rowOff>342900</xdr:rowOff>
        </xdr:to>
        <xdr:sp macro="" textlink="">
          <xdr:nvSpPr>
            <xdr:cNvPr id="23653" name="Drop Down 101" hidden="1">
              <a:extLst>
                <a:ext uri="{63B3BB69-23CF-44E3-9099-C40C66FF867C}">
                  <a14:compatExt spid="_x0000_s23653"/>
                </a:ext>
                <a:ext uri="{FF2B5EF4-FFF2-40B4-BE49-F238E27FC236}">
                  <a16:creationId xmlns:a16="http://schemas.microsoft.com/office/drawing/2014/main" id="{00000000-0008-0000-0900-00006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16</xdr:row>
          <xdr:rowOff>76200</xdr:rowOff>
        </xdr:from>
        <xdr:to>
          <xdr:col>48</xdr:col>
          <xdr:colOff>885825</xdr:colOff>
          <xdr:row>16</xdr:row>
          <xdr:rowOff>342900</xdr:rowOff>
        </xdr:to>
        <xdr:sp macro="" textlink="">
          <xdr:nvSpPr>
            <xdr:cNvPr id="23654" name="Drop Down 102" hidden="1">
              <a:extLst>
                <a:ext uri="{63B3BB69-23CF-44E3-9099-C40C66FF867C}">
                  <a14:compatExt spid="_x0000_s23654"/>
                </a:ext>
                <a:ext uri="{FF2B5EF4-FFF2-40B4-BE49-F238E27FC236}">
                  <a16:creationId xmlns:a16="http://schemas.microsoft.com/office/drawing/2014/main" id="{00000000-0008-0000-0900-00006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17</xdr:row>
          <xdr:rowOff>76200</xdr:rowOff>
        </xdr:from>
        <xdr:to>
          <xdr:col>48</xdr:col>
          <xdr:colOff>885825</xdr:colOff>
          <xdr:row>17</xdr:row>
          <xdr:rowOff>342900</xdr:rowOff>
        </xdr:to>
        <xdr:sp macro="" textlink="">
          <xdr:nvSpPr>
            <xdr:cNvPr id="23655" name="Drop Down 103" hidden="1">
              <a:extLst>
                <a:ext uri="{63B3BB69-23CF-44E3-9099-C40C66FF867C}">
                  <a14:compatExt spid="_x0000_s23655"/>
                </a:ext>
                <a:ext uri="{FF2B5EF4-FFF2-40B4-BE49-F238E27FC236}">
                  <a16:creationId xmlns:a16="http://schemas.microsoft.com/office/drawing/2014/main" id="{00000000-0008-0000-0900-00006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18</xdr:row>
          <xdr:rowOff>76200</xdr:rowOff>
        </xdr:from>
        <xdr:to>
          <xdr:col>48</xdr:col>
          <xdr:colOff>885825</xdr:colOff>
          <xdr:row>18</xdr:row>
          <xdr:rowOff>342900</xdr:rowOff>
        </xdr:to>
        <xdr:sp macro="" textlink="">
          <xdr:nvSpPr>
            <xdr:cNvPr id="23656" name="Drop Down 104" hidden="1">
              <a:extLst>
                <a:ext uri="{63B3BB69-23CF-44E3-9099-C40C66FF867C}">
                  <a14:compatExt spid="_x0000_s23656"/>
                </a:ext>
                <a:ext uri="{FF2B5EF4-FFF2-40B4-BE49-F238E27FC236}">
                  <a16:creationId xmlns:a16="http://schemas.microsoft.com/office/drawing/2014/main" id="{00000000-0008-0000-0900-000068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9</xdr:row>
          <xdr:rowOff>76200</xdr:rowOff>
        </xdr:from>
        <xdr:to>
          <xdr:col>51</xdr:col>
          <xdr:colOff>2371725</xdr:colOff>
          <xdr:row>9</xdr:row>
          <xdr:rowOff>342900</xdr:rowOff>
        </xdr:to>
        <xdr:sp macro="" textlink="">
          <xdr:nvSpPr>
            <xdr:cNvPr id="23657" name="Drop Down 105" hidden="1">
              <a:extLst>
                <a:ext uri="{63B3BB69-23CF-44E3-9099-C40C66FF867C}">
                  <a14:compatExt spid="_x0000_s23657"/>
                </a:ext>
                <a:ext uri="{FF2B5EF4-FFF2-40B4-BE49-F238E27FC236}">
                  <a16:creationId xmlns:a16="http://schemas.microsoft.com/office/drawing/2014/main" id="{00000000-0008-0000-0900-000069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10</xdr:row>
          <xdr:rowOff>76200</xdr:rowOff>
        </xdr:from>
        <xdr:to>
          <xdr:col>51</xdr:col>
          <xdr:colOff>2371725</xdr:colOff>
          <xdr:row>10</xdr:row>
          <xdr:rowOff>342900</xdr:rowOff>
        </xdr:to>
        <xdr:sp macro="" textlink="">
          <xdr:nvSpPr>
            <xdr:cNvPr id="23658" name="Drop Down 106" hidden="1">
              <a:extLst>
                <a:ext uri="{63B3BB69-23CF-44E3-9099-C40C66FF867C}">
                  <a14:compatExt spid="_x0000_s23658"/>
                </a:ext>
                <a:ext uri="{FF2B5EF4-FFF2-40B4-BE49-F238E27FC236}">
                  <a16:creationId xmlns:a16="http://schemas.microsoft.com/office/drawing/2014/main" id="{00000000-0008-0000-0900-00006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11</xdr:row>
          <xdr:rowOff>76200</xdr:rowOff>
        </xdr:from>
        <xdr:to>
          <xdr:col>51</xdr:col>
          <xdr:colOff>2371725</xdr:colOff>
          <xdr:row>11</xdr:row>
          <xdr:rowOff>342900</xdr:rowOff>
        </xdr:to>
        <xdr:sp macro="" textlink="">
          <xdr:nvSpPr>
            <xdr:cNvPr id="23659" name="Drop Down 107" hidden="1">
              <a:extLst>
                <a:ext uri="{63B3BB69-23CF-44E3-9099-C40C66FF867C}">
                  <a14:compatExt spid="_x0000_s23659"/>
                </a:ext>
                <a:ext uri="{FF2B5EF4-FFF2-40B4-BE49-F238E27FC236}">
                  <a16:creationId xmlns:a16="http://schemas.microsoft.com/office/drawing/2014/main" id="{00000000-0008-0000-0900-00006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12</xdr:row>
          <xdr:rowOff>76200</xdr:rowOff>
        </xdr:from>
        <xdr:to>
          <xdr:col>51</xdr:col>
          <xdr:colOff>2371725</xdr:colOff>
          <xdr:row>12</xdr:row>
          <xdr:rowOff>342900</xdr:rowOff>
        </xdr:to>
        <xdr:sp macro="" textlink="">
          <xdr:nvSpPr>
            <xdr:cNvPr id="23660" name="Drop Down 108" hidden="1">
              <a:extLst>
                <a:ext uri="{63B3BB69-23CF-44E3-9099-C40C66FF867C}">
                  <a14:compatExt spid="_x0000_s23660"/>
                </a:ext>
                <a:ext uri="{FF2B5EF4-FFF2-40B4-BE49-F238E27FC236}">
                  <a16:creationId xmlns:a16="http://schemas.microsoft.com/office/drawing/2014/main" id="{00000000-0008-0000-0900-00006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13</xdr:row>
          <xdr:rowOff>76200</xdr:rowOff>
        </xdr:from>
        <xdr:to>
          <xdr:col>51</xdr:col>
          <xdr:colOff>2371725</xdr:colOff>
          <xdr:row>13</xdr:row>
          <xdr:rowOff>342900</xdr:rowOff>
        </xdr:to>
        <xdr:sp macro="" textlink="">
          <xdr:nvSpPr>
            <xdr:cNvPr id="23661" name="Drop Down 109" hidden="1">
              <a:extLst>
                <a:ext uri="{63B3BB69-23CF-44E3-9099-C40C66FF867C}">
                  <a14:compatExt spid="_x0000_s23661"/>
                </a:ext>
                <a:ext uri="{FF2B5EF4-FFF2-40B4-BE49-F238E27FC236}">
                  <a16:creationId xmlns:a16="http://schemas.microsoft.com/office/drawing/2014/main" id="{00000000-0008-0000-0900-00006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14</xdr:row>
          <xdr:rowOff>76200</xdr:rowOff>
        </xdr:from>
        <xdr:to>
          <xdr:col>51</xdr:col>
          <xdr:colOff>2371725</xdr:colOff>
          <xdr:row>14</xdr:row>
          <xdr:rowOff>342900</xdr:rowOff>
        </xdr:to>
        <xdr:sp macro="" textlink="">
          <xdr:nvSpPr>
            <xdr:cNvPr id="23662" name="Drop Down 110" hidden="1">
              <a:extLst>
                <a:ext uri="{63B3BB69-23CF-44E3-9099-C40C66FF867C}">
                  <a14:compatExt spid="_x0000_s23662"/>
                </a:ext>
                <a:ext uri="{FF2B5EF4-FFF2-40B4-BE49-F238E27FC236}">
                  <a16:creationId xmlns:a16="http://schemas.microsoft.com/office/drawing/2014/main" id="{00000000-0008-0000-0900-00006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15</xdr:row>
          <xdr:rowOff>76200</xdr:rowOff>
        </xdr:from>
        <xdr:to>
          <xdr:col>51</xdr:col>
          <xdr:colOff>2371725</xdr:colOff>
          <xdr:row>15</xdr:row>
          <xdr:rowOff>342900</xdr:rowOff>
        </xdr:to>
        <xdr:sp macro="" textlink="">
          <xdr:nvSpPr>
            <xdr:cNvPr id="23663" name="Drop Down 111" hidden="1">
              <a:extLst>
                <a:ext uri="{63B3BB69-23CF-44E3-9099-C40C66FF867C}">
                  <a14:compatExt spid="_x0000_s23663"/>
                </a:ext>
                <a:ext uri="{FF2B5EF4-FFF2-40B4-BE49-F238E27FC236}">
                  <a16:creationId xmlns:a16="http://schemas.microsoft.com/office/drawing/2014/main" id="{00000000-0008-0000-0900-00006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16</xdr:row>
          <xdr:rowOff>76200</xdr:rowOff>
        </xdr:from>
        <xdr:to>
          <xdr:col>51</xdr:col>
          <xdr:colOff>2371725</xdr:colOff>
          <xdr:row>16</xdr:row>
          <xdr:rowOff>342900</xdr:rowOff>
        </xdr:to>
        <xdr:sp macro="" textlink="">
          <xdr:nvSpPr>
            <xdr:cNvPr id="23664" name="Drop Down 112" hidden="1">
              <a:extLst>
                <a:ext uri="{63B3BB69-23CF-44E3-9099-C40C66FF867C}">
                  <a14:compatExt spid="_x0000_s23664"/>
                </a:ext>
                <a:ext uri="{FF2B5EF4-FFF2-40B4-BE49-F238E27FC236}">
                  <a16:creationId xmlns:a16="http://schemas.microsoft.com/office/drawing/2014/main" id="{00000000-0008-0000-0900-00007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17</xdr:row>
          <xdr:rowOff>76200</xdr:rowOff>
        </xdr:from>
        <xdr:to>
          <xdr:col>51</xdr:col>
          <xdr:colOff>2371725</xdr:colOff>
          <xdr:row>17</xdr:row>
          <xdr:rowOff>342900</xdr:rowOff>
        </xdr:to>
        <xdr:sp macro="" textlink="">
          <xdr:nvSpPr>
            <xdr:cNvPr id="23665" name="Drop Down 113" hidden="1">
              <a:extLst>
                <a:ext uri="{63B3BB69-23CF-44E3-9099-C40C66FF867C}">
                  <a14:compatExt spid="_x0000_s23665"/>
                </a:ext>
                <a:ext uri="{FF2B5EF4-FFF2-40B4-BE49-F238E27FC236}">
                  <a16:creationId xmlns:a16="http://schemas.microsoft.com/office/drawing/2014/main" id="{00000000-0008-0000-0900-00007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18</xdr:row>
          <xdr:rowOff>76200</xdr:rowOff>
        </xdr:from>
        <xdr:to>
          <xdr:col>51</xdr:col>
          <xdr:colOff>2371725</xdr:colOff>
          <xdr:row>18</xdr:row>
          <xdr:rowOff>342900</xdr:rowOff>
        </xdr:to>
        <xdr:sp macro="" textlink="">
          <xdr:nvSpPr>
            <xdr:cNvPr id="23666" name="Drop Down 114" hidden="1">
              <a:extLst>
                <a:ext uri="{63B3BB69-23CF-44E3-9099-C40C66FF867C}">
                  <a14:compatExt spid="_x0000_s23666"/>
                </a:ext>
                <a:ext uri="{FF2B5EF4-FFF2-40B4-BE49-F238E27FC236}">
                  <a16:creationId xmlns:a16="http://schemas.microsoft.com/office/drawing/2014/main" id="{00000000-0008-0000-0900-00007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9</xdr:row>
          <xdr:rowOff>76200</xdr:rowOff>
        </xdr:from>
        <xdr:to>
          <xdr:col>54</xdr:col>
          <xdr:colOff>876300</xdr:colOff>
          <xdr:row>9</xdr:row>
          <xdr:rowOff>342900</xdr:rowOff>
        </xdr:to>
        <xdr:sp macro="" textlink="">
          <xdr:nvSpPr>
            <xdr:cNvPr id="23667" name="Drop Down 115" hidden="1">
              <a:extLst>
                <a:ext uri="{63B3BB69-23CF-44E3-9099-C40C66FF867C}">
                  <a14:compatExt spid="_x0000_s23667"/>
                </a:ext>
                <a:ext uri="{FF2B5EF4-FFF2-40B4-BE49-F238E27FC236}">
                  <a16:creationId xmlns:a16="http://schemas.microsoft.com/office/drawing/2014/main" id="{00000000-0008-0000-0900-00007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10</xdr:row>
          <xdr:rowOff>76200</xdr:rowOff>
        </xdr:from>
        <xdr:to>
          <xdr:col>54</xdr:col>
          <xdr:colOff>876300</xdr:colOff>
          <xdr:row>10</xdr:row>
          <xdr:rowOff>342900</xdr:rowOff>
        </xdr:to>
        <xdr:sp macro="" textlink="">
          <xdr:nvSpPr>
            <xdr:cNvPr id="23668" name="Drop Down 116" hidden="1">
              <a:extLst>
                <a:ext uri="{63B3BB69-23CF-44E3-9099-C40C66FF867C}">
                  <a14:compatExt spid="_x0000_s23668"/>
                </a:ext>
                <a:ext uri="{FF2B5EF4-FFF2-40B4-BE49-F238E27FC236}">
                  <a16:creationId xmlns:a16="http://schemas.microsoft.com/office/drawing/2014/main" id="{00000000-0008-0000-0900-00007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11</xdr:row>
          <xdr:rowOff>76200</xdr:rowOff>
        </xdr:from>
        <xdr:to>
          <xdr:col>54</xdr:col>
          <xdr:colOff>876300</xdr:colOff>
          <xdr:row>11</xdr:row>
          <xdr:rowOff>342900</xdr:rowOff>
        </xdr:to>
        <xdr:sp macro="" textlink="">
          <xdr:nvSpPr>
            <xdr:cNvPr id="23669" name="Drop Down 117" hidden="1">
              <a:extLst>
                <a:ext uri="{63B3BB69-23CF-44E3-9099-C40C66FF867C}">
                  <a14:compatExt spid="_x0000_s23669"/>
                </a:ext>
                <a:ext uri="{FF2B5EF4-FFF2-40B4-BE49-F238E27FC236}">
                  <a16:creationId xmlns:a16="http://schemas.microsoft.com/office/drawing/2014/main" id="{00000000-0008-0000-0900-00007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12</xdr:row>
          <xdr:rowOff>76200</xdr:rowOff>
        </xdr:from>
        <xdr:to>
          <xdr:col>54</xdr:col>
          <xdr:colOff>876300</xdr:colOff>
          <xdr:row>12</xdr:row>
          <xdr:rowOff>342900</xdr:rowOff>
        </xdr:to>
        <xdr:sp macro="" textlink="">
          <xdr:nvSpPr>
            <xdr:cNvPr id="23670" name="Drop Down 118" hidden="1">
              <a:extLst>
                <a:ext uri="{63B3BB69-23CF-44E3-9099-C40C66FF867C}">
                  <a14:compatExt spid="_x0000_s23670"/>
                </a:ext>
                <a:ext uri="{FF2B5EF4-FFF2-40B4-BE49-F238E27FC236}">
                  <a16:creationId xmlns:a16="http://schemas.microsoft.com/office/drawing/2014/main" id="{00000000-0008-0000-0900-00007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13</xdr:row>
          <xdr:rowOff>76200</xdr:rowOff>
        </xdr:from>
        <xdr:to>
          <xdr:col>54</xdr:col>
          <xdr:colOff>876300</xdr:colOff>
          <xdr:row>13</xdr:row>
          <xdr:rowOff>342900</xdr:rowOff>
        </xdr:to>
        <xdr:sp macro="" textlink="">
          <xdr:nvSpPr>
            <xdr:cNvPr id="23671" name="Drop Down 119" hidden="1">
              <a:extLst>
                <a:ext uri="{63B3BB69-23CF-44E3-9099-C40C66FF867C}">
                  <a14:compatExt spid="_x0000_s23671"/>
                </a:ext>
                <a:ext uri="{FF2B5EF4-FFF2-40B4-BE49-F238E27FC236}">
                  <a16:creationId xmlns:a16="http://schemas.microsoft.com/office/drawing/2014/main" id="{00000000-0008-0000-0900-00007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14</xdr:row>
          <xdr:rowOff>76200</xdr:rowOff>
        </xdr:from>
        <xdr:to>
          <xdr:col>54</xdr:col>
          <xdr:colOff>876300</xdr:colOff>
          <xdr:row>14</xdr:row>
          <xdr:rowOff>342900</xdr:rowOff>
        </xdr:to>
        <xdr:sp macro="" textlink="">
          <xdr:nvSpPr>
            <xdr:cNvPr id="23672" name="Drop Down 120" hidden="1">
              <a:extLst>
                <a:ext uri="{63B3BB69-23CF-44E3-9099-C40C66FF867C}">
                  <a14:compatExt spid="_x0000_s23672"/>
                </a:ext>
                <a:ext uri="{FF2B5EF4-FFF2-40B4-BE49-F238E27FC236}">
                  <a16:creationId xmlns:a16="http://schemas.microsoft.com/office/drawing/2014/main" id="{00000000-0008-0000-0900-000078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15</xdr:row>
          <xdr:rowOff>76200</xdr:rowOff>
        </xdr:from>
        <xdr:to>
          <xdr:col>54</xdr:col>
          <xdr:colOff>876300</xdr:colOff>
          <xdr:row>15</xdr:row>
          <xdr:rowOff>342900</xdr:rowOff>
        </xdr:to>
        <xdr:sp macro="" textlink="">
          <xdr:nvSpPr>
            <xdr:cNvPr id="23673" name="Drop Down 121" hidden="1">
              <a:extLst>
                <a:ext uri="{63B3BB69-23CF-44E3-9099-C40C66FF867C}">
                  <a14:compatExt spid="_x0000_s23673"/>
                </a:ext>
                <a:ext uri="{FF2B5EF4-FFF2-40B4-BE49-F238E27FC236}">
                  <a16:creationId xmlns:a16="http://schemas.microsoft.com/office/drawing/2014/main" id="{00000000-0008-0000-0900-000079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16</xdr:row>
          <xdr:rowOff>85725</xdr:rowOff>
        </xdr:from>
        <xdr:to>
          <xdr:col>54</xdr:col>
          <xdr:colOff>876300</xdr:colOff>
          <xdr:row>16</xdr:row>
          <xdr:rowOff>342900</xdr:rowOff>
        </xdr:to>
        <xdr:sp macro="" textlink="">
          <xdr:nvSpPr>
            <xdr:cNvPr id="23674" name="Drop Down 122" hidden="1">
              <a:extLst>
                <a:ext uri="{63B3BB69-23CF-44E3-9099-C40C66FF867C}">
                  <a14:compatExt spid="_x0000_s23674"/>
                </a:ext>
                <a:ext uri="{FF2B5EF4-FFF2-40B4-BE49-F238E27FC236}">
                  <a16:creationId xmlns:a16="http://schemas.microsoft.com/office/drawing/2014/main" id="{00000000-0008-0000-0900-00007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17</xdr:row>
          <xdr:rowOff>76200</xdr:rowOff>
        </xdr:from>
        <xdr:to>
          <xdr:col>54</xdr:col>
          <xdr:colOff>876300</xdr:colOff>
          <xdr:row>17</xdr:row>
          <xdr:rowOff>342900</xdr:rowOff>
        </xdr:to>
        <xdr:sp macro="" textlink="">
          <xdr:nvSpPr>
            <xdr:cNvPr id="23675" name="Drop Down 123" hidden="1">
              <a:extLst>
                <a:ext uri="{63B3BB69-23CF-44E3-9099-C40C66FF867C}">
                  <a14:compatExt spid="_x0000_s23675"/>
                </a:ext>
                <a:ext uri="{FF2B5EF4-FFF2-40B4-BE49-F238E27FC236}">
                  <a16:creationId xmlns:a16="http://schemas.microsoft.com/office/drawing/2014/main" id="{00000000-0008-0000-0900-00007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18</xdr:row>
          <xdr:rowOff>76200</xdr:rowOff>
        </xdr:from>
        <xdr:to>
          <xdr:col>54</xdr:col>
          <xdr:colOff>876300</xdr:colOff>
          <xdr:row>18</xdr:row>
          <xdr:rowOff>342900</xdr:rowOff>
        </xdr:to>
        <xdr:sp macro="" textlink="">
          <xdr:nvSpPr>
            <xdr:cNvPr id="23676" name="Drop Down 124" hidden="1">
              <a:extLst>
                <a:ext uri="{63B3BB69-23CF-44E3-9099-C40C66FF867C}">
                  <a14:compatExt spid="_x0000_s23676"/>
                </a:ext>
                <a:ext uri="{FF2B5EF4-FFF2-40B4-BE49-F238E27FC236}">
                  <a16:creationId xmlns:a16="http://schemas.microsoft.com/office/drawing/2014/main" id="{00000000-0008-0000-0900-00007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17</xdr:row>
          <xdr:rowOff>76200</xdr:rowOff>
        </xdr:from>
        <xdr:to>
          <xdr:col>27</xdr:col>
          <xdr:colOff>2476500</xdr:colOff>
          <xdr:row>17</xdr:row>
          <xdr:rowOff>342900</xdr:rowOff>
        </xdr:to>
        <xdr:sp macro="" textlink="">
          <xdr:nvSpPr>
            <xdr:cNvPr id="23677" name="Drop Down 125" hidden="1">
              <a:extLst>
                <a:ext uri="{63B3BB69-23CF-44E3-9099-C40C66FF867C}">
                  <a14:compatExt spid="_x0000_s23677"/>
                </a:ext>
                <a:ext uri="{FF2B5EF4-FFF2-40B4-BE49-F238E27FC236}">
                  <a16:creationId xmlns:a16="http://schemas.microsoft.com/office/drawing/2014/main" id="{00000000-0008-0000-0900-00007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15</xdr:row>
          <xdr:rowOff>85725</xdr:rowOff>
        </xdr:from>
        <xdr:to>
          <xdr:col>25</xdr:col>
          <xdr:colOff>371475</xdr:colOff>
          <xdr:row>15</xdr:row>
          <xdr:rowOff>371475</xdr:rowOff>
        </xdr:to>
        <xdr:sp macro="" textlink="">
          <xdr:nvSpPr>
            <xdr:cNvPr id="23678" name="Drop Down 126" hidden="1">
              <a:extLst>
                <a:ext uri="{63B3BB69-23CF-44E3-9099-C40C66FF867C}">
                  <a14:compatExt spid="_x0000_s23678"/>
                </a:ext>
                <a:ext uri="{FF2B5EF4-FFF2-40B4-BE49-F238E27FC236}">
                  <a16:creationId xmlns:a16="http://schemas.microsoft.com/office/drawing/2014/main" id="{00000000-0008-0000-0900-00007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14</xdr:row>
          <xdr:rowOff>76200</xdr:rowOff>
        </xdr:from>
        <xdr:to>
          <xdr:col>25</xdr:col>
          <xdr:colOff>371475</xdr:colOff>
          <xdr:row>14</xdr:row>
          <xdr:rowOff>342900</xdr:rowOff>
        </xdr:to>
        <xdr:sp macro="" textlink="">
          <xdr:nvSpPr>
            <xdr:cNvPr id="23679" name="Drop Down 127" hidden="1">
              <a:extLst>
                <a:ext uri="{63B3BB69-23CF-44E3-9099-C40C66FF867C}">
                  <a14:compatExt spid="_x0000_s23679"/>
                </a:ext>
                <a:ext uri="{FF2B5EF4-FFF2-40B4-BE49-F238E27FC236}">
                  <a16:creationId xmlns:a16="http://schemas.microsoft.com/office/drawing/2014/main" id="{00000000-0008-0000-0900-00007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85725</xdr:rowOff>
        </xdr:from>
        <xdr:to>
          <xdr:col>25</xdr:col>
          <xdr:colOff>371475</xdr:colOff>
          <xdr:row>12</xdr:row>
          <xdr:rowOff>342900</xdr:rowOff>
        </xdr:to>
        <xdr:sp macro="" textlink="">
          <xdr:nvSpPr>
            <xdr:cNvPr id="23680" name="Drop Down 128" hidden="1">
              <a:extLst>
                <a:ext uri="{63B3BB69-23CF-44E3-9099-C40C66FF867C}">
                  <a14:compatExt spid="_x0000_s23680"/>
                </a:ext>
                <a:ext uri="{FF2B5EF4-FFF2-40B4-BE49-F238E27FC236}">
                  <a16:creationId xmlns:a16="http://schemas.microsoft.com/office/drawing/2014/main" id="{00000000-0008-0000-0900-00008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13</xdr:row>
          <xdr:rowOff>76200</xdr:rowOff>
        </xdr:from>
        <xdr:to>
          <xdr:col>25</xdr:col>
          <xdr:colOff>371475</xdr:colOff>
          <xdr:row>13</xdr:row>
          <xdr:rowOff>342900</xdr:rowOff>
        </xdr:to>
        <xdr:sp macro="" textlink="">
          <xdr:nvSpPr>
            <xdr:cNvPr id="23681" name="Drop Down 129" hidden="1">
              <a:extLst>
                <a:ext uri="{63B3BB69-23CF-44E3-9099-C40C66FF867C}">
                  <a14:compatExt spid="_x0000_s23681"/>
                </a:ext>
                <a:ext uri="{FF2B5EF4-FFF2-40B4-BE49-F238E27FC236}">
                  <a16:creationId xmlns:a16="http://schemas.microsoft.com/office/drawing/2014/main" id="{00000000-0008-0000-0900-00008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16</xdr:row>
          <xdr:rowOff>104775</xdr:rowOff>
        </xdr:from>
        <xdr:to>
          <xdr:col>25</xdr:col>
          <xdr:colOff>371475</xdr:colOff>
          <xdr:row>16</xdr:row>
          <xdr:rowOff>371475</xdr:rowOff>
        </xdr:to>
        <xdr:sp macro="" textlink="">
          <xdr:nvSpPr>
            <xdr:cNvPr id="23682" name="Drop Down 130" hidden="1">
              <a:extLst>
                <a:ext uri="{63B3BB69-23CF-44E3-9099-C40C66FF867C}">
                  <a14:compatExt spid="_x0000_s23682"/>
                </a:ext>
                <a:ext uri="{FF2B5EF4-FFF2-40B4-BE49-F238E27FC236}">
                  <a16:creationId xmlns:a16="http://schemas.microsoft.com/office/drawing/2014/main" id="{00000000-0008-0000-0900-00008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6</xdr:row>
          <xdr:rowOff>352425</xdr:rowOff>
        </xdr:from>
        <xdr:to>
          <xdr:col>30</xdr:col>
          <xdr:colOff>857250</xdr:colOff>
          <xdr:row>7</xdr:row>
          <xdr:rowOff>190500</xdr:rowOff>
        </xdr:to>
        <xdr:sp macro="" textlink="">
          <xdr:nvSpPr>
            <xdr:cNvPr id="23683" name="Drop Down 131" hidden="1">
              <a:extLst>
                <a:ext uri="{63B3BB69-23CF-44E3-9099-C40C66FF867C}">
                  <a14:compatExt spid="_x0000_s23683"/>
                </a:ext>
                <a:ext uri="{FF2B5EF4-FFF2-40B4-BE49-F238E27FC236}">
                  <a16:creationId xmlns:a16="http://schemas.microsoft.com/office/drawing/2014/main" id="{00000000-0008-0000-0900-00008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6</xdr:row>
          <xdr:rowOff>381000</xdr:rowOff>
        </xdr:from>
        <xdr:to>
          <xdr:col>36</xdr:col>
          <xdr:colOff>885825</xdr:colOff>
          <xdr:row>7</xdr:row>
          <xdr:rowOff>219075</xdr:rowOff>
        </xdr:to>
        <xdr:sp macro="" textlink="">
          <xdr:nvSpPr>
            <xdr:cNvPr id="23684" name="Drop Down 132" hidden="1">
              <a:extLst>
                <a:ext uri="{63B3BB69-23CF-44E3-9099-C40C66FF867C}">
                  <a14:compatExt spid="_x0000_s23684"/>
                </a:ext>
                <a:ext uri="{FF2B5EF4-FFF2-40B4-BE49-F238E27FC236}">
                  <a16:creationId xmlns:a16="http://schemas.microsoft.com/office/drawing/2014/main" id="{00000000-0008-0000-0900-00008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xdr:row>
          <xdr:rowOff>381000</xdr:rowOff>
        </xdr:from>
        <xdr:to>
          <xdr:col>42</xdr:col>
          <xdr:colOff>895350</xdr:colOff>
          <xdr:row>7</xdr:row>
          <xdr:rowOff>219075</xdr:rowOff>
        </xdr:to>
        <xdr:sp macro="" textlink="">
          <xdr:nvSpPr>
            <xdr:cNvPr id="23685" name="Drop Down 133" hidden="1">
              <a:extLst>
                <a:ext uri="{63B3BB69-23CF-44E3-9099-C40C66FF867C}">
                  <a14:compatExt spid="_x0000_s23685"/>
                </a:ext>
                <a:ext uri="{FF2B5EF4-FFF2-40B4-BE49-F238E27FC236}">
                  <a16:creationId xmlns:a16="http://schemas.microsoft.com/office/drawing/2014/main" id="{00000000-0008-0000-0900-00008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104775</xdr:colOff>
          <xdr:row>6</xdr:row>
          <xdr:rowOff>381000</xdr:rowOff>
        </xdr:from>
        <xdr:to>
          <xdr:col>48</xdr:col>
          <xdr:colOff>914400</xdr:colOff>
          <xdr:row>7</xdr:row>
          <xdr:rowOff>219075</xdr:rowOff>
        </xdr:to>
        <xdr:sp macro="" textlink="">
          <xdr:nvSpPr>
            <xdr:cNvPr id="23686" name="Drop Down 134" hidden="1">
              <a:extLst>
                <a:ext uri="{63B3BB69-23CF-44E3-9099-C40C66FF867C}">
                  <a14:compatExt spid="_x0000_s23686"/>
                </a:ext>
                <a:ext uri="{FF2B5EF4-FFF2-40B4-BE49-F238E27FC236}">
                  <a16:creationId xmlns:a16="http://schemas.microsoft.com/office/drawing/2014/main" id="{00000000-0008-0000-0900-00008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95250</xdr:colOff>
          <xdr:row>6</xdr:row>
          <xdr:rowOff>409575</xdr:rowOff>
        </xdr:from>
        <xdr:to>
          <xdr:col>54</xdr:col>
          <xdr:colOff>904875</xdr:colOff>
          <xdr:row>7</xdr:row>
          <xdr:rowOff>257175</xdr:rowOff>
        </xdr:to>
        <xdr:sp macro="" textlink="">
          <xdr:nvSpPr>
            <xdr:cNvPr id="23687" name="Drop Down 135" hidden="1">
              <a:extLst>
                <a:ext uri="{63B3BB69-23CF-44E3-9099-C40C66FF867C}">
                  <a14:compatExt spid="_x0000_s23687"/>
                </a:ext>
                <a:ext uri="{FF2B5EF4-FFF2-40B4-BE49-F238E27FC236}">
                  <a16:creationId xmlns:a16="http://schemas.microsoft.com/office/drawing/2014/main" id="{00000000-0008-0000-0900-00008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2</xdr:row>
          <xdr:rowOff>28575</xdr:rowOff>
        </xdr:from>
        <xdr:to>
          <xdr:col>42</xdr:col>
          <xdr:colOff>409575</xdr:colOff>
          <xdr:row>2</xdr:row>
          <xdr:rowOff>285750</xdr:rowOff>
        </xdr:to>
        <xdr:sp macro="" textlink="">
          <xdr:nvSpPr>
            <xdr:cNvPr id="23688" name="Check Box 136" hidden="1">
              <a:extLst>
                <a:ext uri="{63B3BB69-23CF-44E3-9099-C40C66FF867C}">
                  <a14:compatExt spid="_x0000_s23688"/>
                </a:ext>
                <a:ext uri="{FF2B5EF4-FFF2-40B4-BE49-F238E27FC236}">
                  <a16:creationId xmlns:a16="http://schemas.microsoft.com/office/drawing/2014/main" id="{00000000-0008-0000-0900-00008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6</xdr:row>
          <xdr:rowOff>104775</xdr:rowOff>
        </xdr:from>
        <xdr:to>
          <xdr:col>3</xdr:col>
          <xdr:colOff>3057525</xdr:colOff>
          <xdr:row>6</xdr:row>
          <xdr:rowOff>381000</xdr:rowOff>
        </xdr:to>
        <xdr:sp macro="" textlink="">
          <xdr:nvSpPr>
            <xdr:cNvPr id="35841" name="Drop Down 1" hidden="1">
              <a:extLst>
                <a:ext uri="{63B3BB69-23CF-44E3-9099-C40C66FF867C}">
                  <a14:compatExt spid="_x0000_s35841"/>
                </a:ext>
                <a:ext uri="{FF2B5EF4-FFF2-40B4-BE49-F238E27FC236}">
                  <a16:creationId xmlns:a16="http://schemas.microsoft.com/office/drawing/2014/main" id="{00000000-0008-0000-0A00-000001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104775</xdr:rowOff>
        </xdr:from>
        <xdr:to>
          <xdr:col>3</xdr:col>
          <xdr:colOff>3057525</xdr:colOff>
          <xdr:row>7</xdr:row>
          <xdr:rowOff>381000</xdr:rowOff>
        </xdr:to>
        <xdr:sp macro="" textlink="">
          <xdr:nvSpPr>
            <xdr:cNvPr id="35842" name="Drop Down 2" hidden="1">
              <a:extLst>
                <a:ext uri="{63B3BB69-23CF-44E3-9099-C40C66FF867C}">
                  <a14:compatExt spid="_x0000_s35842"/>
                </a:ext>
                <a:ext uri="{FF2B5EF4-FFF2-40B4-BE49-F238E27FC236}">
                  <a16:creationId xmlns:a16="http://schemas.microsoft.com/office/drawing/2014/main" id="{00000000-0008-0000-0A00-000002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104775</xdr:rowOff>
        </xdr:from>
        <xdr:to>
          <xdr:col>3</xdr:col>
          <xdr:colOff>3057525</xdr:colOff>
          <xdr:row>8</xdr:row>
          <xdr:rowOff>381000</xdr:rowOff>
        </xdr:to>
        <xdr:sp macro="" textlink="">
          <xdr:nvSpPr>
            <xdr:cNvPr id="35843" name="Drop Down 3" hidden="1">
              <a:extLst>
                <a:ext uri="{63B3BB69-23CF-44E3-9099-C40C66FF867C}">
                  <a14:compatExt spid="_x0000_s35843"/>
                </a:ext>
                <a:ext uri="{FF2B5EF4-FFF2-40B4-BE49-F238E27FC236}">
                  <a16:creationId xmlns:a16="http://schemas.microsoft.com/office/drawing/2014/main" id="{00000000-0008-0000-0A00-000003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104775</xdr:rowOff>
        </xdr:from>
        <xdr:to>
          <xdr:col>3</xdr:col>
          <xdr:colOff>3057525</xdr:colOff>
          <xdr:row>9</xdr:row>
          <xdr:rowOff>381000</xdr:rowOff>
        </xdr:to>
        <xdr:sp macro="" textlink="">
          <xdr:nvSpPr>
            <xdr:cNvPr id="35844" name="Drop Down 4" hidden="1">
              <a:extLst>
                <a:ext uri="{63B3BB69-23CF-44E3-9099-C40C66FF867C}">
                  <a14:compatExt spid="_x0000_s35844"/>
                </a:ext>
                <a:ext uri="{FF2B5EF4-FFF2-40B4-BE49-F238E27FC236}">
                  <a16:creationId xmlns:a16="http://schemas.microsoft.com/office/drawing/2014/main" id="{00000000-0008-0000-0A00-000004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104775</xdr:rowOff>
        </xdr:from>
        <xdr:to>
          <xdr:col>3</xdr:col>
          <xdr:colOff>3057525</xdr:colOff>
          <xdr:row>10</xdr:row>
          <xdr:rowOff>381000</xdr:rowOff>
        </xdr:to>
        <xdr:sp macro="" textlink="">
          <xdr:nvSpPr>
            <xdr:cNvPr id="35845" name="Drop Down 5" hidden="1">
              <a:extLst>
                <a:ext uri="{63B3BB69-23CF-44E3-9099-C40C66FF867C}">
                  <a14:compatExt spid="_x0000_s35845"/>
                </a:ext>
                <a:ext uri="{FF2B5EF4-FFF2-40B4-BE49-F238E27FC236}">
                  <a16:creationId xmlns:a16="http://schemas.microsoft.com/office/drawing/2014/main" id="{00000000-0008-0000-0A00-000005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104775</xdr:rowOff>
        </xdr:from>
        <xdr:to>
          <xdr:col>3</xdr:col>
          <xdr:colOff>3057525</xdr:colOff>
          <xdr:row>11</xdr:row>
          <xdr:rowOff>381000</xdr:rowOff>
        </xdr:to>
        <xdr:sp macro="" textlink="">
          <xdr:nvSpPr>
            <xdr:cNvPr id="35846" name="Drop Down 6" hidden="1">
              <a:extLst>
                <a:ext uri="{63B3BB69-23CF-44E3-9099-C40C66FF867C}">
                  <a14:compatExt spid="_x0000_s35846"/>
                </a:ext>
                <a:ext uri="{FF2B5EF4-FFF2-40B4-BE49-F238E27FC236}">
                  <a16:creationId xmlns:a16="http://schemas.microsoft.com/office/drawing/2014/main" id="{00000000-0008-0000-0A00-000006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104775</xdr:rowOff>
        </xdr:from>
        <xdr:to>
          <xdr:col>3</xdr:col>
          <xdr:colOff>3057525</xdr:colOff>
          <xdr:row>12</xdr:row>
          <xdr:rowOff>381000</xdr:rowOff>
        </xdr:to>
        <xdr:sp macro="" textlink="">
          <xdr:nvSpPr>
            <xdr:cNvPr id="35847" name="Drop Down 7" hidden="1">
              <a:extLst>
                <a:ext uri="{63B3BB69-23CF-44E3-9099-C40C66FF867C}">
                  <a14:compatExt spid="_x0000_s35847"/>
                </a:ext>
                <a:ext uri="{FF2B5EF4-FFF2-40B4-BE49-F238E27FC236}">
                  <a16:creationId xmlns:a16="http://schemas.microsoft.com/office/drawing/2014/main" id="{00000000-0008-0000-0A00-000007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104775</xdr:rowOff>
        </xdr:from>
        <xdr:to>
          <xdr:col>3</xdr:col>
          <xdr:colOff>3057525</xdr:colOff>
          <xdr:row>13</xdr:row>
          <xdr:rowOff>381000</xdr:rowOff>
        </xdr:to>
        <xdr:sp macro="" textlink="">
          <xdr:nvSpPr>
            <xdr:cNvPr id="35848" name="Drop Down 8" hidden="1">
              <a:extLst>
                <a:ext uri="{63B3BB69-23CF-44E3-9099-C40C66FF867C}">
                  <a14:compatExt spid="_x0000_s35848"/>
                </a:ext>
                <a:ext uri="{FF2B5EF4-FFF2-40B4-BE49-F238E27FC236}">
                  <a16:creationId xmlns:a16="http://schemas.microsoft.com/office/drawing/2014/main" id="{00000000-0008-0000-0A00-000008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104775</xdr:rowOff>
        </xdr:from>
        <xdr:to>
          <xdr:col>3</xdr:col>
          <xdr:colOff>3057525</xdr:colOff>
          <xdr:row>14</xdr:row>
          <xdr:rowOff>381000</xdr:rowOff>
        </xdr:to>
        <xdr:sp macro="" textlink="">
          <xdr:nvSpPr>
            <xdr:cNvPr id="35849" name="Drop Down 9" hidden="1">
              <a:extLst>
                <a:ext uri="{63B3BB69-23CF-44E3-9099-C40C66FF867C}">
                  <a14:compatExt spid="_x0000_s35849"/>
                </a:ext>
                <a:ext uri="{FF2B5EF4-FFF2-40B4-BE49-F238E27FC236}">
                  <a16:creationId xmlns:a16="http://schemas.microsoft.com/office/drawing/2014/main" id="{00000000-0008-0000-0A00-000009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85725</xdr:rowOff>
        </xdr:from>
        <xdr:to>
          <xdr:col>3</xdr:col>
          <xdr:colOff>3057525</xdr:colOff>
          <xdr:row>15</xdr:row>
          <xdr:rowOff>361950</xdr:rowOff>
        </xdr:to>
        <xdr:sp macro="" textlink="">
          <xdr:nvSpPr>
            <xdr:cNvPr id="35850" name="Drop Down 10" hidden="1">
              <a:extLst>
                <a:ext uri="{63B3BB69-23CF-44E3-9099-C40C66FF867C}">
                  <a14:compatExt spid="_x0000_s35850"/>
                </a:ext>
                <a:ext uri="{FF2B5EF4-FFF2-40B4-BE49-F238E27FC236}">
                  <a16:creationId xmlns:a16="http://schemas.microsoft.com/office/drawing/2014/main" id="{00000000-0008-0000-0A00-00000A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104775</xdr:rowOff>
        </xdr:from>
        <xdr:to>
          <xdr:col>3</xdr:col>
          <xdr:colOff>3057525</xdr:colOff>
          <xdr:row>16</xdr:row>
          <xdr:rowOff>381000</xdr:rowOff>
        </xdr:to>
        <xdr:sp macro="" textlink="">
          <xdr:nvSpPr>
            <xdr:cNvPr id="35851" name="Drop Down 11" hidden="1">
              <a:extLst>
                <a:ext uri="{63B3BB69-23CF-44E3-9099-C40C66FF867C}">
                  <a14:compatExt spid="_x0000_s35851"/>
                </a:ext>
                <a:ext uri="{FF2B5EF4-FFF2-40B4-BE49-F238E27FC236}">
                  <a16:creationId xmlns:a16="http://schemas.microsoft.com/office/drawing/2014/main" id="{00000000-0008-0000-0A00-00000B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104775</xdr:rowOff>
        </xdr:from>
        <xdr:to>
          <xdr:col>3</xdr:col>
          <xdr:colOff>3057525</xdr:colOff>
          <xdr:row>17</xdr:row>
          <xdr:rowOff>381000</xdr:rowOff>
        </xdr:to>
        <xdr:sp macro="" textlink="">
          <xdr:nvSpPr>
            <xdr:cNvPr id="35852" name="Drop Down 12" hidden="1">
              <a:extLst>
                <a:ext uri="{63B3BB69-23CF-44E3-9099-C40C66FF867C}">
                  <a14:compatExt spid="_x0000_s35852"/>
                </a:ext>
                <a:ext uri="{FF2B5EF4-FFF2-40B4-BE49-F238E27FC236}">
                  <a16:creationId xmlns:a16="http://schemas.microsoft.com/office/drawing/2014/main" id="{00000000-0008-0000-0A00-00000C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104775</xdr:rowOff>
        </xdr:from>
        <xdr:to>
          <xdr:col>3</xdr:col>
          <xdr:colOff>3057525</xdr:colOff>
          <xdr:row>18</xdr:row>
          <xdr:rowOff>381000</xdr:rowOff>
        </xdr:to>
        <xdr:sp macro="" textlink="">
          <xdr:nvSpPr>
            <xdr:cNvPr id="35853" name="Drop Down 13" hidden="1">
              <a:extLst>
                <a:ext uri="{63B3BB69-23CF-44E3-9099-C40C66FF867C}">
                  <a14:compatExt spid="_x0000_s35853"/>
                </a:ext>
                <a:ext uri="{FF2B5EF4-FFF2-40B4-BE49-F238E27FC236}">
                  <a16:creationId xmlns:a16="http://schemas.microsoft.com/office/drawing/2014/main" id="{00000000-0008-0000-0A00-00000D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104775</xdr:rowOff>
        </xdr:from>
        <xdr:to>
          <xdr:col>3</xdr:col>
          <xdr:colOff>3057525</xdr:colOff>
          <xdr:row>19</xdr:row>
          <xdr:rowOff>381000</xdr:rowOff>
        </xdr:to>
        <xdr:sp macro="" textlink="">
          <xdr:nvSpPr>
            <xdr:cNvPr id="35854" name="Drop Down 14" hidden="1">
              <a:extLst>
                <a:ext uri="{63B3BB69-23CF-44E3-9099-C40C66FF867C}">
                  <a14:compatExt spid="_x0000_s35854"/>
                </a:ext>
                <a:ext uri="{FF2B5EF4-FFF2-40B4-BE49-F238E27FC236}">
                  <a16:creationId xmlns:a16="http://schemas.microsoft.com/office/drawing/2014/main" id="{00000000-0008-0000-0A00-00000E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104775</xdr:rowOff>
        </xdr:from>
        <xdr:to>
          <xdr:col>3</xdr:col>
          <xdr:colOff>3057525</xdr:colOff>
          <xdr:row>20</xdr:row>
          <xdr:rowOff>381000</xdr:rowOff>
        </xdr:to>
        <xdr:sp macro="" textlink="">
          <xdr:nvSpPr>
            <xdr:cNvPr id="35855" name="Drop Down 15" hidden="1">
              <a:extLst>
                <a:ext uri="{63B3BB69-23CF-44E3-9099-C40C66FF867C}">
                  <a14:compatExt spid="_x0000_s35855"/>
                </a:ext>
                <a:ext uri="{FF2B5EF4-FFF2-40B4-BE49-F238E27FC236}">
                  <a16:creationId xmlns:a16="http://schemas.microsoft.com/office/drawing/2014/main" id="{00000000-0008-0000-0A00-00000F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104775</xdr:rowOff>
        </xdr:from>
        <xdr:to>
          <xdr:col>3</xdr:col>
          <xdr:colOff>3057525</xdr:colOff>
          <xdr:row>21</xdr:row>
          <xdr:rowOff>381000</xdr:rowOff>
        </xdr:to>
        <xdr:sp macro="" textlink="">
          <xdr:nvSpPr>
            <xdr:cNvPr id="35856" name="Drop Down 16" hidden="1">
              <a:extLst>
                <a:ext uri="{63B3BB69-23CF-44E3-9099-C40C66FF867C}">
                  <a14:compatExt spid="_x0000_s35856"/>
                </a:ext>
                <a:ext uri="{FF2B5EF4-FFF2-40B4-BE49-F238E27FC236}">
                  <a16:creationId xmlns:a16="http://schemas.microsoft.com/office/drawing/2014/main" id="{00000000-0008-0000-0A00-000010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104775</xdr:rowOff>
        </xdr:from>
        <xdr:to>
          <xdr:col>3</xdr:col>
          <xdr:colOff>3057525</xdr:colOff>
          <xdr:row>22</xdr:row>
          <xdr:rowOff>381000</xdr:rowOff>
        </xdr:to>
        <xdr:sp macro="" textlink="">
          <xdr:nvSpPr>
            <xdr:cNvPr id="35857" name="Drop Down 17" hidden="1">
              <a:extLst>
                <a:ext uri="{63B3BB69-23CF-44E3-9099-C40C66FF867C}">
                  <a14:compatExt spid="_x0000_s35857"/>
                </a:ext>
                <a:ext uri="{FF2B5EF4-FFF2-40B4-BE49-F238E27FC236}">
                  <a16:creationId xmlns:a16="http://schemas.microsoft.com/office/drawing/2014/main" id="{00000000-0008-0000-0A00-000011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104775</xdr:rowOff>
        </xdr:from>
        <xdr:to>
          <xdr:col>3</xdr:col>
          <xdr:colOff>3057525</xdr:colOff>
          <xdr:row>23</xdr:row>
          <xdr:rowOff>381000</xdr:rowOff>
        </xdr:to>
        <xdr:sp macro="" textlink="">
          <xdr:nvSpPr>
            <xdr:cNvPr id="35858" name="Drop Down 18" hidden="1">
              <a:extLst>
                <a:ext uri="{63B3BB69-23CF-44E3-9099-C40C66FF867C}">
                  <a14:compatExt spid="_x0000_s35858"/>
                </a:ext>
                <a:ext uri="{FF2B5EF4-FFF2-40B4-BE49-F238E27FC236}">
                  <a16:creationId xmlns:a16="http://schemas.microsoft.com/office/drawing/2014/main" id="{00000000-0008-0000-0A00-000012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104775</xdr:rowOff>
        </xdr:from>
        <xdr:to>
          <xdr:col>3</xdr:col>
          <xdr:colOff>3057525</xdr:colOff>
          <xdr:row>24</xdr:row>
          <xdr:rowOff>381000</xdr:rowOff>
        </xdr:to>
        <xdr:sp macro="" textlink="">
          <xdr:nvSpPr>
            <xdr:cNvPr id="35859" name="Drop Down 19" hidden="1">
              <a:extLst>
                <a:ext uri="{63B3BB69-23CF-44E3-9099-C40C66FF867C}">
                  <a14:compatExt spid="_x0000_s35859"/>
                </a:ext>
                <a:ext uri="{FF2B5EF4-FFF2-40B4-BE49-F238E27FC236}">
                  <a16:creationId xmlns:a16="http://schemas.microsoft.com/office/drawing/2014/main" id="{00000000-0008-0000-0A00-000013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104775</xdr:rowOff>
        </xdr:from>
        <xdr:to>
          <xdr:col>3</xdr:col>
          <xdr:colOff>3057525</xdr:colOff>
          <xdr:row>25</xdr:row>
          <xdr:rowOff>381000</xdr:rowOff>
        </xdr:to>
        <xdr:sp macro="" textlink="">
          <xdr:nvSpPr>
            <xdr:cNvPr id="35860" name="Drop Down 20" hidden="1">
              <a:extLst>
                <a:ext uri="{63B3BB69-23CF-44E3-9099-C40C66FF867C}">
                  <a14:compatExt spid="_x0000_s35860"/>
                </a:ext>
                <a:ext uri="{FF2B5EF4-FFF2-40B4-BE49-F238E27FC236}">
                  <a16:creationId xmlns:a16="http://schemas.microsoft.com/office/drawing/2014/main" id="{00000000-0008-0000-0A00-000014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4</xdr:row>
          <xdr:rowOff>142875</xdr:rowOff>
        </xdr:from>
        <xdr:to>
          <xdr:col>24</xdr:col>
          <xdr:colOff>504825</xdr:colOff>
          <xdr:row>4</xdr:row>
          <xdr:rowOff>371475</xdr:rowOff>
        </xdr:to>
        <xdr:sp macro="" textlink="">
          <xdr:nvSpPr>
            <xdr:cNvPr id="35861" name="Check Box 21" hidden="1">
              <a:extLst>
                <a:ext uri="{63B3BB69-23CF-44E3-9099-C40C66FF867C}">
                  <a14:compatExt spid="_x0000_s35861"/>
                </a:ext>
                <a:ext uri="{FF2B5EF4-FFF2-40B4-BE49-F238E27FC236}">
                  <a16:creationId xmlns:a16="http://schemas.microsoft.com/office/drawing/2014/main" id="{00000000-0008-0000-0A00-00001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5</xdr:row>
          <xdr:rowOff>152400</xdr:rowOff>
        </xdr:from>
        <xdr:to>
          <xdr:col>24</xdr:col>
          <xdr:colOff>514350</xdr:colOff>
          <xdr:row>5</xdr:row>
          <xdr:rowOff>371475</xdr:rowOff>
        </xdr:to>
        <xdr:sp macro="" textlink="">
          <xdr:nvSpPr>
            <xdr:cNvPr id="35862" name="Check Box 22" hidden="1">
              <a:extLst>
                <a:ext uri="{63B3BB69-23CF-44E3-9099-C40C66FF867C}">
                  <a14:compatExt spid="_x0000_s35862"/>
                </a:ext>
                <a:ext uri="{FF2B5EF4-FFF2-40B4-BE49-F238E27FC236}">
                  <a16:creationId xmlns:a16="http://schemas.microsoft.com/office/drawing/2014/main" id="{00000000-0008-0000-0A00-00001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6</xdr:row>
          <xdr:rowOff>123825</xdr:rowOff>
        </xdr:from>
        <xdr:to>
          <xdr:col>24</xdr:col>
          <xdr:colOff>514350</xdr:colOff>
          <xdr:row>6</xdr:row>
          <xdr:rowOff>342900</xdr:rowOff>
        </xdr:to>
        <xdr:sp macro="" textlink="">
          <xdr:nvSpPr>
            <xdr:cNvPr id="35863" name="Check Box 23" hidden="1">
              <a:extLst>
                <a:ext uri="{63B3BB69-23CF-44E3-9099-C40C66FF867C}">
                  <a14:compatExt spid="_x0000_s35863"/>
                </a:ext>
                <a:ext uri="{FF2B5EF4-FFF2-40B4-BE49-F238E27FC236}">
                  <a16:creationId xmlns:a16="http://schemas.microsoft.com/office/drawing/2014/main" id="{00000000-0008-0000-0A00-00001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xdr:row>
          <xdr:rowOff>123825</xdr:rowOff>
        </xdr:from>
        <xdr:to>
          <xdr:col>24</xdr:col>
          <xdr:colOff>485775</xdr:colOff>
          <xdr:row>7</xdr:row>
          <xdr:rowOff>342900</xdr:rowOff>
        </xdr:to>
        <xdr:sp macro="" textlink="">
          <xdr:nvSpPr>
            <xdr:cNvPr id="35864" name="Check Box 24" hidden="1">
              <a:extLst>
                <a:ext uri="{63B3BB69-23CF-44E3-9099-C40C66FF867C}">
                  <a14:compatExt spid="_x0000_s35864"/>
                </a:ext>
                <a:ext uri="{FF2B5EF4-FFF2-40B4-BE49-F238E27FC236}">
                  <a16:creationId xmlns:a16="http://schemas.microsoft.com/office/drawing/2014/main" id="{00000000-0008-0000-0A00-00001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xdr:row>
          <xdr:rowOff>85725</xdr:rowOff>
        </xdr:from>
        <xdr:to>
          <xdr:col>24</xdr:col>
          <xdr:colOff>485775</xdr:colOff>
          <xdr:row>8</xdr:row>
          <xdr:rowOff>314325</xdr:rowOff>
        </xdr:to>
        <xdr:sp macro="" textlink="">
          <xdr:nvSpPr>
            <xdr:cNvPr id="35865" name="Check Box 25" hidden="1">
              <a:extLst>
                <a:ext uri="{63B3BB69-23CF-44E3-9099-C40C66FF867C}">
                  <a14:compatExt spid="_x0000_s35865"/>
                </a:ext>
                <a:ext uri="{FF2B5EF4-FFF2-40B4-BE49-F238E27FC236}">
                  <a16:creationId xmlns:a16="http://schemas.microsoft.com/office/drawing/2014/main" id="{00000000-0008-0000-0A00-00001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9</xdr:row>
          <xdr:rowOff>76200</xdr:rowOff>
        </xdr:from>
        <xdr:to>
          <xdr:col>27</xdr:col>
          <xdr:colOff>2476500</xdr:colOff>
          <xdr:row>9</xdr:row>
          <xdr:rowOff>342900</xdr:rowOff>
        </xdr:to>
        <xdr:sp macro="" textlink="">
          <xdr:nvSpPr>
            <xdr:cNvPr id="35866" name="Drop Down 26" hidden="1">
              <a:extLst>
                <a:ext uri="{63B3BB69-23CF-44E3-9099-C40C66FF867C}">
                  <a14:compatExt spid="_x0000_s35866"/>
                </a:ext>
                <a:ext uri="{FF2B5EF4-FFF2-40B4-BE49-F238E27FC236}">
                  <a16:creationId xmlns:a16="http://schemas.microsoft.com/office/drawing/2014/main" id="{00000000-0008-0000-0A00-00001A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10</xdr:row>
          <xdr:rowOff>85725</xdr:rowOff>
        </xdr:from>
        <xdr:to>
          <xdr:col>27</xdr:col>
          <xdr:colOff>2476500</xdr:colOff>
          <xdr:row>10</xdr:row>
          <xdr:rowOff>381000</xdr:rowOff>
        </xdr:to>
        <xdr:sp macro="" textlink="">
          <xdr:nvSpPr>
            <xdr:cNvPr id="35867" name="Drop Down 27" hidden="1">
              <a:extLst>
                <a:ext uri="{63B3BB69-23CF-44E3-9099-C40C66FF867C}">
                  <a14:compatExt spid="_x0000_s35867"/>
                </a:ext>
                <a:ext uri="{FF2B5EF4-FFF2-40B4-BE49-F238E27FC236}">
                  <a16:creationId xmlns:a16="http://schemas.microsoft.com/office/drawing/2014/main" id="{00000000-0008-0000-0A00-00001B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11</xdr:row>
          <xdr:rowOff>85725</xdr:rowOff>
        </xdr:from>
        <xdr:to>
          <xdr:col>27</xdr:col>
          <xdr:colOff>2476500</xdr:colOff>
          <xdr:row>11</xdr:row>
          <xdr:rowOff>381000</xdr:rowOff>
        </xdr:to>
        <xdr:sp macro="" textlink="">
          <xdr:nvSpPr>
            <xdr:cNvPr id="35868" name="Drop Down 28" hidden="1">
              <a:extLst>
                <a:ext uri="{63B3BB69-23CF-44E3-9099-C40C66FF867C}">
                  <a14:compatExt spid="_x0000_s35868"/>
                </a:ext>
                <a:ext uri="{FF2B5EF4-FFF2-40B4-BE49-F238E27FC236}">
                  <a16:creationId xmlns:a16="http://schemas.microsoft.com/office/drawing/2014/main" id="{00000000-0008-0000-0A00-00001C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12</xdr:row>
          <xdr:rowOff>76200</xdr:rowOff>
        </xdr:from>
        <xdr:to>
          <xdr:col>27</xdr:col>
          <xdr:colOff>2495550</xdr:colOff>
          <xdr:row>12</xdr:row>
          <xdr:rowOff>342900</xdr:rowOff>
        </xdr:to>
        <xdr:sp macro="" textlink="">
          <xdr:nvSpPr>
            <xdr:cNvPr id="35869" name="Drop Down 29" hidden="1">
              <a:extLst>
                <a:ext uri="{63B3BB69-23CF-44E3-9099-C40C66FF867C}">
                  <a14:compatExt spid="_x0000_s35869"/>
                </a:ext>
                <a:ext uri="{FF2B5EF4-FFF2-40B4-BE49-F238E27FC236}">
                  <a16:creationId xmlns:a16="http://schemas.microsoft.com/office/drawing/2014/main" id="{00000000-0008-0000-0A00-00001D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13</xdr:row>
          <xdr:rowOff>76200</xdr:rowOff>
        </xdr:from>
        <xdr:to>
          <xdr:col>27</xdr:col>
          <xdr:colOff>2476500</xdr:colOff>
          <xdr:row>13</xdr:row>
          <xdr:rowOff>342900</xdr:rowOff>
        </xdr:to>
        <xdr:sp macro="" textlink="">
          <xdr:nvSpPr>
            <xdr:cNvPr id="35870" name="Drop Down 30" hidden="1">
              <a:extLst>
                <a:ext uri="{63B3BB69-23CF-44E3-9099-C40C66FF867C}">
                  <a14:compatExt spid="_x0000_s35870"/>
                </a:ext>
                <a:ext uri="{FF2B5EF4-FFF2-40B4-BE49-F238E27FC236}">
                  <a16:creationId xmlns:a16="http://schemas.microsoft.com/office/drawing/2014/main" id="{00000000-0008-0000-0A00-00001E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14</xdr:row>
          <xdr:rowOff>76200</xdr:rowOff>
        </xdr:from>
        <xdr:to>
          <xdr:col>27</xdr:col>
          <xdr:colOff>2476500</xdr:colOff>
          <xdr:row>14</xdr:row>
          <xdr:rowOff>342900</xdr:rowOff>
        </xdr:to>
        <xdr:sp macro="" textlink="">
          <xdr:nvSpPr>
            <xdr:cNvPr id="35871" name="Drop Down 31" hidden="1">
              <a:extLst>
                <a:ext uri="{63B3BB69-23CF-44E3-9099-C40C66FF867C}">
                  <a14:compatExt spid="_x0000_s35871"/>
                </a:ext>
                <a:ext uri="{FF2B5EF4-FFF2-40B4-BE49-F238E27FC236}">
                  <a16:creationId xmlns:a16="http://schemas.microsoft.com/office/drawing/2014/main" id="{00000000-0008-0000-0A00-00001F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15</xdr:row>
          <xdr:rowOff>76200</xdr:rowOff>
        </xdr:from>
        <xdr:to>
          <xdr:col>27</xdr:col>
          <xdr:colOff>2476500</xdr:colOff>
          <xdr:row>15</xdr:row>
          <xdr:rowOff>342900</xdr:rowOff>
        </xdr:to>
        <xdr:sp macro="" textlink="">
          <xdr:nvSpPr>
            <xdr:cNvPr id="35872" name="Drop Down 32" hidden="1">
              <a:extLst>
                <a:ext uri="{63B3BB69-23CF-44E3-9099-C40C66FF867C}">
                  <a14:compatExt spid="_x0000_s35872"/>
                </a:ext>
                <a:ext uri="{FF2B5EF4-FFF2-40B4-BE49-F238E27FC236}">
                  <a16:creationId xmlns:a16="http://schemas.microsoft.com/office/drawing/2014/main" id="{00000000-0008-0000-0A00-000020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16</xdr:row>
          <xdr:rowOff>76200</xdr:rowOff>
        </xdr:from>
        <xdr:to>
          <xdr:col>27</xdr:col>
          <xdr:colOff>2476500</xdr:colOff>
          <xdr:row>16</xdr:row>
          <xdr:rowOff>342900</xdr:rowOff>
        </xdr:to>
        <xdr:sp macro="" textlink="">
          <xdr:nvSpPr>
            <xdr:cNvPr id="35873" name="Drop Down 33" hidden="1">
              <a:extLst>
                <a:ext uri="{63B3BB69-23CF-44E3-9099-C40C66FF867C}">
                  <a14:compatExt spid="_x0000_s35873"/>
                </a:ext>
                <a:ext uri="{FF2B5EF4-FFF2-40B4-BE49-F238E27FC236}">
                  <a16:creationId xmlns:a16="http://schemas.microsoft.com/office/drawing/2014/main" id="{00000000-0008-0000-0A00-000021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18</xdr:row>
          <xdr:rowOff>76200</xdr:rowOff>
        </xdr:from>
        <xdr:to>
          <xdr:col>27</xdr:col>
          <xdr:colOff>2476500</xdr:colOff>
          <xdr:row>18</xdr:row>
          <xdr:rowOff>342900</xdr:rowOff>
        </xdr:to>
        <xdr:sp macro="" textlink="">
          <xdr:nvSpPr>
            <xdr:cNvPr id="35874" name="Drop Down 34" hidden="1">
              <a:extLst>
                <a:ext uri="{63B3BB69-23CF-44E3-9099-C40C66FF867C}">
                  <a14:compatExt spid="_x0000_s35874"/>
                </a:ext>
                <a:ext uri="{FF2B5EF4-FFF2-40B4-BE49-F238E27FC236}">
                  <a16:creationId xmlns:a16="http://schemas.microsoft.com/office/drawing/2014/main" id="{00000000-0008-0000-0A00-000022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9</xdr:row>
          <xdr:rowOff>76200</xdr:rowOff>
        </xdr:from>
        <xdr:to>
          <xdr:col>30</xdr:col>
          <xdr:colOff>942975</xdr:colOff>
          <xdr:row>9</xdr:row>
          <xdr:rowOff>342900</xdr:rowOff>
        </xdr:to>
        <xdr:sp macro="" textlink="">
          <xdr:nvSpPr>
            <xdr:cNvPr id="35875" name="Drop Down 35" hidden="1">
              <a:extLst>
                <a:ext uri="{63B3BB69-23CF-44E3-9099-C40C66FF867C}">
                  <a14:compatExt spid="_x0000_s35875"/>
                </a:ext>
                <a:ext uri="{FF2B5EF4-FFF2-40B4-BE49-F238E27FC236}">
                  <a16:creationId xmlns:a16="http://schemas.microsoft.com/office/drawing/2014/main" id="{00000000-0008-0000-0A00-000023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10</xdr:row>
          <xdr:rowOff>76200</xdr:rowOff>
        </xdr:from>
        <xdr:to>
          <xdr:col>30</xdr:col>
          <xdr:colOff>942975</xdr:colOff>
          <xdr:row>10</xdr:row>
          <xdr:rowOff>342900</xdr:rowOff>
        </xdr:to>
        <xdr:sp macro="" textlink="">
          <xdr:nvSpPr>
            <xdr:cNvPr id="35876" name="Drop Down 36" hidden="1">
              <a:extLst>
                <a:ext uri="{63B3BB69-23CF-44E3-9099-C40C66FF867C}">
                  <a14:compatExt spid="_x0000_s35876"/>
                </a:ext>
                <a:ext uri="{FF2B5EF4-FFF2-40B4-BE49-F238E27FC236}">
                  <a16:creationId xmlns:a16="http://schemas.microsoft.com/office/drawing/2014/main" id="{00000000-0008-0000-0A00-000024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11</xdr:row>
          <xdr:rowOff>76200</xdr:rowOff>
        </xdr:from>
        <xdr:to>
          <xdr:col>30</xdr:col>
          <xdr:colOff>942975</xdr:colOff>
          <xdr:row>11</xdr:row>
          <xdr:rowOff>342900</xdr:rowOff>
        </xdr:to>
        <xdr:sp macro="" textlink="">
          <xdr:nvSpPr>
            <xdr:cNvPr id="35877" name="Drop Down 37" hidden="1">
              <a:extLst>
                <a:ext uri="{63B3BB69-23CF-44E3-9099-C40C66FF867C}">
                  <a14:compatExt spid="_x0000_s35877"/>
                </a:ext>
                <a:ext uri="{FF2B5EF4-FFF2-40B4-BE49-F238E27FC236}">
                  <a16:creationId xmlns:a16="http://schemas.microsoft.com/office/drawing/2014/main" id="{00000000-0008-0000-0A00-000025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12</xdr:row>
          <xdr:rowOff>76200</xdr:rowOff>
        </xdr:from>
        <xdr:to>
          <xdr:col>30</xdr:col>
          <xdr:colOff>942975</xdr:colOff>
          <xdr:row>12</xdr:row>
          <xdr:rowOff>342900</xdr:rowOff>
        </xdr:to>
        <xdr:sp macro="" textlink="">
          <xdr:nvSpPr>
            <xdr:cNvPr id="35878" name="Drop Down 38" hidden="1">
              <a:extLst>
                <a:ext uri="{63B3BB69-23CF-44E3-9099-C40C66FF867C}">
                  <a14:compatExt spid="_x0000_s35878"/>
                </a:ext>
                <a:ext uri="{FF2B5EF4-FFF2-40B4-BE49-F238E27FC236}">
                  <a16:creationId xmlns:a16="http://schemas.microsoft.com/office/drawing/2014/main" id="{00000000-0008-0000-0A00-000026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13</xdr:row>
          <xdr:rowOff>76200</xdr:rowOff>
        </xdr:from>
        <xdr:to>
          <xdr:col>30</xdr:col>
          <xdr:colOff>942975</xdr:colOff>
          <xdr:row>13</xdr:row>
          <xdr:rowOff>342900</xdr:rowOff>
        </xdr:to>
        <xdr:sp macro="" textlink="">
          <xdr:nvSpPr>
            <xdr:cNvPr id="35879" name="Drop Down 39" hidden="1">
              <a:extLst>
                <a:ext uri="{63B3BB69-23CF-44E3-9099-C40C66FF867C}">
                  <a14:compatExt spid="_x0000_s35879"/>
                </a:ext>
                <a:ext uri="{FF2B5EF4-FFF2-40B4-BE49-F238E27FC236}">
                  <a16:creationId xmlns:a16="http://schemas.microsoft.com/office/drawing/2014/main" id="{00000000-0008-0000-0A00-000027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14</xdr:row>
          <xdr:rowOff>76200</xdr:rowOff>
        </xdr:from>
        <xdr:to>
          <xdr:col>30</xdr:col>
          <xdr:colOff>942975</xdr:colOff>
          <xdr:row>14</xdr:row>
          <xdr:rowOff>342900</xdr:rowOff>
        </xdr:to>
        <xdr:sp macro="" textlink="">
          <xdr:nvSpPr>
            <xdr:cNvPr id="35880" name="Drop Down 40" hidden="1">
              <a:extLst>
                <a:ext uri="{63B3BB69-23CF-44E3-9099-C40C66FF867C}">
                  <a14:compatExt spid="_x0000_s35880"/>
                </a:ext>
                <a:ext uri="{FF2B5EF4-FFF2-40B4-BE49-F238E27FC236}">
                  <a16:creationId xmlns:a16="http://schemas.microsoft.com/office/drawing/2014/main" id="{00000000-0008-0000-0A00-000028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15</xdr:row>
          <xdr:rowOff>76200</xdr:rowOff>
        </xdr:from>
        <xdr:to>
          <xdr:col>30</xdr:col>
          <xdr:colOff>942975</xdr:colOff>
          <xdr:row>15</xdr:row>
          <xdr:rowOff>342900</xdr:rowOff>
        </xdr:to>
        <xdr:sp macro="" textlink="">
          <xdr:nvSpPr>
            <xdr:cNvPr id="35881" name="Drop Down 41" hidden="1">
              <a:extLst>
                <a:ext uri="{63B3BB69-23CF-44E3-9099-C40C66FF867C}">
                  <a14:compatExt spid="_x0000_s35881"/>
                </a:ext>
                <a:ext uri="{FF2B5EF4-FFF2-40B4-BE49-F238E27FC236}">
                  <a16:creationId xmlns:a16="http://schemas.microsoft.com/office/drawing/2014/main" id="{00000000-0008-0000-0A00-000029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16</xdr:row>
          <xdr:rowOff>76200</xdr:rowOff>
        </xdr:from>
        <xdr:to>
          <xdr:col>30</xdr:col>
          <xdr:colOff>942975</xdr:colOff>
          <xdr:row>16</xdr:row>
          <xdr:rowOff>342900</xdr:rowOff>
        </xdr:to>
        <xdr:sp macro="" textlink="">
          <xdr:nvSpPr>
            <xdr:cNvPr id="35882" name="Drop Down 42" hidden="1">
              <a:extLst>
                <a:ext uri="{63B3BB69-23CF-44E3-9099-C40C66FF867C}">
                  <a14:compatExt spid="_x0000_s35882"/>
                </a:ext>
                <a:ext uri="{FF2B5EF4-FFF2-40B4-BE49-F238E27FC236}">
                  <a16:creationId xmlns:a16="http://schemas.microsoft.com/office/drawing/2014/main" id="{00000000-0008-0000-0A00-00002A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17</xdr:row>
          <xdr:rowOff>76200</xdr:rowOff>
        </xdr:from>
        <xdr:to>
          <xdr:col>30</xdr:col>
          <xdr:colOff>942975</xdr:colOff>
          <xdr:row>17</xdr:row>
          <xdr:rowOff>342900</xdr:rowOff>
        </xdr:to>
        <xdr:sp macro="" textlink="">
          <xdr:nvSpPr>
            <xdr:cNvPr id="35883" name="Drop Down 43" hidden="1">
              <a:extLst>
                <a:ext uri="{63B3BB69-23CF-44E3-9099-C40C66FF867C}">
                  <a14:compatExt spid="_x0000_s35883"/>
                </a:ext>
                <a:ext uri="{FF2B5EF4-FFF2-40B4-BE49-F238E27FC236}">
                  <a16:creationId xmlns:a16="http://schemas.microsoft.com/office/drawing/2014/main" id="{00000000-0008-0000-0A00-00002B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18</xdr:row>
          <xdr:rowOff>76200</xdr:rowOff>
        </xdr:from>
        <xdr:to>
          <xdr:col>30</xdr:col>
          <xdr:colOff>942975</xdr:colOff>
          <xdr:row>18</xdr:row>
          <xdr:rowOff>342900</xdr:rowOff>
        </xdr:to>
        <xdr:sp macro="" textlink="">
          <xdr:nvSpPr>
            <xdr:cNvPr id="35884" name="Drop Down 44" hidden="1">
              <a:extLst>
                <a:ext uri="{63B3BB69-23CF-44E3-9099-C40C66FF867C}">
                  <a14:compatExt spid="_x0000_s35884"/>
                </a:ext>
                <a:ext uri="{FF2B5EF4-FFF2-40B4-BE49-F238E27FC236}">
                  <a16:creationId xmlns:a16="http://schemas.microsoft.com/office/drawing/2014/main" id="{00000000-0008-0000-0A00-00002C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9</xdr:row>
          <xdr:rowOff>76200</xdr:rowOff>
        </xdr:from>
        <xdr:to>
          <xdr:col>33</xdr:col>
          <xdr:colOff>2476500</xdr:colOff>
          <xdr:row>9</xdr:row>
          <xdr:rowOff>342900</xdr:rowOff>
        </xdr:to>
        <xdr:sp macro="" textlink="">
          <xdr:nvSpPr>
            <xdr:cNvPr id="35885" name="Drop Down 45" hidden="1">
              <a:extLst>
                <a:ext uri="{63B3BB69-23CF-44E3-9099-C40C66FF867C}">
                  <a14:compatExt spid="_x0000_s35885"/>
                </a:ext>
                <a:ext uri="{FF2B5EF4-FFF2-40B4-BE49-F238E27FC236}">
                  <a16:creationId xmlns:a16="http://schemas.microsoft.com/office/drawing/2014/main" id="{00000000-0008-0000-0A00-00002D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10</xdr:row>
          <xdr:rowOff>76200</xdr:rowOff>
        </xdr:from>
        <xdr:to>
          <xdr:col>33</xdr:col>
          <xdr:colOff>2476500</xdr:colOff>
          <xdr:row>10</xdr:row>
          <xdr:rowOff>342900</xdr:rowOff>
        </xdr:to>
        <xdr:sp macro="" textlink="">
          <xdr:nvSpPr>
            <xdr:cNvPr id="35886" name="Drop Down 46" hidden="1">
              <a:extLst>
                <a:ext uri="{63B3BB69-23CF-44E3-9099-C40C66FF867C}">
                  <a14:compatExt spid="_x0000_s35886"/>
                </a:ext>
                <a:ext uri="{FF2B5EF4-FFF2-40B4-BE49-F238E27FC236}">
                  <a16:creationId xmlns:a16="http://schemas.microsoft.com/office/drawing/2014/main" id="{00000000-0008-0000-0A00-00002E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11</xdr:row>
          <xdr:rowOff>76200</xdr:rowOff>
        </xdr:from>
        <xdr:to>
          <xdr:col>33</xdr:col>
          <xdr:colOff>2476500</xdr:colOff>
          <xdr:row>11</xdr:row>
          <xdr:rowOff>342900</xdr:rowOff>
        </xdr:to>
        <xdr:sp macro="" textlink="">
          <xdr:nvSpPr>
            <xdr:cNvPr id="35887" name="Drop Down 47" hidden="1">
              <a:extLst>
                <a:ext uri="{63B3BB69-23CF-44E3-9099-C40C66FF867C}">
                  <a14:compatExt spid="_x0000_s35887"/>
                </a:ext>
                <a:ext uri="{FF2B5EF4-FFF2-40B4-BE49-F238E27FC236}">
                  <a16:creationId xmlns:a16="http://schemas.microsoft.com/office/drawing/2014/main" id="{00000000-0008-0000-0A00-00002F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12</xdr:row>
          <xdr:rowOff>76200</xdr:rowOff>
        </xdr:from>
        <xdr:to>
          <xdr:col>33</xdr:col>
          <xdr:colOff>2476500</xdr:colOff>
          <xdr:row>12</xdr:row>
          <xdr:rowOff>342900</xdr:rowOff>
        </xdr:to>
        <xdr:sp macro="" textlink="">
          <xdr:nvSpPr>
            <xdr:cNvPr id="35888" name="Drop Down 48" hidden="1">
              <a:extLst>
                <a:ext uri="{63B3BB69-23CF-44E3-9099-C40C66FF867C}">
                  <a14:compatExt spid="_x0000_s35888"/>
                </a:ext>
                <a:ext uri="{FF2B5EF4-FFF2-40B4-BE49-F238E27FC236}">
                  <a16:creationId xmlns:a16="http://schemas.microsoft.com/office/drawing/2014/main" id="{00000000-0008-0000-0A00-000030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13</xdr:row>
          <xdr:rowOff>76200</xdr:rowOff>
        </xdr:from>
        <xdr:to>
          <xdr:col>33</xdr:col>
          <xdr:colOff>2476500</xdr:colOff>
          <xdr:row>13</xdr:row>
          <xdr:rowOff>342900</xdr:rowOff>
        </xdr:to>
        <xdr:sp macro="" textlink="">
          <xdr:nvSpPr>
            <xdr:cNvPr id="35889" name="Drop Down 49" hidden="1">
              <a:extLst>
                <a:ext uri="{63B3BB69-23CF-44E3-9099-C40C66FF867C}">
                  <a14:compatExt spid="_x0000_s35889"/>
                </a:ext>
                <a:ext uri="{FF2B5EF4-FFF2-40B4-BE49-F238E27FC236}">
                  <a16:creationId xmlns:a16="http://schemas.microsoft.com/office/drawing/2014/main" id="{00000000-0008-0000-0A00-000031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14</xdr:row>
          <xdr:rowOff>76200</xdr:rowOff>
        </xdr:from>
        <xdr:to>
          <xdr:col>33</xdr:col>
          <xdr:colOff>2476500</xdr:colOff>
          <xdr:row>14</xdr:row>
          <xdr:rowOff>342900</xdr:rowOff>
        </xdr:to>
        <xdr:sp macro="" textlink="">
          <xdr:nvSpPr>
            <xdr:cNvPr id="35890" name="Drop Down 50" hidden="1">
              <a:extLst>
                <a:ext uri="{63B3BB69-23CF-44E3-9099-C40C66FF867C}">
                  <a14:compatExt spid="_x0000_s35890"/>
                </a:ext>
                <a:ext uri="{FF2B5EF4-FFF2-40B4-BE49-F238E27FC236}">
                  <a16:creationId xmlns:a16="http://schemas.microsoft.com/office/drawing/2014/main" id="{00000000-0008-0000-0A00-000032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15</xdr:row>
          <xdr:rowOff>76200</xdr:rowOff>
        </xdr:from>
        <xdr:to>
          <xdr:col>33</xdr:col>
          <xdr:colOff>2476500</xdr:colOff>
          <xdr:row>15</xdr:row>
          <xdr:rowOff>342900</xdr:rowOff>
        </xdr:to>
        <xdr:sp macro="" textlink="">
          <xdr:nvSpPr>
            <xdr:cNvPr id="35891" name="Drop Down 51" hidden="1">
              <a:extLst>
                <a:ext uri="{63B3BB69-23CF-44E3-9099-C40C66FF867C}">
                  <a14:compatExt spid="_x0000_s35891"/>
                </a:ext>
                <a:ext uri="{FF2B5EF4-FFF2-40B4-BE49-F238E27FC236}">
                  <a16:creationId xmlns:a16="http://schemas.microsoft.com/office/drawing/2014/main" id="{00000000-0008-0000-0A00-000033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16</xdr:row>
          <xdr:rowOff>76200</xdr:rowOff>
        </xdr:from>
        <xdr:to>
          <xdr:col>33</xdr:col>
          <xdr:colOff>2476500</xdr:colOff>
          <xdr:row>16</xdr:row>
          <xdr:rowOff>342900</xdr:rowOff>
        </xdr:to>
        <xdr:sp macro="" textlink="">
          <xdr:nvSpPr>
            <xdr:cNvPr id="35892" name="Drop Down 52" hidden="1">
              <a:extLst>
                <a:ext uri="{63B3BB69-23CF-44E3-9099-C40C66FF867C}">
                  <a14:compatExt spid="_x0000_s35892"/>
                </a:ext>
                <a:ext uri="{FF2B5EF4-FFF2-40B4-BE49-F238E27FC236}">
                  <a16:creationId xmlns:a16="http://schemas.microsoft.com/office/drawing/2014/main" id="{00000000-0008-0000-0A00-000034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17</xdr:row>
          <xdr:rowOff>76200</xdr:rowOff>
        </xdr:from>
        <xdr:to>
          <xdr:col>33</xdr:col>
          <xdr:colOff>2476500</xdr:colOff>
          <xdr:row>17</xdr:row>
          <xdr:rowOff>342900</xdr:rowOff>
        </xdr:to>
        <xdr:sp macro="" textlink="">
          <xdr:nvSpPr>
            <xdr:cNvPr id="35893" name="Drop Down 53" hidden="1">
              <a:extLst>
                <a:ext uri="{63B3BB69-23CF-44E3-9099-C40C66FF867C}">
                  <a14:compatExt spid="_x0000_s35893"/>
                </a:ext>
                <a:ext uri="{FF2B5EF4-FFF2-40B4-BE49-F238E27FC236}">
                  <a16:creationId xmlns:a16="http://schemas.microsoft.com/office/drawing/2014/main" id="{00000000-0008-0000-0A00-000035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18</xdr:row>
          <xdr:rowOff>76200</xdr:rowOff>
        </xdr:from>
        <xdr:to>
          <xdr:col>33</xdr:col>
          <xdr:colOff>2476500</xdr:colOff>
          <xdr:row>18</xdr:row>
          <xdr:rowOff>342900</xdr:rowOff>
        </xdr:to>
        <xdr:sp macro="" textlink="">
          <xdr:nvSpPr>
            <xdr:cNvPr id="35894" name="Drop Down 54" hidden="1">
              <a:extLst>
                <a:ext uri="{63B3BB69-23CF-44E3-9099-C40C66FF867C}">
                  <a14:compatExt spid="_x0000_s35894"/>
                </a:ext>
                <a:ext uri="{FF2B5EF4-FFF2-40B4-BE49-F238E27FC236}">
                  <a16:creationId xmlns:a16="http://schemas.microsoft.com/office/drawing/2014/main" id="{00000000-0008-0000-0A00-000036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9</xdr:row>
          <xdr:rowOff>76200</xdr:rowOff>
        </xdr:from>
        <xdr:to>
          <xdr:col>36</xdr:col>
          <xdr:colOff>942975</xdr:colOff>
          <xdr:row>9</xdr:row>
          <xdr:rowOff>342900</xdr:rowOff>
        </xdr:to>
        <xdr:sp macro="" textlink="">
          <xdr:nvSpPr>
            <xdr:cNvPr id="35895" name="Drop Down 55" hidden="1">
              <a:extLst>
                <a:ext uri="{63B3BB69-23CF-44E3-9099-C40C66FF867C}">
                  <a14:compatExt spid="_x0000_s35895"/>
                </a:ext>
                <a:ext uri="{FF2B5EF4-FFF2-40B4-BE49-F238E27FC236}">
                  <a16:creationId xmlns:a16="http://schemas.microsoft.com/office/drawing/2014/main" id="{00000000-0008-0000-0A00-000037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10</xdr:row>
          <xdr:rowOff>76200</xdr:rowOff>
        </xdr:from>
        <xdr:to>
          <xdr:col>36</xdr:col>
          <xdr:colOff>942975</xdr:colOff>
          <xdr:row>10</xdr:row>
          <xdr:rowOff>342900</xdr:rowOff>
        </xdr:to>
        <xdr:sp macro="" textlink="">
          <xdr:nvSpPr>
            <xdr:cNvPr id="35896" name="Drop Down 56" hidden="1">
              <a:extLst>
                <a:ext uri="{63B3BB69-23CF-44E3-9099-C40C66FF867C}">
                  <a14:compatExt spid="_x0000_s35896"/>
                </a:ext>
                <a:ext uri="{FF2B5EF4-FFF2-40B4-BE49-F238E27FC236}">
                  <a16:creationId xmlns:a16="http://schemas.microsoft.com/office/drawing/2014/main" id="{00000000-0008-0000-0A00-000038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11</xdr:row>
          <xdr:rowOff>76200</xdr:rowOff>
        </xdr:from>
        <xdr:to>
          <xdr:col>36</xdr:col>
          <xdr:colOff>942975</xdr:colOff>
          <xdr:row>11</xdr:row>
          <xdr:rowOff>342900</xdr:rowOff>
        </xdr:to>
        <xdr:sp macro="" textlink="">
          <xdr:nvSpPr>
            <xdr:cNvPr id="35897" name="Drop Down 57" hidden="1">
              <a:extLst>
                <a:ext uri="{63B3BB69-23CF-44E3-9099-C40C66FF867C}">
                  <a14:compatExt spid="_x0000_s35897"/>
                </a:ext>
                <a:ext uri="{FF2B5EF4-FFF2-40B4-BE49-F238E27FC236}">
                  <a16:creationId xmlns:a16="http://schemas.microsoft.com/office/drawing/2014/main" id="{00000000-0008-0000-0A00-000039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12</xdr:row>
          <xdr:rowOff>76200</xdr:rowOff>
        </xdr:from>
        <xdr:to>
          <xdr:col>36</xdr:col>
          <xdr:colOff>942975</xdr:colOff>
          <xdr:row>12</xdr:row>
          <xdr:rowOff>342900</xdr:rowOff>
        </xdr:to>
        <xdr:sp macro="" textlink="">
          <xdr:nvSpPr>
            <xdr:cNvPr id="35898" name="Drop Down 58" hidden="1">
              <a:extLst>
                <a:ext uri="{63B3BB69-23CF-44E3-9099-C40C66FF867C}">
                  <a14:compatExt spid="_x0000_s35898"/>
                </a:ext>
                <a:ext uri="{FF2B5EF4-FFF2-40B4-BE49-F238E27FC236}">
                  <a16:creationId xmlns:a16="http://schemas.microsoft.com/office/drawing/2014/main" id="{00000000-0008-0000-0A00-00003A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13</xdr:row>
          <xdr:rowOff>76200</xdr:rowOff>
        </xdr:from>
        <xdr:to>
          <xdr:col>36</xdr:col>
          <xdr:colOff>942975</xdr:colOff>
          <xdr:row>13</xdr:row>
          <xdr:rowOff>342900</xdr:rowOff>
        </xdr:to>
        <xdr:sp macro="" textlink="">
          <xdr:nvSpPr>
            <xdr:cNvPr id="35899" name="Drop Down 59" hidden="1">
              <a:extLst>
                <a:ext uri="{63B3BB69-23CF-44E3-9099-C40C66FF867C}">
                  <a14:compatExt spid="_x0000_s35899"/>
                </a:ext>
                <a:ext uri="{FF2B5EF4-FFF2-40B4-BE49-F238E27FC236}">
                  <a16:creationId xmlns:a16="http://schemas.microsoft.com/office/drawing/2014/main" id="{00000000-0008-0000-0A00-00003B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14</xdr:row>
          <xdr:rowOff>76200</xdr:rowOff>
        </xdr:from>
        <xdr:to>
          <xdr:col>36</xdr:col>
          <xdr:colOff>942975</xdr:colOff>
          <xdr:row>14</xdr:row>
          <xdr:rowOff>342900</xdr:rowOff>
        </xdr:to>
        <xdr:sp macro="" textlink="">
          <xdr:nvSpPr>
            <xdr:cNvPr id="35900" name="Drop Down 60" hidden="1">
              <a:extLst>
                <a:ext uri="{63B3BB69-23CF-44E3-9099-C40C66FF867C}">
                  <a14:compatExt spid="_x0000_s35900"/>
                </a:ext>
                <a:ext uri="{FF2B5EF4-FFF2-40B4-BE49-F238E27FC236}">
                  <a16:creationId xmlns:a16="http://schemas.microsoft.com/office/drawing/2014/main" id="{00000000-0008-0000-0A00-00003C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15</xdr:row>
          <xdr:rowOff>76200</xdr:rowOff>
        </xdr:from>
        <xdr:to>
          <xdr:col>36</xdr:col>
          <xdr:colOff>942975</xdr:colOff>
          <xdr:row>15</xdr:row>
          <xdr:rowOff>342900</xdr:rowOff>
        </xdr:to>
        <xdr:sp macro="" textlink="">
          <xdr:nvSpPr>
            <xdr:cNvPr id="35901" name="Drop Down 61" hidden="1">
              <a:extLst>
                <a:ext uri="{63B3BB69-23CF-44E3-9099-C40C66FF867C}">
                  <a14:compatExt spid="_x0000_s35901"/>
                </a:ext>
                <a:ext uri="{FF2B5EF4-FFF2-40B4-BE49-F238E27FC236}">
                  <a16:creationId xmlns:a16="http://schemas.microsoft.com/office/drawing/2014/main" id="{00000000-0008-0000-0A00-00003D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16</xdr:row>
          <xdr:rowOff>76200</xdr:rowOff>
        </xdr:from>
        <xdr:to>
          <xdr:col>36</xdr:col>
          <xdr:colOff>942975</xdr:colOff>
          <xdr:row>16</xdr:row>
          <xdr:rowOff>342900</xdr:rowOff>
        </xdr:to>
        <xdr:sp macro="" textlink="">
          <xdr:nvSpPr>
            <xdr:cNvPr id="35902" name="Drop Down 62" hidden="1">
              <a:extLst>
                <a:ext uri="{63B3BB69-23CF-44E3-9099-C40C66FF867C}">
                  <a14:compatExt spid="_x0000_s35902"/>
                </a:ext>
                <a:ext uri="{FF2B5EF4-FFF2-40B4-BE49-F238E27FC236}">
                  <a16:creationId xmlns:a16="http://schemas.microsoft.com/office/drawing/2014/main" id="{00000000-0008-0000-0A00-00003E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17</xdr:row>
          <xdr:rowOff>76200</xdr:rowOff>
        </xdr:from>
        <xdr:to>
          <xdr:col>36</xdr:col>
          <xdr:colOff>942975</xdr:colOff>
          <xdr:row>17</xdr:row>
          <xdr:rowOff>342900</xdr:rowOff>
        </xdr:to>
        <xdr:sp macro="" textlink="">
          <xdr:nvSpPr>
            <xdr:cNvPr id="35903" name="Drop Down 63" hidden="1">
              <a:extLst>
                <a:ext uri="{63B3BB69-23CF-44E3-9099-C40C66FF867C}">
                  <a14:compatExt spid="_x0000_s35903"/>
                </a:ext>
                <a:ext uri="{FF2B5EF4-FFF2-40B4-BE49-F238E27FC236}">
                  <a16:creationId xmlns:a16="http://schemas.microsoft.com/office/drawing/2014/main" id="{00000000-0008-0000-0A00-00003F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18</xdr:row>
          <xdr:rowOff>76200</xdr:rowOff>
        </xdr:from>
        <xdr:to>
          <xdr:col>36</xdr:col>
          <xdr:colOff>942975</xdr:colOff>
          <xdr:row>18</xdr:row>
          <xdr:rowOff>342900</xdr:rowOff>
        </xdr:to>
        <xdr:sp macro="" textlink="">
          <xdr:nvSpPr>
            <xdr:cNvPr id="35904" name="Drop Down 64" hidden="1">
              <a:extLst>
                <a:ext uri="{63B3BB69-23CF-44E3-9099-C40C66FF867C}">
                  <a14:compatExt spid="_x0000_s35904"/>
                </a:ext>
                <a:ext uri="{FF2B5EF4-FFF2-40B4-BE49-F238E27FC236}">
                  <a16:creationId xmlns:a16="http://schemas.microsoft.com/office/drawing/2014/main" id="{00000000-0008-0000-0A00-000040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9</xdr:row>
          <xdr:rowOff>85725</xdr:rowOff>
        </xdr:from>
        <xdr:to>
          <xdr:col>39</xdr:col>
          <xdr:colOff>2409825</xdr:colOff>
          <xdr:row>9</xdr:row>
          <xdr:rowOff>342900</xdr:rowOff>
        </xdr:to>
        <xdr:sp macro="" textlink="">
          <xdr:nvSpPr>
            <xdr:cNvPr id="35905" name="Drop Down 65" hidden="1">
              <a:extLst>
                <a:ext uri="{63B3BB69-23CF-44E3-9099-C40C66FF867C}">
                  <a14:compatExt spid="_x0000_s35905"/>
                </a:ext>
                <a:ext uri="{FF2B5EF4-FFF2-40B4-BE49-F238E27FC236}">
                  <a16:creationId xmlns:a16="http://schemas.microsoft.com/office/drawing/2014/main" id="{00000000-0008-0000-0A00-000041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10</xdr:row>
          <xdr:rowOff>85725</xdr:rowOff>
        </xdr:from>
        <xdr:to>
          <xdr:col>39</xdr:col>
          <xdr:colOff>2409825</xdr:colOff>
          <xdr:row>10</xdr:row>
          <xdr:rowOff>342900</xdr:rowOff>
        </xdr:to>
        <xdr:sp macro="" textlink="">
          <xdr:nvSpPr>
            <xdr:cNvPr id="35906" name="Drop Down 66" hidden="1">
              <a:extLst>
                <a:ext uri="{63B3BB69-23CF-44E3-9099-C40C66FF867C}">
                  <a14:compatExt spid="_x0000_s35906"/>
                </a:ext>
                <a:ext uri="{FF2B5EF4-FFF2-40B4-BE49-F238E27FC236}">
                  <a16:creationId xmlns:a16="http://schemas.microsoft.com/office/drawing/2014/main" id="{00000000-0008-0000-0A00-000042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11</xdr:row>
          <xdr:rowOff>85725</xdr:rowOff>
        </xdr:from>
        <xdr:to>
          <xdr:col>39</xdr:col>
          <xdr:colOff>2409825</xdr:colOff>
          <xdr:row>11</xdr:row>
          <xdr:rowOff>342900</xdr:rowOff>
        </xdr:to>
        <xdr:sp macro="" textlink="">
          <xdr:nvSpPr>
            <xdr:cNvPr id="35907" name="Drop Down 67" hidden="1">
              <a:extLst>
                <a:ext uri="{63B3BB69-23CF-44E3-9099-C40C66FF867C}">
                  <a14:compatExt spid="_x0000_s35907"/>
                </a:ext>
                <a:ext uri="{FF2B5EF4-FFF2-40B4-BE49-F238E27FC236}">
                  <a16:creationId xmlns:a16="http://schemas.microsoft.com/office/drawing/2014/main" id="{00000000-0008-0000-0A00-000043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12</xdr:row>
          <xdr:rowOff>85725</xdr:rowOff>
        </xdr:from>
        <xdr:to>
          <xdr:col>39</xdr:col>
          <xdr:colOff>2409825</xdr:colOff>
          <xdr:row>12</xdr:row>
          <xdr:rowOff>342900</xdr:rowOff>
        </xdr:to>
        <xdr:sp macro="" textlink="">
          <xdr:nvSpPr>
            <xdr:cNvPr id="35908" name="Drop Down 68" hidden="1">
              <a:extLst>
                <a:ext uri="{63B3BB69-23CF-44E3-9099-C40C66FF867C}">
                  <a14:compatExt spid="_x0000_s35908"/>
                </a:ext>
                <a:ext uri="{FF2B5EF4-FFF2-40B4-BE49-F238E27FC236}">
                  <a16:creationId xmlns:a16="http://schemas.microsoft.com/office/drawing/2014/main" id="{00000000-0008-0000-0A00-000044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13</xdr:row>
          <xdr:rowOff>85725</xdr:rowOff>
        </xdr:from>
        <xdr:to>
          <xdr:col>39</xdr:col>
          <xdr:colOff>2409825</xdr:colOff>
          <xdr:row>13</xdr:row>
          <xdr:rowOff>342900</xdr:rowOff>
        </xdr:to>
        <xdr:sp macro="" textlink="">
          <xdr:nvSpPr>
            <xdr:cNvPr id="35909" name="Drop Down 69" hidden="1">
              <a:extLst>
                <a:ext uri="{63B3BB69-23CF-44E3-9099-C40C66FF867C}">
                  <a14:compatExt spid="_x0000_s35909"/>
                </a:ext>
                <a:ext uri="{FF2B5EF4-FFF2-40B4-BE49-F238E27FC236}">
                  <a16:creationId xmlns:a16="http://schemas.microsoft.com/office/drawing/2014/main" id="{00000000-0008-0000-0A00-000045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14</xdr:row>
          <xdr:rowOff>85725</xdr:rowOff>
        </xdr:from>
        <xdr:to>
          <xdr:col>39</xdr:col>
          <xdr:colOff>2409825</xdr:colOff>
          <xdr:row>14</xdr:row>
          <xdr:rowOff>342900</xdr:rowOff>
        </xdr:to>
        <xdr:sp macro="" textlink="">
          <xdr:nvSpPr>
            <xdr:cNvPr id="35910" name="Drop Down 70" hidden="1">
              <a:extLst>
                <a:ext uri="{63B3BB69-23CF-44E3-9099-C40C66FF867C}">
                  <a14:compatExt spid="_x0000_s35910"/>
                </a:ext>
                <a:ext uri="{FF2B5EF4-FFF2-40B4-BE49-F238E27FC236}">
                  <a16:creationId xmlns:a16="http://schemas.microsoft.com/office/drawing/2014/main" id="{00000000-0008-0000-0A00-000046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15</xdr:row>
          <xdr:rowOff>85725</xdr:rowOff>
        </xdr:from>
        <xdr:to>
          <xdr:col>39</xdr:col>
          <xdr:colOff>2409825</xdr:colOff>
          <xdr:row>15</xdr:row>
          <xdr:rowOff>342900</xdr:rowOff>
        </xdr:to>
        <xdr:sp macro="" textlink="">
          <xdr:nvSpPr>
            <xdr:cNvPr id="35911" name="Drop Down 71" hidden="1">
              <a:extLst>
                <a:ext uri="{63B3BB69-23CF-44E3-9099-C40C66FF867C}">
                  <a14:compatExt spid="_x0000_s35911"/>
                </a:ext>
                <a:ext uri="{FF2B5EF4-FFF2-40B4-BE49-F238E27FC236}">
                  <a16:creationId xmlns:a16="http://schemas.microsoft.com/office/drawing/2014/main" id="{00000000-0008-0000-0A00-000047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16</xdr:row>
          <xdr:rowOff>85725</xdr:rowOff>
        </xdr:from>
        <xdr:to>
          <xdr:col>39</xdr:col>
          <xdr:colOff>2409825</xdr:colOff>
          <xdr:row>16</xdr:row>
          <xdr:rowOff>342900</xdr:rowOff>
        </xdr:to>
        <xdr:sp macro="" textlink="">
          <xdr:nvSpPr>
            <xdr:cNvPr id="35912" name="Drop Down 72" hidden="1">
              <a:extLst>
                <a:ext uri="{63B3BB69-23CF-44E3-9099-C40C66FF867C}">
                  <a14:compatExt spid="_x0000_s35912"/>
                </a:ext>
                <a:ext uri="{FF2B5EF4-FFF2-40B4-BE49-F238E27FC236}">
                  <a16:creationId xmlns:a16="http://schemas.microsoft.com/office/drawing/2014/main" id="{00000000-0008-0000-0A00-000048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17</xdr:row>
          <xdr:rowOff>85725</xdr:rowOff>
        </xdr:from>
        <xdr:to>
          <xdr:col>39</xdr:col>
          <xdr:colOff>2409825</xdr:colOff>
          <xdr:row>17</xdr:row>
          <xdr:rowOff>342900</xdr:rowOff>
        </xdr:to>
        <xdr:sp macro="" textlink="">
          <xdr:nvSpPr>
            <xdr:cNvPr id="35913" name="Drop Down 73" hidden="1">
              <a:extLst>
                <a:ext uri="{63B3BB69-23CF-44E3-9099-C40C66FF867C}">
                  <a14:compatExt spid="_x0000_s35913"/>
                </a:ext>
                <a:ext uri="{FF2B5EF4-FFF2-40B4-BE49-F238E27FC236}">
                  <a16:creationId xmlns:a16="http://schemas.microsoft.com/office/drawing/2014/main" id="{00000000-0008-0000-0A00-000049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18</xdr:row>
          <xdr:rowOff>85725</xdr:rowOff>
        </xdr:from>
        <xdr:to>
          <xdr:col>39</xdr:col>
          <xdr:colOff>2409825</xdr:colOff>
          <xdr:row>18</xdr:row>
          <xdr:rowOff>342900</xdr:rowOff>
        </xdr:to>
        <xdr:sp macro="" textlink="">
          <xdr:nvSpPr>
            <xdr:cNvPr id="35914" name="Drop Down 74" hidden="1">
              <a:extLst>
                <a:ext uri="{63B3BB69-23CF-44E3-9099-C40C66FF867C}">
                  <a14:compatExt spid="_x0000_s35914"/>
                </a:ext>
                <a:ext uri="{FF2B5EF4-FFF2-40B4-BE49-F238E27FC236}">
                  <a16:creationId xmlns:a16="http://schemas.microsoft.com/office/drawing/2014/main" id="{00000000-0008-0000-0A00-00004A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9</xdr:row>
          <xdr:rowOff>76200</xdr:rowOff>
        </xdr:from>
        <xdr:to>
          <xdr:col>42</xdr:col>
          <xdr:colOff>933450</xdr:colOff>
          <xdr:row>9</xdr:row>
          <xdr:rowOff>342900</xdr:rowOff>
        </xdr:to>
        <xdr:sp macro="" textlink="">
          <xdr:nvSpPr>
            <xdr:cNvPr id="35915" name="Drop Down 75" hidden="1">
              <a:extLst>
                <a:ext uri="{63B3BB69-23CF-44E3-9099-C40C66FF867C}">
                  <a14:compatExt spid="_x0000_s35915"/>
                </a:ext>
                <a:ext uri="{FF2B5EF4-FFF2-40B4-BE49-F238E27FC236}">
                  <a16:creationId xmlns:a16="http://schemas.microsoft.com/office/drawing/2014/main" id="{00000000-0008-0000-0A00-00004B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10</xdr:row>
          <xdr:rowOff>76200</xdr:rowOff>
        </xdr:from>
        <xdr:to>
          <xdr:col>42</xdr:col>
          <xdr:colOff>933450</xdr:colOff>
          <xdr:row>10</xdr:row>
          <xdr:rowOff>342900</xdr:rowOff>
        </xdr:to>
        <xdr:sp macro="" textlink="">
          <xdr:nvSpPr>
            <xdr:cNvPr id="35916" name="Drop Down 76" hidden="1">
              <a:extLst>
                <a:ext uri="{63B3BB69-23CF-44E3-9099-C40C66FF867C}">
                  <a14:compatExt spid="_x0000_s35916"/>
                </a:ext>
                <a:ext uri="{FF2B5EF4-FFF2-40B4-BE49-F238E27FC236}">
                  <a16:creationId xmlns:a16="http://schemas.microsoft.com/office/drawing/2014/main" id="{00000000-0008-0000-0A00-00004C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11</xdr:row>
          <xdr:rowOff>76200</xdr:rowOff>
        </xdr:from>
        <xdr:to>
          <xdr:col>42</xdr:col>
          <xdr:colOff>933450</xdr:colOff>
          <xdr:row>11</xdr:row>
          <xdr:rowOff>342900</xdr:rowOff>
        </xdr:to>
        <xdr:sp macro="" textlink="">
          <xdr:nvSpPr>
            <xdr:cNvPr id="35917" name="Drop Down 77" hidden="1">
              <a:extLst>
                <a:ext uri="{63B3BB69-23CF-44E3-9099-C40C66FF867C}">
                  <a14:compatExt spid="_x0000_s35917"/>
                </a:ext>
                <a:ext uri="{FF2B5EF4-FFF2-40B4-BE49-F238E27FC236}">
                  <a16:creationId xmlns:a16="http://schemas.microsoft.com/office/drawing/2014/main" id="{00000000-0008-0000-0A00-00004D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12</xdr:row>
          <xdr:rowOff>76200</xdr:rowOff>
        </xdr:from>
        <xdr:to>
          <xdr:col>42</xdr:col>
          <xdr:colOff>933450</xdr:colOff>
          <xdr:row>12</xdr:row>
          <xdr:rowOff>342900</xdr:rowOff>
        </xdr:to>
        <xdr:sp macro="" textlink="">
          <xdr:nvSpPr>
            <xdr:cNvPr id="35918" name="Drop Down 78" hidden="1">
              <a:extLst>
                <a:ext uri="{63B3BB69-23CF-44E3-9099-C40C66FF867C}">
                  <a14:compatExt spid="_x0000_s35918"/>
                </a:ext>
                <a:ext uri="{FF2B5EF4-FFF2-40B4-BE49-F238E27FC236}">
                  <a16:creationId xmlns:a16="http://schemas.microsoft.com/office/drawing/2014/main" id="{00000000-0008-0000-0A00-00004E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13</xdr:row>
          <xdr:rowOff>76200</xdr:rowOff>
        </xdr:from>
        <xdr:to>
          <xdr:col>42</xdr:col>
          <xdr:colOff>933450</xdr:colOff>
          <xdr:row>13</xdr:row>
          <xdr:rowOff>342900</xdr:rowOff>
        </xdr:to>
        <xdr:sp macro="" textlink="">
          <xdr:nvSpPr>
            <xdr:cNvPr id="35919" name="Drop Down 79" hidden="1">
              <a:extLst>
                <a:ext uri="{63B3BB69-23CF-44E3-9099-C40C66FF867C}">
                  <a14:compatExt spid="_x0000_s35919"/>
                </a:ext>
                <a:ext uri="{FF2B5EF4-FFF2-40B4-BE49-F238E27FC236}">
                  <a16:creationId xmlns:a16="http://schemas.microsoft.com/office/drawing/2014/main" id="{00000000-0008-0000-0A00-00004F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14</xdr:row>
          <xdr:rowOff>76200</xdr:rowOff>
        </xdr:from>
        <xdr:to>
          <xdr:col>42</xdr:col>
          <xdr:colOff>933450</xdr:colOff>
          <xdr:row>14</xdr:row>
          <xdr:rowOff>342900</xdr:rowOff>
        </xdr:to>
        <xdr:sp macro="" textlink="">
          <xdr:nvSpPr>
            <xdr:cNvPr id="35920" name="Drop Down 80" hidden="1">
              <a:extLst>
                <a:ext uri="{63B3BB69-23CF-44E3-9099-C40C66FF867C}">
                  <a14:compatExt spid="_x0000_s35920"/>
                </a:ext>
                <a:ext uri="{FF2B5EF4-FFF2-40B4-BE49-F238E27FC236}">
                  <a16:creationId xmlns:a16="http://schemas.microsoft.com/office/drawing/2014/main" id="{00000000-0008-0000-0A00-000050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15</xdr:row>
          <xdr:rowOff>76200</xdr:rowOff>
        </xdr:from>
        <xdr:to>
          <xdr:col>42</xdr:col>
          <xdr:colOff>933450</xdr:colOff>
          <xdr:row>15</xdr:row>
          <xdr:rowOff>342900</xdr:rowOff>
        </xdr:to>
        <xdr:sp macro="" textlink="">
          <xdr:nvSpPr>
            <xdr:cNvPr id="35921" name="Drop Down 81" hidden="1">
              <a:extLst>
                <a:ext uri="{63B3BB69-23CF-44E3-9099-C40C66FF867C}">
                  <a14:compatExt spid="_x0000_s35921"/>
                </a:ext>
                <a:ext uri="{FF2B5EF4-FFF2-40B4-BE49-F238E27FC236}">
                  <a16:creationId xmlns:a16="http://schemas.microsoft.com/office/drawing/2014/main" id="{00000000-0008-0000-0A00-000051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16</xdr:row>
          <xdr:rowOff>76200</xdr:rowOff>
        </xdr:from>
        <xdr:to>
          <xdr:col>42</xdr:col>
          <xdr:colOff>933450</xdr:colOff>
          <xdr:row>16</xdr:row>
          <xdr:rowOff>342900</xdr:rowOff>
        </xdr:to>
        <xdr:sp macro="" textlink="">
          <xdr:nvSpPr>
            <xdr:cNvPr id="35922" name="Drop Down 82" hidden="1">
              <a:extLst>
                <a:ext uri="{63B3BB69-23CF-44E3-9099-C40C66FF867C}">
                  <a14:compatExt spid="_x0000_s35922"/>
                </a:ext>
                <a:ext uri="{FF2B5EF4-FFF2-40B4-BE49-F238E27FC236}">
                  <a16:creationId xmlns:a16="http://schemas.microsoft.com/office/drawing/2014/main" id="{00000000-0008-0000-0A00-000052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17</xdr:row>
          <xdr:rowOff>76200</xdr:rowOff>
        </xdr:from>
        <xdr:to>
          <xdr:col>42</xdr:col>
          <xdr:colOff>933450</xdr:colOff>
          <xdr:row>17</xdr:row>
          <xdr:rowOff>342900</xdr:rowOff>
        </xdr:to>
        <xdr:sp macro="" textlink="">
          <xdr:nvSpPr>
            <xdr:cNvPr id="35923" name="Drop Down 83" hidden="1">
              <a:extLst>
                <a:ext uri="{63B3BB69-23CF-44E3-9099-C40C66FF867C}">
                  <a14:compatExt spid="_x0000_s35923"/>
                </a:ext>
                <a:ext uri="{FF2B5EF4-FFF2-40B4-BE49-F238E27FC236}">
                  <a16:creationId xmlns:a16="http://schemas.microsoft.com/office/drawing/2014/main" id="{00000000-0008-0000-0A00-000053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18</xdr:row>
          <xdr:rowOff>76200</xdr:rowOff>
        </xdr:from>
        <xdr:to>
          <xdr:col>42</xdr:col>
          <xdr:colOff>933450</xdr:colOff>
          <xdr:row>18</xdr:row>
          <xdr:rowOff>342900</xdr:rowOff>
        </xdr:to>
        <xdr:sp macro="" textlink="">
          <xdr:nvSpPr>
            <xdr:cNvPr id="35924" name="Drop Down 84" hidden="1">
              <a:extLst>
                <a:ext uri="{63B3BB69-23CF-44E3-9099-C40C66FF867C}">
                  <a14:compatExt spid="_x0000_s35924"/>
                </a:ext>
                <a:ext uri="{FF2B5EF4-FFF2-40B4-BE49-F238E27FC236}">
                  <a16:creationId xmlns:a16="http://schemas.microsoft.com/office/drawing/2014/main" id="{00000000-0008-0000-0A00-000054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9</xdr:row>
          <xdr:rowOff>85725</xdr:rowOff>
        </xdr:from>
        <xdr:to>
          <xdr:col>45</xdr:col>
          <xdr:colOff>2409825</xdr:colOff>
          <xdr:row>9</xdr:row>
          <xdr:rowOff>342900</xdr:rowOff>
        </xdr:to>
        <xdr:sp macro="" textlink="">
          <xdr:nvSpPr>
            <xdr:cNvPr id="35925" name="Drop Down 85" hidden="1">
              <a:extLst>
                <a:ext uri="{63B3BB69-23CF-44E3-9099-C40C66FF867C}">
                  <a14:compatExt spid="_x0000_s35925"/>
                </a:ext>
                <a:ext uri="{FF2B5EF4-FFF2-40B4-BE49-F238E27FC236}">
                  <a16:creationId xmlns:a16="http://schemas.microsoft.com/office/drawing/2014/main" id="{00000000-0008-0000-0A00-000055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10</xdr:row>
          <xdr:rowOff>85725</xdr:rowOff>
        </xdr:from>
        <xdr:to>
          <xdr:col>45</xdr:col>
          <xdr:colOff>2409825</xdr:colOff>
          <xdr:row>10</xdr:row>
          <xdr:rowOff>342900</xdr:rowOff>
        </xdr:to>
        <xdr:sp macro="" textlink="">
          <xdr:nvSpPr>
            <xdr:cNvPr id="35926" name="Drop Down 86" hidden="1">
              <a:extLst>
                <a:ext uri="{63B3BB69-23CF-44E3-9099-C40C66FF867C}">
                  <a14:compatExt spid="_x0000_s35926"/>
                </a:ext>
                <a:ext uri="{FF2B5EF4-FFF2-40B4-BE49-F238E27FC236}">
                  <a16:creationId xmlns:a16="http://schemas.microsoft.com/office/drawing/2014/main" id="{00000000-0008-0000-0A00-000056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11</xdr:row>
          <xdr:rowOff>85725</xdr:rowOff>
        </xdr:from>
        <xdr:to>
          <xdr:col>45</xdr:col>
          <xdr:colOff>2409825</xdr:colOff>
          <xdr:row>11</xdr:row>
          <xdr:rowOff>342900</xdr:rowOff>
        </xdr:to>
        <xdr:sp macro="" textlink="">
          <xdr:nvSpPr>
            <xdr:cNvPr id="35927" name="Drop Down 87" hidden="1">
              <a:extLst>
                <a:ext uri="{63B3BB69-23CF-44E3-9099-C40C66FF867C}">
                  <a14:compatExt spid="_x0000_s35927"/>
                </a:ext>
                <a:ext uri="{FF2B5EF4-FFF2-40B4-BE49-F238E27FC236}">
                  <a16:creationId xmlns:a16="http://schemas.microsoft.com/office/drawing/2014/main" id="{00000000-0008-0000-0A00-000057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12</xdr:row>
          <xdr:rowOff>85725</xdr:rowOff>
        </xdr:from>
        <xdr:to>
          <xdr:col>45</xdr:col>
          <xdr:colOff>2409825</xdr:colOff>
          <xdr:row>12</xdr:row>
          <xdr:rowOff>342900</xdr:rowOff>
        </xdr:to>
        <xdr:sp macro="" textlink="">
          <xdr:nvSpPr>
            <xdr:cNvPr id="35928" name="Drop Down 88" hidden="1">
              <a:extLst>
                <a:ext uri="{63B3BB69-23CF-44E3-9099-C40C66FF867C}">
                  <a14:compatExt spid="_x0000_s35928"/>
                </a:ext>
                <a:ext uri="{FF2B5EF4-FFF2-40B4-BE49-F238E27FC236}">
                  <a16:creationId xmlns:a16="http://schemas.microsoft.com/office/drawing/2014/main" id="{00000000-0008-0000-0A00-000058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13</xdr:row>
          <xdr:rowOff>85725</xdr:rowOff>
        </xdr:from>
        <xdr:to>
          <xdr:col>45</xdr:col>
          <xdr:colOff>2409825</xdr:colOff>
          <xdr:row>13</xdr:row>
          <xdr:rowOff>342900</xdr:rowOff>
        </xdr:to>
        <xdr:sp macro="" textlink="">
          <xdr:nvSpPr>
            <xdr:cNvPr id="35929" name="Drop Down 89" hidden="1">
              <a:extLst>
                <a:ext uri="{63B3BB69-23CF-44E3-9099-C40C66FF867C}">
                  <a14:compatExt spid="_x0000_s35929"/>
                </a:ext>
                <a:ext uri="{FF2B5EF4-FFF2-40B4-BE49-F238E27FC236}">
                  <a16:creationId xmlns:a16="http://schemas.microsoft.com/office/drawing/2014/main" id="{00000000-0008-0000-0A00-000059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14</xdr:row>
          <xdr:rowOff>85725</xdr:rowOff>
        </xdr:from>
        <xdr:to>
          <xdr:col>45</xdr:col>
          <xdr:colOff>2409825</xdr:colOff>
          <xdr:row>14</xdr:row>
          <xdr:rowOff>342900</xdr:rowOff>
        </xdr:to>
        <xdr:sp macro="" textlink="">
          <xdr:nvSpPr>
            <xdr:cNvPr id="35930" name="Drop Down 90" hidden="1">
              <a:extLst>
                <a:ext uri="{63B3BB69-23CF-44E3-9099-C40C66FF867C}">
                  <a14:compatExt spid="_x0000_s35930"/>
                </a:ext>
                <a:ext uri="{FF2B5EF4-FFF2-40B4-BE49-F238E27FC236}">
                  <a16:creationId xmlns:a16="http://schemas.microsoft.com/office/drawing/2014/main" id="{00000000-0008-0000-0A00-00005A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15</xdr:row>
          <xdr:rowOff>85725</xdr:rowOff>
        </xdr:from>
        <xdr:to>
          <xdr:col>45</xdr:col>
          <xdr:colOff>2409825</xdr:colOff>
          <xdr:row>15</xdr:row>
          <xdr:rowOff>342900</xdr:rowOff>
        </xdr:to>
        <xdr:sp macro="" textlink="">
          <xdr:nvSpPr>
            <xdr:cNvPr id="35931" name="Drop Down 91" hidden="1">
              <a:extLst>
                <a:ext uri="{63B3BB69-23CF-44E3-9099-C40C66FF867C}">
                  <a14:compatExt spid="_x0000_s35931"/>
                </a:ext>
                <a:ext uri="{FF2B5EF4-FFF2-40B4-BE49-F238E27FC236}">
                  <a16:creationId xmlns:a16="http://schemas.microsoft.com/office/drawing/2014/main" id="{00000000-0008-0000-0A00-00005B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16</xdr:row>
          <xdr:rowOff>85725</xdr:rowOff>
        </xdr:from>
        <xdr:to>
          <xdr:col>45</xdr:col>
          <xdr:colOff>2409825</xdr:colOff>
          <xdr:row>16</xdr:row>
          <xdr:rowOff>342900</xdr:rowOff>
        </xdr:to>
        <xdr:sp macro="" textlink="">
          <xdr:nvSpPr>
            <xdr:cNvPr id="35932" name="Drop Down 92" hidden="1">
              <a:extLst>
                <a:ext uri="{63B3BB69-23CF-44E3-9099-C40C66FF867C}">
                  <a14:compatExt spid="_x0000_s35932"/>
                </a:ext>
                <a:ext uri="{FF2B5EF4-FFF2-40B4-BE49-F238E27FC236}">
                  <a16:creationId xmlns:a16="http://schemas.microsoft.com/office/drawing/2014/main" id="{00000000-0008-0000-0A00-00005C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17</xdr:row>
          <xdr:rowOff>85725</xdr:rowOff>
        </xdr:from>
        <xdr:to>
          <xdr:col>45</xdr:col>
          <xdr:colOff>2409825</xdr:colOff>
          <xdr:row>17</xdr:row>
          <xdr:rowOff>342900</xdr:rowOff>
        </xdr:to>
        <xdr:sp macro="" textlink="">
          <xdr:nvSpPr>
            <xdr:cNvPr id="35933" name="Drop Down 93" hidden="1">
              <a:extLst>
                <a:ext uri="{63B3BB69-23CF-44E3-9099-C40C66FF867C}">
                  <a14:compatExt spid="_x0000_s35933"/>
                </a:ext>
                <a:ext uri="{FF2B5EF4-FFF2-40B4-BE49-F238E27FC236}">
                  <a16:creationId xmlns:a16="http://schemas.microsoft.com/office/drawing/2014/main" id="{00000000-0008-0000-0A00-00005D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18</xdr:row>
          <xdr:rowOff>85725</xdr:rowOff>
        </xdr:from>
        <xdr:to>
          <xdr:col>45</xdr:col>
          <xdr:colOff>2409825</xdr:colOff>
          <xdr:row>18</xdr:row>
          <xdr:rowOff>342900</xdr:rowOff>
        </xdr:to>
        <xdr:sp macro="" textlink="">
          <xdr:nvSpPr>
            <xdr:cNvPr id="35934" name="Drop Down 94" hidden="1">
              <a:extLst>
                <a:ext uri="{63B3BB69-23CF-44E3-9099-C40C66FF867C}">
                  <a14:compatExt spid="_x0000_s35934"/>
                </a:ext>
                <a:ext uri="{FF2B5EF4-FFF2-40B4-BE49-F238E27FC236}">
                  <a16:creationId xmlns:a16="http://schemas.microsoft.com/office/drawing/2014/main" id="{00000000-0008-0000-0A00-00005E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9</xdr:row>
          <xdr:rowOff>76200</xdr:rowOff>
        </xdr:from>
        <xdr:to>
          <xdr:col>48</xdr:col>
          <xdr:colOff>866775</xdr:colOff>
          <xdr:row>9</xdr:row>
          <xdr:rowOff>342900</xdr:rowOff>
        </xdr:to>
        <xdr:sp macro="" textlink="">
          <xdr:nvSpPr>
            <xdr:cNvPr id="35935" name="Drop Down 95" hidden="1">
              <a:extLst>
                <a:ext uri="{63B3BB69-23CF-44E3-9099-C40C66FF867C}">
                  <a14:compatExt spid="_x0000_s35935"/>
                </a:ext>
                <a:ext uri="{FF2B5EF4-FFF2-40B4-BE49-F238E27FC236}">
                  <a16:creationId xmlns:a16="http://schemas.microsoft.com/office/drawing/2014/main" id="{00000000-0008-0000-0A00-00005F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10</xdr:row>
          <xdr:rowOff>76200</xdr:rowOff>
        </xdr:from>
        <xdr:to>
          <xdr:col>48</xdr:col>
          <xdr:colOff>866775</xdr:colOff>
          <xdr:row>10</xdr:row>
          <xdr:rowOff>342900</xdr:rowOff>
        </xdr:to>
        <xdr:sp macro="" textlink="">
          <xdr:nvSpPr>
            <xdr:cNvPr id="35936" name="Drop Down 96" hidden="1">
              <a:extLst>
                <a:ext uri="{63B3BB69-23CF-44E3-9099-C40C66FF867C}">
                  <a14:compatExt spid="_x0000_s35936"/>
                </a:ext>
                <a:ext uri="{FF2B5EF4-FFF2-40B4-BE49-F238E27FC236}">
                  <a16:creationId xmlns:a16="http://schemas.microsoft.com/office/drawing/2014/main" id="{00000000-0008-0000-0A00-000060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11</xdr:row>
          <xdr:rowOff>76200</xdr:rowOff>
        </xdr:from>
        <xdr:to>
          <xdr:col>48</xdr:col>
          <xdr:colOff>847725</xdr:colOff>
          <xdr:row>11</xdr:row>
          <xdr:rowOff>342900</xdr:rowOff>
        </xdr:to>
        <xdr:sp macro="" textlink="">
          <xdr:nvSpPr>
            <xdr:cNvPr id="35937" name="Drop Down 97" hidden="1">
              <a:extLst>
                <a:ext uri="{63B3BB69-23CF-44E3-9099-C40C66FF867C}">
                  <a14:compatExt spid="_x0000_s35937"/>
                </a:ext>
                <a:ext uri="{FF2B5EF4-FFF2-40B4-BE49-F238E27FC236}">
                  <a16:creationId xmlns:a16="http://schemas.microsoft.com/office/drawing/2014/main" id="{00000000-0008-0000-0A00-000061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12</xdr:row>
          <xdr:rowOff>76200</xdr:rowOff>
        </xdr:from>
        <xdr:to>
          <xdr:col>48</xdr:col>
          <xdr:colOff>885825</xdr:colOff>
          <xdr:row>12</xdr:row>
          <xdr:rowOff>342900</xdr:rowOff>
        </xdr:to>
        <xdr:sp macro="" textlink="">
          <xdr:nvSpPr>
            <xdr:cNvPr id="35938" name="Drop Down 98" hidden="1">
              <a:extLst>
                <a:ext uri="{63B3BB69-23CF-44E3-9099-C40C66FF867C}">
                  <a14:compatExt spid="_x0000_s35938"/>
                </a:ext>
                <a:ext uri="{FF2B5EF4-FFF2-40B4-BE49-F238E27FC236}">
                  <a16:creationId xmlns:a16="http://schemas.microsoft.com/office/drawing/2014/main" id="{00000000-0008-0000-0A00-000062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13</xdr:row>
          <xdr:rowOff>76200</xdr:rowOff>
        </xdr:from>
        <xdr:to>
          <xdr:col>48</xdr:col>
          <xdr:colOff>885825</xdr:colOff>
          <xdr:row>13</xdr:row>
          <xdr:rowOff>342900</xdr:rowOff>
        </xdr:to>
        <xdr:sp macro="" textlink="">
          <xdr:nvSpPr>
            <xdr:cNvPr id="35939" name="Drop Down 99" hidden="1">
              <a:extLst>
                <a:ext uri="{63B3BB69-23CF-44E3-9099-C40C66FF867C}">
                  <a14:compatExt spid="_x0000_s35939"/>
                </a:ext>
                <a:ext uri="{FF2B5EF4-FFF2-40B4-BE49-F238E27FC236}">
                  <a16:creationId xmlns:a16="http://schemas.microsoft.com/office/drawing/2014/main" id="{00000000-0008-0000-0A00-000063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14</xdr:row>
          <xdr:rowOff>76200</xdr:rowOff>
        </xdr:from>
        <xdr:to>
          <xdr:col>48</xdr:col>
          <xdr:colOff>885825</xdr:colOff>
          <xdr:row>14</xdr:row>
          <xdr:rowOff>342900</xdr:rowOff>
        </xdr:to>
        <xdr:sp macro="" textlink="">
          <xdr:nvSpPr>
            <xdr:cNvPr id="35940" name="Drop Down 100" hidden="1">
              <a:extLst>
                <a:ext uri="{63B3BB69-23CF-44E3-9099-C40C66FF867C}">
                  <a14:compatExt spid="_x0000_s35940"/>
                </a:ext>
                <a:ext uri="{FF2B5EF4-FFF2-40B4-BE49-F238E27FC236}">
                  <a16:creationId xmlns:a16="http://schemas.microsoft.com/office/drawing/2014/main" id="{00000000-0008-0000-0A00-000064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15</xdr:row>
          <xdr:rowOff>85725</xdr:rowOff>
        </xdr:from>
        <xdr:to>
          <xdr:col>48</xdr:col>
          <xdr:colOff>885825</xdr:colOff>
          <xdr:row>15</xdr:row>
          <xdr:rowOff>342900</xdr:rowOff>
        </xdr:to>
        <xdr:sp macro="" textlink="">
          <xdr:nvSpPr>
            <xdr:cNvPr id="35941" name="Drop Down 101" hidden="1">
              <a:extLst>
                <a:ext uri="{63B3BB69-23CF-44E3-9099-C40C66FF867C}">
                  <a14:compatExt spid="_x0000_s35941"/>
                </a:ext>
                <a:ext uri="{FF2B5EF4-FFF2-40B4-BE49-F238E27FC236}">
                  <a16:creationId xmlns:a16="http://schemas.microsoft.com/office/drawing/2014/main" id="{00000000-0008-0000-0A00-000065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16</xdr:row>
          <xdr:rowOff>76200</xdr:rowOff>
        </xdr:from>
        <xdr:to>
          <xdr:col>48</xdr:col>
          <xdr:colOff>885825</xdr:colOff>
          <xdr:row>16</xdr:row>
          <xdr:rowOff>342900</xdr:rowOff>
        </xdr:to>
        <xdr:sp macro="" textlink="">
          <xdr:nvSpPr>
            <xdr:cNvPr id="35942" name="Drop Down 102" hidden="1">
              <a:extLst>
                <a:ext uri="{63B3BB69-23CF-44E3-9099-C40C66FF867C}">
                  <a14:compatExt spid="_x0000_s35942"/>
                </a:ext>
                <a:ext uri="{FF2B5EF4-FFF2-40B4-BE49-F238E27FC236}">
                  <a16:creationId xmlns:a16="http://schemas.microsoft.com/office/drawing/2014/main" id="{00000000-0008-0000-0A00-000066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17</xdr:row>
          <xdr:rowOff>76200</xdr:rowOff>
        </xdr:from>
        <xdr:to>
          <xdr:col>48</xdr:col>
          <xdr:colOff>885825</xdr:colOff>
          <xdr:row>17</xdr:row>
          <xdr:rowOff>342900</xdr:rowOff>
        </xdr:to>
        <xdr:sp macro="" textlink="">
          <xdr:nvSpPr>
            <xdr:cNvPr id="35943" name="Drop Down 103" hidden="1">
              <a:extLst>
                <a:ext uri="{63B3BB69-23CF-44E3-9099-C40C66FF867C}">
                  <a14:compatExt spid="_x0000_s35943"/>
                </a:ext>
                <a:ext uri="{FF2B5EF4-FFF2-40B4-BE49-F238E27FC236}">
                  <a16:creationId xmlns:a16="http://schemas.microsoft.com/office/drawing/2014/main" id="{00000000-0008-0000-0A00-000067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18</xdr:row>
          <xdr:rowOff>76200</xdr:rowOff>
        </xdr:from>
        <xdr:to>
          <xdr:col>48</xdr:col>
          <xdr:colOff>885825</xdr:colOff>
          <xdr:row>18</xdr:row>
          <xdr:rowOff>342900</xdr:rowOff>
        </xdr:to>
        <xdr:sp macro="" textlink="">
          <xdr:nvSpPr>
            <xdr:cNvPr id="35944" name="Drop Down 104" hidden="1">
              <a:extLst>
                <a:ext uri="{63B3BB69-23CF-44E3-9099-C40C66FF867C}">
                  <a14:compatExt spid="_x0000_s35944"/>
                </a:ext>
                <a:ext uri="{FF2B5EF4-FFF2-40B4-BE49-F238E27FC236}">
                  <a16:creationId xmlns:a16="http://schemas.microsoft.com/office/drawing/2014/main" id="{00000000-0008-0000-0A00-000068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9</xdr:row>
          <xdr:rowOff>76200</xdr:rowOff>
        </xdr:from>
        <xdr:to>
          <xdr:col>51</xdr:col>
          <xdr:colOff>2371725</xdr:colOff>
          <xdr:row>9</xdr:row>
          <xdr:rowOff>342900</xdr:rowOff>
        </xdr:to>
        <xdr:sp macro="" textlink="">
          <xdr:nvSpPr>
            <xdr:cNvPr id="35945" name="Drop Down 105" hidden="1">
              <a:extLst>
                <a:ext uri="{63B3BB69-23CF-44E3-9099-C40C66FF867C}">
                  <a14:compatExt spid="_x0000_s35945"/>
                </a:ext>
                <a:ext uri="{FF2B5EF4-FFF2-40B4-BE49-F238E27FC236}">
                  <a16:creationId xmlns:a16="http://schemas.microsoft.com/office/drawing/2014/main" id="{00000000-0008-0000-0A00-000069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10</xdr:row>
          <xdr:rowOff>76200</xdr:rowOff>
        </xdr:from>
        <xdr:to>
          <xdr:col>51</xdr:col>
          <xdr:colOff>2371725</xdr:colOff>
          <xdr:row>10</xdr:row>
          <xdr:rowOff>342900</xdr:rowOff>
        </xdr:to>
        <xdr:sp macro="" textlink="">
          <xdr:nvSpPr>
            <xdr:cNvPr id="35946" name="Drop Down 106" hidden="1">
              <a:extLst>
                <a:ext uri="{63B3BB69-23CF-44E3-9099-C40C66FF867C}">
                  <a14:compatExt spid="_x0000_s35946"/>
                </a:ext>
                <a:ext uri="{FF2B5EF4-FFF2-40B4-BE49-F238E27FC236}">
                  <a16:creationId xmlns:a16="http://schemas.microsoft.com/office/drawing/2014/main" id="{00000000-0008-0000-0A00-00006A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11</xdr:row>
          <xdr:rowOff>76200</xdr:rowOff>
        </xdr:from>
        <xdr:to>
          <xdr:col>51</xdr:col>
          <xdr:colOff>2371725</xdr:colOff>
          <xdr:row>11</xdr:row>
          <xdr:rowOff>342900</xdr:rowOff>
        </xdr:to>
        <xdr:sp macro="" textlink="">
          <xdr:nvSpPr>
            <xdr:cNvPr id="35947" name="Drop Down 107" hidden="1">
              <a:extLst>
                <a:ext uri="{63B3BB69-23CF-44E3-9099-C40C66FF867C}">
                  <a14:compatExt spid="_x0000_s35947"/>
                </a:ext>
                <a:ext uri="{FF2B5EF4-FFF2-40B4-BE49-F238E27FC236}">
                  <a16:creationId xmlns:a16="http://schemas.microsoft.com/office/drawing/2014/main" id="{00000000-0008-0000-0A00-00006B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12</xdr:row>
          <xdr:rowOff>76200</xdr:rowOff>
        </xdr:from>
        <xdr:to>
          <xdr:col>51</xdr:col>
          <xdr:colOff>2371725</xdr:colOff>
          <xdr:row>12</xdr:row>
          <xdr:rowOff>342900</xdr:rowOff>
        </xdr:to>
        <xdr:sp macro="" textlink="">
          <xdr:nvSpPr>
            <xdr:cNvPr id="35948" name="Drop Down 108" hidden="1">
              <a:extLst>
                <a:ext uri="{63B3BB69-23CF-44E3-9099-C40C66FF867C}">
                  <a14:compatExt spid="_x0000_s35948"/>
                </a:ext>
                <a:ext uri="{FF2B5EF4-FFF2-40B4-BE49-F238E27FC236}">
                  <a16:creationId xmlns:a16="http://schemas.microsoft.com/office/drawing/2014/main" id="{00000000-0008-0000-0A00-00006C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13</xdr:row>
          <xdr:rowOff>76200</xdr:rowOff>
        </xdr:from>
        <xdr:to>
          <xdr:col>51</xdr:col>
          <xdr:colOff>2371725</xdr:colOff>
          <xdr:row>13</xdr:row>
          <xdr:rowOff>342900</xdr:rowOff>
        </xdr:to>
        <xdr:sp macro="" textlink="">
          <xdr:nvSpPr>
            <xdr:cNvPr id="35949" name="Drop Down 109" hidden="1">
              <a:extLst>
                <a:ext uri="{63B3BB69-23CF-44E3-9099-C40C66FF867C}">
                  <a14:compatExt spid="_x0000_s35949"/>
                </a:ext>
                <a:ext uri="{FF2B5EF4-FFF2-40B4-BE49-F238E27FC236}">
                  <a16:creationId xmlns:a16="http://schemas.microsoft.com/office/drawing/2014/main" id="{00000000-0008-0000-0A00-00006D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14</xdr:row>
          <xdr:rowOff>76200</xdr:rowOff>
        </xdr:from>
        <xdr:to>
          <xdr:col>51</xdr:col>
          <xdr:colOff>2371725</xdr:colOff>
          <xdr:row>14</xdr:row>
          <xdr:rowOff>342900</xdr:rowOff>
        </xdr:to>
        <xdr:sp macro="" textlink="">
          <xdr:nvSpPr>
            <xdr:cNvPr id="35950" name="Drop Down 110" hidden="1">
              <a:extLst>
                <a:ext uri="{63B3BB69-23CF-44E3-9099-C40C66FF867C}">
                  <a14:compatExt spid="_x0000_s35950"/>
                </a:ext>
                <a:ext uri="{FF2B5EF4-FFF2-40B4-BE49-F238E27FC236}">
                  <a16:creationId xmlns:a16="http://schemas.microsoft.com/office/drawing/2014/main" id="{00000000-0008-0000-0A00-00006E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15</xdr:row>
          <xdr:rowOff>76200</xdr:rowOff>
        </xdr:from>
        <xdr:to>
          <xdr:col>51</xdr:col>
          <xdr:colOff>2371725</xdr:colOff>
          <xdr:row>15</xdr:row>
          <xdr:rowOff>342900</xdr:rowOff>
        </xdr:to>
        <xdr:sp macro="" textlink="">
          <xdr:nvSpPr>
            <xdr:cNvPr id="35951" name="Drop Down 111" hidden="1">
              <a:extLst>
                <a:ext uri="{63B3BB69-23CF-44E3-9099-C40C66FF867C}">
                  <a14:compatExt spid="_x0000_s35951"/>
                </a:ext>
                <a:ext uri="{FF2B5EF4-FFF2-40B4-BE49-F238E27FC236}">
                  <a16:creationId xmlns:a16="http://schemas.microsoft.com/office/drawing/2014/main" id="{00000000-0008-0000-0A00-00006F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16</xdr:row>
          <xdr:rowOff>76200</xdr:rowOff>
        </xdr:from>
        <xdr:to>
          <xdr:col>51</xdr:col>
          <xdr:colOff>2371725</xdr:colOff>
          <xdr:row>16</xdr:row>
          <xdr:rowOff>342900</xdr:rowOff>
        </xdr:to>
        <xdr:sp macro="" textlink="">
          <xdr:nvSpPr>
            <xdr:cNvPr id="35952" name="Drop Down 112" hidden="1">
              <a:extLst>
                <a:ext uri="{63B3BB69-23CF-44E3-9099-C40C66FF867C}">
                  <a14:compatExt spid="_x0000_s35952"/>
                </a:ext>
                <a:ext uri="{FF2B5EF4-FFF2-40B4-BE49-F238E27FC236}">
                  <a16:creationId xmlns:a16="http://schemas.microsoft.com/office/drawing/2014/main" id="{00000000-0008-0000-0A00-000070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17</xdr:row>
          <xdr:rowOff>76200</xdr:rowOff>
        </xdr:from>
        <xdr:to>
          <xdr:col>51</xdr:col>
          <xdr:colOff>2371725</xdr:colOff>
          <xdr:row>17</xdr:row>
          <xdr:rowOff>342900</xdr:rowOff>
        </xdr:to>
        <xdr:sp macro="" textlink="">
          <xdr:nvSpPr>
            <xdr:cNvPr id="35953" name="Drop Down 113" hidden="1">
              <a:extLst>
                <a:ext uri="{63B3BB69-23CF-44E3-9099-C40C66FF867C}">
                  <a14:compatExt spid="_x0000_s35953"/>
                </a:ext>
                <a:ext uri="{FF2B5EF4-FFF2-40B4-BE49-F238E27FC236}">
                  <a16:creationId xmlns:a16="http://schemas.microsoft.com/office/drawing/2014/main" id="{00000000-0008-0000-0A00-000071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18</xdr:row>
          <xdr:rowOff>76200</xdr:rowOff>
        </xdr:from>
        <xdr:to>
          <xdr:col>51</xdr:col>
          <xdr:colOff>2371725</xdr:colOff>
          <xdr:row>18</xdr:row>
          <xdr:rowOff>342900</xdr:rowOff>
        </xdr:to>
        <xdr:sp macro="" textlink="">
          <xdr:nvSpPr>
            <xdr:cNvPr id="35954" name="Drop Down 114" hidden="1">
              <a:extLst>
                <a:ext uri="{63B3BB69-23CF-44E3-9099-C40C66FF867C}">
                  <a14:compatExt spid="_x0000_s35954"/>
                </a:ext>
                <a:ext uri="{FF2B5EF4-FFF2-40B4-BE49-F238E27FC236}">
                  <a16:creationId xmlns:a16="http://schemas.microsoft.com/office/drawing/2014/main" id="{00000000-0008-0000-0A00-000072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9</xdr:row>
          <xdr:rowOff>76200</xdr:rowOff>
        </xdr:from>
        <xdr:to>
          <xdr:col>54</xdr:col>
          <xdr:colOff>876300</xdr:colOff>
          <xdr:row>9</xdr:row>
          <xdr:rowOff>342900</xdr:rowOff>
        </xdr:to>
        <xdr:sp macro="" textlink="">
          <xdr:nvSpPr>
            <xdr:cNvPr id="35955" name="Drop Down 115" hidden="1">
              <a:extLst>
                <a:ext uri="{63B3BB69-23CF-44E3-9099-C40C66FF867C}">
                  <a14:compatExt spid="_x0000_s35955"/>
                </a:ext>
                <a:ext uri="{FF2B5EF4-FFF2-40B4-BE49-F238E27FC236}">
                  <a16:creationId xmlns:a16="http://schemas.microsoft.com/office/drawing/2014/main" id="{00000000-0008-0000-0A00-000073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10</xdr:row>
          <xdr:rowOff>76200</xdr:rowOff>
        </xdr:from>
        <xdr:to>
          <xdr:col>54</xdr:col>
          <xdr:colOff>876300</xdr:colOff>
          <xdr:row>10</xdr:row>
          <xdr:rowOff>342900</xdr:rowOff>
        </xdr:to>
        <xdr:sp macro="" textlink="">
          <xdr:nvSpPr>
            <xdr:cNvPr id="35956" name="Drop Down 116" hidden="1">
              <a:extLst>
                <a:ext uri="{63B3BB69-23CF-44E3-9099-C40C66FF867C}">
                  <a14:compatExt spid="_x0000_s35956"/>
                </a:ext>
                <a:ext uri="{FF2B5EF4-FFF2-40B4-BE49-F238E27FC236}">
                  <a16:creationId xmlns:a16="http://schemas.microsoft.com/office/drawing/2014/main" id="{00000000-0008-0000-0A00-000074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11</xdr:row>
          <xdr:rowOff>76200</xdr:rowOff>
        </xdr:from>
        <xdr:to>
          <xdr:col>54</xdr:col>
          <xdr:colOff>876300</xdr:colOff>
          <xdr:row>11</xdr:row>
          <xdr:rowOff>342900</xdr:rowOff>
        </xdr:to>
        <xdr:sp macro="" textlink="">
          <xdr:nvSpPr>
            <xdr:cNvPr id="35957" name="Drop Down 117" hidden="1">
              <a:extLst>
                <a:ext uri="{63B3BB69-23CF-44E3-9099-C40C66FF867C}">
                  <a14:compatExt spid="_x0000_s35957"/>
                </a:ext>
                <a:ext uri="{FF2B5EF4-FFF2-40B4-BE49-F238E27FC236}">
                  <a16:creationId xmlns:a16="http://schemas.microsoft.com/office/drawing/2014/main" id="{00000000-0008-0000-0A00-000075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12</xdr:row>
          <xdr:rowOff>76200</xdr:rowOff>
        </xdr:from>
        <xdr:to>
          <xdr:col>54</xdr:col>
          <xdr:colOff>876300</xdr:colOff>
          <xdr:row>12</xdr:row>
          <xdr:rowOff>342900</xdr:rowOff>
        </xdr:to>
        <xdr:sp macro="" textlink="">
          <xdr:nvSpPr>
            <xdr:cNvPr id="35958" name="Drop Down 118" hidden="1">
              <a:extLst>
                <a:ext uri="{63B3BB69-23CF-44E3-9099-C40C66FF867C}">
                  <a14:compatExt spid="_x0000_s35958"/>
                </a:ext>
                <a:ext uri="{FF2B5EF4-FFF2-40B4-BE49-F238E27FC236}">
                  <a16:creationId xmlns:a16="http://schemas.microsoft.com/office/drawing/2014/main" id="{00000000-0008-0000-0A00-000076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13</xdr:row>
          <xdr:rowOff>76200</xdr:rowOff>
        </xdr:from>
        <xdr:to>
          <xdr:col>54</xdr:col>
          <xdr:colOff>876300</xdr:colOff>
          <xdr:row>13</xdr:row>
          <xdr:rowOff>342900</xdr:rowOff>
        </xdr:to>
        <xdr:sp macro="" textlink="">
          <xdr:nvSpPr>
            <xdr:cNvPr id="35959" name="Drop Down 119" hidden="1">
              <a:extLst>
                <a:ext uri="{63B3BB69-23CF-44E3-9099-C40C66FF867C}">
                  <a14:compatExt spid="_x0000_s35959"/>
                </a:ext>
                <a:ext uri="{FF2B5EF4-FFF2-40B4-BE49-F238E27FC236}">
                  <a16:creationId xmlns:a16="http://schemas.microsoft.com/office/drawing/2014/main" id="{00000000-0008-0000-0A00-000077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14</xdr:row>
          <xdr:rowOff>76200</xdr:rowOff>
        </xdr:from>
        <xdr:to>
          <xdr:col>54</xdr:col>
          <xdr:colOff>876300</xdr:colOff>
          <xdr:row>14</xdr:row>
          <xdr:rowOff>342900</xdr:rowOff>
        </xdr:to>
        <xdr:sp macro="" textlink="">
          <xdr:nvSpPr>
            <xdr:cNvPr id="35960" name="Drop Down 120" hidden="1">
              <a:extLst>
                <a:ext uri="{63B3BB69-23CF-44E3-9099-C40C66FF867C}">
                  <a14:compatExt spid="_x0000_s35960"/>
                </a:ext>
                <a:ext uri="{FF2B5EF4-FFF2-40B4-BE49-F238E27FC236}">
                  <a16:creationId xmlns:a16="http://schemas.microsoft.com/office/drawing/2014/main" id="{00000000-0008-0000-0A00-000078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15</xdr:row>
          <xdr:rowOff>76200</xdr:rowOff>
        </xdr:from>
        <xdr:to>
          <xdr:col>54</xdr:col>
          <xdr:colOff>876300</xdr:colOff>
          <xdr:row>15</xdr:row>
          <xdr:rowOff>342900</xdr:rowOff>
        </xdr:to>
        <xdr:sp macro="" textlink="">
          <xdr:nvSpPr>
            <xdr:cNvPr id="35961" name="Drop Down 121" hidden="1">
              <a:extLst>
                <a:ext uri="{63B3BB69-23CF-44E3-9099-C40C66FF867C}">
                  <a14:compatExt spid="_x0000_s35961"/>
                </a:ext>
                <a:ext uri="{FF2B5EF4-FFF2-40B4-BE49-F238E27FC236}">
                  <a16:creationId xmlns:a16="http://schemas.microsoft.com/office/drawing/2014/main" id="{00000000-0008-0000-0A00-000079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16</xdr:row>
          <xdr:rowOff>85725</xdr:rowOff>
        </xdr:from>
        <xdr:to>
          <xdr:col>54</xdr:col>
          <xdr:colOff>876300</xdr:colOff>
          <xdr:row>16</xdr:row>
          <xdr:rowOff>342900</xdr:rowOff>
        </xdr:to>
        <xdr:sp macro="" textlink="">
          <xdr:nvSpPr>
            <xdr:cNvPr id="35962" name="Drop Down 122" hidden="1">
              <a:extLst>
                <a:ext uri="{63B3BB69-23CF-44E3-9099-C40C66FF867C}">
                  <a14:compatExt spid="_x0000_s35962"/>
                </a:ext>
                <a:ext uri="{FF2B5EF4-FFF2-40B4-BE49-F238E27FC236}">
                  <a16:creationId xmlns:a16="http://schemas.microsoft.com/office/drawing/2014/main" id="{00000000-0008-0000-0A00-00007A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17</xdr:row>
          <xdr:rowOff>76200</xdr:rowOff>
        </xdr:from>
        <xdr:to>
          <xdr:col>54</xdr:col>
          <xdr:colOff>876300</xdr:colOff>
          <xdr:row>17</xdr:row>
          <xdr:rowOff>342900</xdr:rowOff>
        </xdr:to>
        <xdr:sp macro="" textlink="">
          <xdr:nvSpPr>
            <xdr:cNvPr id="35963" name="Drop Down 123" hidden="1">
              <a:extLst>
                <a:ext uri="{63B3BB69-23CF-44E3-9099-C40C66FF867C}">
                  <a14:compatExt spid="_x0000_s35963"/>
                </a:ext>
                <a:ext uri="{FF2B5EF4-FFF2-40B4-BE49-F238E27FC236}">
                  <a16:creationId xmlns:a16="http://schemas.microsoft.com/office/drawing/2014/main" id="{00000000-0008-0000-0A00-00007B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18</xdr:row>
          <xdr:rowOff>76200</xdr:rowOff>
        </xdr:from>
        <xdr:to>
          <xdr:col>54</xdr:col>
          <xdr:colOff>876300</xdr:colOff>
          <xdr:row>18</xdr:row>
          <xdr:rowOff>342900</xdr:rowOff>
        </xdr:to>
        <xdr:sp macro="" textlink="">
          <xdr:nvSpPr>
            <xdr:cNvPr id="35964" name="Drop Down 124" hidden="1">
              <a:extLst>
                <a:ext uri="{63B3BB69-23CF-44E3-9099-C40C66FF867C}">
                  <a14:compatExt spid="_x0000_s35964"/>
                </a:ext>
                <a:ext uri="{FF2B5EF4-FFF2-40B4-BE49-F238E27FC236}">
                  <a16:creationId xmlns:a16="http://schemas.microsoft.com/office/drawing/2014/main" id="{00000000-0008-0000-0A00-00007C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17</xdr:row>
          <xdr:rowOff>76200</xdr:rowOff>
        </xdr:from>
        <xdr:to>
          <xdr:col>27</xdr:col>
          <xdr:colOff>2476500</xdr:colOff>
          <xdr:row>17</xdr:row>
          <xdr:rowOff>342900</xdr:rowOff>
        </xdr:to>
        <xdr:sp macro="" textlink="">
          <xdr:nvSpPr>
            <xdr:cNvPr id="35965" name="Drop Down 125" hidden="1">
              <a:extLst>
                <a:ext uri="{63B3BB69-23CF-44E3-9099-C40C66FF867C}">
                  <a14:compatExt spid="_x0000_s35965"/>
                </a:ext>
                <a:ext uri="{FF2B5EF4-FFF2-40B4-BE49-F238E27FC236}">
                  <a16:creationId xmlns:a16="http://schemas.microsoft.com/office/drawing/2014/main" id="{00000000-0008-0000-0A00-00007D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15</xdr:row>
          <xdr:rowOff>85725</xdr:rowOff>
        </xdr:from>
        <xdr:to>
          <xdr:col>25</xdr:col>
          <xdr:colOff>371475</xdr:colOff>
          <xdr:row>15</xdr:row>
          <xdr:rowOff>371475</xdr:rowOff>
        </xdr:to>
        <xdr:sp macro="" textlink="">
          <xdr:nvSpPr>
            <xdr:cNvPr id="35966" name="Drop Down 126" hidden="1">
              <a:extLst>
                <a:ext uri="{63B3BB69-23CF-44E3-9099-C40C66FF867C}">
                  <a14:compatExt spid="_x0000_s35966"/>
                </a:ext>
                <a:ext uri="{FF2B5EF4-FFF2-40B4-BE49-F238E27FC236}">
                  <a16:creationId xmlns:a16="http://schemas.microsoft.com/office/drawing/2014/main" id="{00000000-0008-0000-0A00-00007E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14</xdr:row>
          <xdr:rowOff>76200</xdr:rowOff>
        </xdr:from>
        <xdr:to>
          <xdr:col>25</xdr:col>
          <xdr:colOff>371475</xdr:colOff>
          <xdr:row>14</xdr:row>
          <xdr:rowOff>342900</xdr:rowOff>
        </xdr:to>
        <xdr:sp macro="" textlink="">
          <xdr:nvSpPr>
            <xdr:cNvPr id="35967" name="Drop Down 127" hidden="1">
              <a:extLst>
                <a:ext uri="{63B3BB69-23CF-44E3-9099-C40C66FF867C}">
                  <a14:compatExt spid="_x0000_s35967"/>
                </a:ext>
                <a:ext uri="{FF2B5EF4-FFF2-40B4-BE49-F238E27FC236}">
                  <a16:creationId xmlns:a16="http://schemas.microsoft.com/office/drawing/2014/main" id="{00000000-0008-0000-0A00-00007F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85725</xdr:rowOff>
        </xdr:from>
        <xdr:to>
          <xdr:col>25</xdr:col>
          <xdr:colOff>371475</xdr:colOff>
          <xdr:row>12</xdr:row>
          <xdr:rowOff>342900</xdr:rowOff>
        </xdr:to>
        <xdr:sp macro="" textlink="">
          <xdr:nvSpPr>
            <xdr:cNvPr id="35968" name="Drop Down 128" hidden="1">
              <a:extLst>
                <a:ext uri="{63B3BB69-23CF-44E3-9099-C40C66FF867C}">
                  <a14:compatExt spid="_x0000_s35968"/>
                </a:ext>
                <a:ext uri="{FF2B5EF4-FFF2-40B4-BE49-F238E27FC236}">
                  <a16:creationId xmlns:a16="http://schemas.microsoft.com/office/drawing/2014/main" id="{00000000-0008-0000-0A00-000080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13</xdr:row>
          <xdr:rowOff>76200</xdr:rowOff>
        </xdr:from>
        <xdr:to>
          <xdr:col>25</xdr:col>
          <xdr:colOff>371475</xdr:colOff>
          <xdr:row>13</xdr:row>
          <xdr:rowOff>342900</xdr:rowOff>
        </xdr:to>
        <xdr:sp macro="" textlink="">
          <xdr:nvSpPr>
            <xdr:cNvPr id="35969" name="Drop Down 129" hidden="1">
              <a:extLst>
                <a:ext uri="{63B3BB69-23CF-44E3-9099-C40C66FF867C}">
                  <a14:compatExt spid="_x0000_s35969"/>
                </a:ext>
                <a:ext uri="{FF2B5EF4-FFF2-40B4-BE49-F238E27FC236}">
                  <a16:creationId xmlns:a16="http://schemas.microsoft.com/office/drawing/2014/main" id="{00000000-0008-0000-0A00-000081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16</xdr:row>
          <xdr:rowOff>104775</xdr:rowOff>
        </xdr:from>
        <xdr:to>
          <xdr:col>25</xdr:col>
          <xdr:colOff>371475</xdr:colOff>
          <xdr:row>16</xdr:row>
          <xdr:rowOff>371475</xdr:rowOff>
        </xdr:to>
        <xdr:sp macro="" textlink="">
          <xdr:nvSpPr>
            <xdr:cNvPr id="35970" name="Drop Down 130" hidden="1">
              <a:extLst>
                <a:ext uri="{63B3BB69-23CF-44E3-9099-C40C66FF867C}">
                  <a14:compatExt spid="_x0000_s35970"/>
                </a:ext>
                <a:ext uri="{FF2B5EF4-FFF2-40B4-BE49-F238E27FC236}">
                  <a16:creationId xmlns:a16="http://schemas.microsoft.com/office/drawing/2014/main" id="{00000000-0008-0000-0A00-000082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6</xdr:row>
          <xdr:rowOff>352425</xdr:rowOff>
        </xdr:from>
        <xdr:to>
          <xdr:col>30</xdr:col>
          <xdr:colOff>857250</xdr:colOff>
          <xdr:row>7</xdr:row>
          <xdr:rowOff>190500</xdr:rowOff>
        </xdr:to>
        <xdr:sp macro="" textlink="">
          <xdr:nvSpPr>
            <xdr:cNvPr id="35971" name="Drop Down 131" hidden="1">
              <a:extLst>
                <a:ext uri="{63B3BB69-23CF-44E3-9099-C40C66FF867C}">
                  <a14:compatExt spid="_x0000_s35971"/>
                </a:ext>
                <a:ext uri="{FF2B5EF4-FFF2-40B4-BE49-F238E27FC236}">
                  <a16:creationId xmlns:a16="http://schemas.microsoft.com/office/drawing/2014/main" id="{00000000-0008-0000-0A00-000083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6</xdr:row>
          <xdr:rowOff>381000</xdr:rowOff>
        </xdr:from>
        <xdr:to>
          <xdr:col>36</xdr:col>
          <xdr:colOff>885825</xdr:colOff>
          <xdr:row>7</xdr:row>
          <xdr:rowOff>219075</xdr:rowOff>
        </xdr:to>
        <xdr:sp macro="" textlink="">
          <xdr:nvSpPr>
            <xdr:cNvPr id="35972" name="Drop Down 132" hidden="1">
              <a:extLst>
                <a:ext uri="{63B3BB69-23CF-44E3-9099-C40C66FF867C}">
                  <a14:compatExt spid="_x0000_s35972"/>
                </a:ext>
                <a:ext uri="{FF2B5EF4-FFF2-40B4-BE49-F238E27FC236}">
                  <a16:creationId xmlns:a16="http://schemas.microsoft.com/office/drawing/2014/main" id="{00000000-0008-0000-0A00-000084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xdr:row>
          <xdr:rowOff>381000</xdr:rowOff>
        </xdr:from>
        <xdr:to>
          <xdr:col>42</xdr:col>
          <xdr:colOff>895350</xdr:colOff>
          <xdr:row>7</xdr:row>
          <xdr:rowOff>219075</xdr:rowOff>
        </xdr:to>
        <xdr:sp macro="" textlink="">
          <xdr:nvSpPr>
            <xdr:cNvPr id="35973" name="Drop Down 133" hidden="1">
              <a:extLst>
                <a:ext uri="{63B3BB69-23CF-44E3-9099-C40C66FF867C}">
                  <a14:compatExt spid="_x0000_s35973"/>
                </a:ext>
                <a:ext uri="{FF2B5EF4-FFF2-40B4-BE49-F238E27FC236}">
                  <a16:creationId xmlns:a16="http://schemas.microsoft.com/office/drawing/2014/main" id="{00000000-0008-0000-0A00-000085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104775</xdr:colOff>
          <xdr:row>6</xdr:row>
          <xdr:rowOff>381000</xdr:rowOff>
        </xdr:from>
        <xdr:to>
          <xdr:col>48</xdr:col>
          <xdr:colOff>914400</xdr:colOff>
          <xdr:row>7</xdr:row>
          <xdr:rowOff>219075</xdr:rowOff>
        </xdr:to>
        <xdr:sp macro="" textlink="">
          <xdr:nvSpPr>
            <xdr:cNvPr id="35974" name="Drop Down 134" hidden="1">
              <a:extLst>
                <a:ext uri="{63B3BB69-23CF-44E3-9099-C40C66FF867C}">
                  <a14:compatExt spid="_x0000_s35974"/>
                </a:ext>
                <a:ext uri="{FF2B5EF4-FFF2-40B4-BE49-F238E27FC236}">
                  <a16:creationId xmlns:a16="http://schemas.microsoft.com/office/drawing/2014/main" id="{00000000-0008-0000-0A00-000086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95250</xdr:colOff>
          <xdr:row>6</xdr:row>
          <xdr:rowOff>409575</xdr:rowOff>
        </xdr:from>
        <xdr:to>
          <xdr:col>54</xdr:col>
          <xdr:colOff>904875</xdr:colOff>
          <xdr:row>7</xdr:row>
          <xdr:rowOff>257175</xdr:rowOff>
        </xdr:to>
        <xdr:sp macro="" textlink="">
          <xdr:nvSpPr>
            <xdr:cNvPr id="35975" name="Drop Down 135" hidden="1">
              <a:extLst>
                <a:ext uri="{63B3BB69-23CF-44E3-9099-C40C66FF867C}">
                  <a14:compatExt spid="_x0000_s35975"/>
                </a:ext>
                <a:ext uri="{FF2B5EF4-FFF2-40B4-BE49-F238E27FC236}">
                  <a16:creationId xmlns:a16="http://schemas.microsoft.com/office/drawing/2014/main" id="{00000000-0008-0000-0A00-000087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2</xdr:row>
          <xdr:rowOff>28575</xdr:rowOff>
        </xdr:from>
        <xdr:to>
          <xdr:col>42</xdr:col>
          <xdr:colOff>409575</xdr:colOff>
          <xdr:row>2</xdr:row>
          <xdr:rowOff>285750</xdr:rowOff>
        </xdr:to>
        <xdr:sp macro="" textlink="">
          <xdr:nvSpPr>
            <xdr:cNvPr id="35976" name="Check Box 136" hidden="1">
              <a:extLst>
                <a:ext uri="{63B3BB69-23CF-44E3-9099-C40C66FF867C}">
                  <a14:compatExt spid="_x0000_s35976"/>
                </a:ext>
                <a:ext uri="{FF2B5EF4-FFF2-40B4-BE49-F238E27FC236}">
                  <a16:creationId xmlns:a16="http://schemas.microsoft.com/office/drawing/2014/main" id="{00000000-0008-0000-0A00-00008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6</xdr:row>
          <xdr:rowOff>104775</xdr:rowOff>
        </xdr:from>
        <xdr:to>
          <xdr:col>3</xdr:col>
          <xdr:colOff>3057525</xdr:colOff>
          <xdr:row>6</xdr:row>
          <xdr:rowOff>381000</xdr:rowOff>
        </xdr:to>
        <xdr:sp macro="" textlink="">
          <xdr:nvSpPr>
            <xdr:cNvPr id="36865" name="Drop Down 1" hidden="1">
              <a:extLst>
                <a:ext uri="{63B3BB69-23CF-44E3-9099-C40C66FF867C}">
                  <a14:compatExt spid="_x0000_s36865"/>
                </a:ext>
                <a:ext uri="{FF2B5EF4-FFF2-40B4-BE49-F238E27FC236}">
                  <a16:creationId xmlns:a16="http://schemas.microsoft.com/office/drawing/2014/main" id="{00000000-0008-0000-0B00-000001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104775</xdr:rowOff>
        </xdr:from>
        <xdr:to>
          <xdr:col>3</xdr:col>
          <xdr:colOff>3057525</xdr:colOff>
          <xdr:row>7</xdr:row>
          <xdr:rowOff>381000</xdr:rowOff>
        </xdr:to>
        <xdr:sp macro="" textlink="">
          <xdr:nvSpPr>
            <xdr:cNvPr id="36866" name="Drop Down 2" hidden="1">
              <a:extLst>
                <a:ext uri="{63B3BB69-23CF-44E3-9099-C40C66FF867C}">
                  <a14:compatExt spid="_x0000_s36866"/>
                </a:ext>
                <a:ext uri="{FF2B5EF4-FFF2-40B4-BE49-F238E27FC236}">
                  <a16:creationId xmlns:a16="http://schemas.microsoft.com/office/drawing/2014/main" id="{00000000-0008-0000-0B00-000002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104775</xdr:rowOff>
        </xdr:from>
        <xdr:to>
          <xdr:col>3</xdr:col>
          <xdr:colOff>3057525</xdr:colOff>
          <xdr:row>8</xdr:row>
          <xdr:rowOff>381000</xdr:rowOff>
        </xdr:to>
        <xdr:sp macro="" textlink="">
          <xdr:nvSpPr>
            <xdr:cNvPr id="36867" name="Drop Down 3" hidden="1">
              <a:extLst>
                <a:ext uri="{63B3BB69-23CF-44E3-9099-C40C66FF867C}">
                  <a14:compatExt spid="_x0000_s36867"/>
                </a:ext>
                <a:ext uri="{FF2B5EF4-FFF2-40B4-BE49-F238E27FC236}">
                  <a16:creationId xmlns:a16="http://schemas.microsoft.com/office/drawing/2014/main" id="{00000000-0008-0000-0B00-000003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104775</xdr:rowOff>
        </xdr:from>
        <xdr:to>
          <xdr:col>3</xdr:col>
          <xdr:colOff>3057525</xdr:colOff>
          <xdr:row>9</xdr:row>
          <xdr:rowOff>381000</xdr:rowOff>
        </xdr:to>
        <xdr:sp macro="" textlink="">
          <xdr:nvSpPr>
            <xdr:cNvPr id="36868" name="Drop Down 4" hidden="1">
              <a:extLst>
                <a:ext uri="{63B3BB69-23CF-44E3-9099-C40C66FF867C}">
                  <a14:compatExt spid="_x0000_s36868"/>
                </a:ext>
                <a:ext uri="{FF2B5EF4-FFF2-40B4-BE49-F238E27FC236}">
                  <a16:creationId xmlns:a16="http://schemas.microsoft.com/office/drawing/2014/main" id="{00000000-0008-0000-0B00-000004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104775</xdr:rowOff>
        </xdr:from>
        <xdr:to>
          <xdr:col>3</xdr:col>
          <xdr:colOff>3057525</xdr:colOff>
          <xdr:row>10</xdr:row>
          <xdr:rowOff>381000</xdr:rowOff>
        </xdr:to>
        <xdr:sp macro="" textlink="">
          <xdr:nvSpPr>
            <xdr:cNvPr id="36869" name="Drop Down 5" hidden="1">
              <a:extLst>
                <a:ext uri="{63B3BB69-23CF-44E3-9099-C40C66FF867C}">
                  <a14:compatExt spid="_x0000_s36869"/>
                </a:ext>
                <a:ext uri="{FF2B5EF4-FFF2-40B4-BE49-F238E27FC236}">
                  <a16:creationId xmlns:a16="http://schemas.microsoft.com/office/drawing/2014/main" id="{00000000-0008-0000-0B00-000005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104775</xdr:rowOff>
        </xdr:from>
        <xdr:to>
          <xdr:col>3</xdr:col>
          <xdr:colOff>3057525</xdr:colOff>
          <xdr:row>11</xdr:row>
          <xdr:rowOff>381000</xdr:rowOff>
        </xdr:to>
        <xdr:sp macro="" textlink="">
          <xdr:nvSpPr>
            <xdr:cNvPr id="36870" name="Drop Down 6" hidden="1">
              <a:extLst>
                <a:ext uri="{63B3BB69-23CF-44E3-9099-C40C66FF867C}">
                  <a14:compatExt spid="_x0000_s36870"/>
                </a:ext>
                <a:ext uri="{FF2B5EF4-FFF2-40B4-BE49-F238E27FC236}">
                  <a16:creationId xmlns:a16="http://schemas.microsoft.com/office/drawing/2014/main" id="{00000000-0008-0000-0B00-000006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104775</xdr:rowOff>
        </xdr:from>
        <xdr:to>
          <xdr:col>3</xdr:col>
          <xdr:colOff>3057525</xdr:colOff>
          <xdr:row>12</xdr:row>
          <xdr:rowOff>381000</xdr:rowOff>
        </xdr:to>
        <xdr:sp macro="" textlink="">
          <xdr:nvSpPr>
            <xdr:cNvPr id="36871" name="Drop Down 7" hidden="1">
              <a:extLst>
                <a:ext uri="{63B3BB69-23CF-44E3-9099-C40C66FF867C}">
                  <a14:compatExt spid="_x0000_s36871"/>
                </a:ext>
                <a:ext uri="{FF2B5EF4-FFF2-40B4-BE49-F238E27FC236}">
                  <a16:creationId xmlns:a16="http://schemas.microsoft.com/office/drawing/2014/main" id="{00000000-0008-0000-0B00-000007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104775</xdr:rowOff>
        </xdr:from>
        <xdr:to>
          <xdr:col>3</xdr:col>
          <xdr:colOff>3057525</xdr:colOff>
          <xdr:row>13</xdr:row>
          <xdr:rowOff>381000</xdr:rowOff>
        </xdr:to>
        <xdr:sp macro="" textlink="">
          <xdr:nvSpPr>
            <xdr:cNvPr id="36872" name="Drop Down 8" hidden="1">
              <a:extLst>
                <a:ext uri="{63B3BB69-23CF-44E3-9099-C40C66FF867C}">
                  <a14:compatExt spid="_x0000_s36872"/>
                </a:ext>
                <a:ext uri="{FF2B5EF4-FFF2-40B4-BE49-F238E27FC236}">
                  <a16:creationId xmlns:a16="http://schemas.microsoft.com/office/drawing/2014/main" id="{00000000-0008-0000-0B00-000008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104775</xdr:rowOff>
        </xdr:from>
        <xdr:to>
          <xdr:col>3</xdr:col>
          <xdr:colOff>3057525</xdr:colOff>
          <xdr:row>14</xdr:row>
          <xdr:rowOff>381000</xdr:rowOff>
        </xdr:to>
        <xdr:sp macro="" textlink="">
          <xdr:nvSpPr>
            <xdr:cNvPr id="36873" name="Drop Down 9" hidden="1">
              <a:extLst>
                <a:ext uri="{63B3BB69-23CF-44E3-9099-C40C66FF867C}">
                  <a14:compatExt spid="_x0000_s36873"/>
                </a:ext>
                <a:ext uri="{FF2B5EF4-FFF2-40B4-BE49-F238E27FC236}">
                  <a16:creationId xmlns:a16="http://schemas.microsoft.com/office/drawing/2014/main" id="{00000000-0008-0000-0B00-000009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85725</xdr:rowOff>
        </xdr:from>
        <xdr:to>
          <xdr:col>3</xdr:col>
          <xdr:colOff>3057525</xdr:colOff>
          <xdr:row>15</xdr:row>
          <xdr:rowOff>361950</xdr:rowOff>
        </xdr:to>
        <xdr:sp macro="" textlink="">
          <xdr:nvSpPr>
            <xdr:cNvPr id="36874" name="Drop Down 10" hidden="1">
              <a:extLst>
                <a:ext uri="{63B3BB69-23CF-44E3-9099-C40C66FF867C}">
                  <a14:compatExt spid="_x0000_s36874"/>
                </a:ext>
                <a:ext uri="{FF2B5EF4-FFF2-40B4-BE49-F238E27FC236}">
                  <a16:creationId xmlns:a16="http://schemas.microsoft.com/office/drawing/2014/main" id="{00000000-0008-0000-0B00-00000A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104775</xdr:rowOff>
        </xdr:from>
        <xdr:to>
          <xdr:col>3</xdr:col>
          <xdr:colOff>3057525</xdr:colOff>
          <xdr:row>16</xdr:row>
          <xdr:rowOff>381000</xdr:rowOff>
        </xdr:to>
        <xdr:sp macro="" textlink="">
          <xdr:nvSpPr>
            <xdr:cNvPr id="36875" name="Drop Down 11" hidden="1">
              <a:extLst>
                <a:ext uri="{63B3BB69-23CF-44E3-9099-C40C66FF867C}">
                  <a14:compatExt spid="_x0000_s36875"/>
                </a:ext>
                <a:ext uri="{FF2B5EF4-FFF2-40B4-BE49-F238E27FC236}">
                  <a16:creationId xmlns:a16="http://schemas.microsoft.com/office/drawing/2014/main" id="{00000000-0008-0000-0B00-00000B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104775</xdr:rowOff>
        </xdr:from>
        <xdr:to>
          <xdr:col>3</xdr:col>
          <xdr:colOff>3057525</xdr:colOff>
          <xdr:row>17</xdr:row>
          <xdr:rowOff>381000</xdr:rowOff>
        </xdr:to>
        <xdr:sp macro="" textlink="">
          <xdr:nvSpPr>
            <xdr:cNvPr id="36876" name="Drop Down 12" hidden="1">
              <a:extLst>
                <a:ext uri="{63B3BB69-23CF-44E3-9099-C40C66FF867C}">
                  <a14:compatExt spid="_x0000_s36876"/>
                </a:ext>
                <a:ext uri="{FF2B5EF4-FFF2-40B4-BE49-F238E27FC236}">
                  <a16:creationId xmlns:a16="http://schemas.microsoft.com/office/drawing/2014/main" id="{00000000-0008-0000-0B00-00000C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104775</xdr:rowOff>
        </xdr:from>
        <xdr:to>
          <xdr:col>3</xdr:col>
          <xdr:colOff>3057525</xdr:colOff>
          <xdr:row>18</xdr:row>
          <xdr:rowOff>381000</xdr:rowOff>
        </xdr:to>
        <xdr:sp macro="" textlink="">
          <xdr:nvSpPr>
            <xdr:cNvPr id="36877" name="Drop Down 13" hidden="1">
              <a:extLst>
                <a:ext uri="{63B3BB69-23CF-44E3-9099-C40C66FF867C}">
                  <a14:compatExt spid="_x0000_s36877"/>
                </a:ext>
                <a:ext uri="{FF2B5EF4-FFF2-40B4-BE49-F238E27FC236}">
                  <a16:creationId xmlns:a16="http://schemas.microsoft.com/office/drawing/2014/main" id="{00000000-0008-0000-0B00-00000D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104775</xdr:rowOff>
        </xdr:from>
        <xdr:to>
          <xdr:col>3</xdr:col>
          <xdr:colOff>3057525</xdr:colOff>
          <xdr:row>19</xdr:row>
          <xdr:rowOff>381000</xdr:rowOff>
        </xdr:to>
        <xdr:sp macro="" textlink="">
          <xdr:nvSpPr>
            <xdr:cNvPr id="36878" name="Drop Down 14" hidden="1">
              <a:extLst>
                <a:ext uri="{63B3BB69-23CF-44E3-9099-C40C66FF867C}">
                  <a14:compatExt spid="_x0000_s36878"/>
                </a:ext>
                <a:ext uri="{FF2B5EF4-FFF2-40B4-BE49-F238E27FC236}">
                  <a16:creationId xmlns:a16="http://schemas.microsoft.com/office/drawing/2014/main" id="{00000000-0008-0000-0B00-00000E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104775</xdr:rowOff>
        </xdr:from>
        <xdr:to>
          <xdr:col>3</xdr:col>
          <xdr:colOff>3057525</xdr:colOff>
          <xdr:row>20</xdr:row>
          <xdr:rowOff>381000</xdr:rowOff>
        </xdr:to>
        <xdr:sp macro="" textlink="">
          <xdr:nvSpPr>
            <xdr:cNvPr id="36879" name="Drop Down 15" hidden="1">
              <a:extLst>
                <a:ext uri="{63B3BB69-23CF-44E3-9099-C40C66FF867C}">
                  <a14:compatExt spid="_x0000_s36879"/>
                </a:ext>
                <a:ext uri="{FF2B5EF4-FFF2-40B4-BE49-F238E27FC236}">
                  <a16:creationId xmlns:a16="http://schemas.microsoft.com/office/drawing/2014/main" id="{00000000-0008-0000-0B00-00000F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104775</xdr:rowOff>
        </xdr:from>
        <xdr:to>
          <xdr:col>3</xdr:col>
          <xdr:colOff>3057525</xdr:colOff>
          <xdr:row>21</xdr:row>
          <xdr:rowOff>381000</xdr:rowOff>
        </xdr:to>
        <xdr:sp macro="" textlink="">
          <xdr:nvSpPr>
            <xdr:cNvPr id="36880" name="Drop Down 16" hidden="1">
              <a:extLst>
                <a:ext uri="{63B3BB69-23CF-44E3-9099-C40C66FF867C}">
                  <a14:compatExt spid="_x0000_s36880"/>
                </a:ext>
                <a:ext uri="{FF2B5EF4-FFF2-40B4-BE49-F238E27FC236}">
                  <a16:creationId xmlns:a16="http://schemas.microsoft.com/office/drawing/2014/main" id="{00000000-0008-0000-0B00-000010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104775</xdr:rowOff>
        </xdr:from>
        <xdr:to>
          <xdr:col>3</xdr:col>
          <xdr:colOff>3057525</xdr:colOff>
          <xdr:row>22</xdr:row>
          <xdr:rowOff>381000</xdr:rowOff>
        </xdr:to>
        <xdr:sp macro="" textlink="">
          <xdr:nvSpPr>
            <xdr:cNvPr id="36881" name="Drop Down 17" hidden="1">
              <a:extLst>
                <a:ext uri="{63B3BB69-23CF-44E3-9099-C40C66FF867C}">
                  <a14:compatExt spid="_x0000_s36881"/>
                </a:ext>
                <a:ext uri="{FF2B5EF4-FFF2-40B4-BE49-F238E27FC236}">
                  <a16:creationId xmlns:a16="http://schemas.microsoft.com/office/drawing/2014/main" id="{00000000-0008-0000-0B00-000011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104775</xdr:rowOff>
        </xdr:from>
        <xdr:to>
          <xdr:col>3</xdr:col>
          <xdr:colOff>3057525</xdr:colOff>
          <xdr:row>23</xdr:row>
          <xdr:rowOff>381000</xdr:rowOff>
        </xdr:to>
        <xdr:sp macro="" textlink="">
          <xdr:nvSpPr>
            <xdr:cNvPr id="36882" name="Drop Down 18" hidden="1">
              <a:extLst>
                <a:ext uri="{63B3BB69-23CF-44E3-9099-C40C66FF867C}">
                  <a14:compatExt spid="_x0000_s36882"/>
                </a:ext>
                <a:ext uri="{FF2B5EF4-FFF2-40B4-BE49-F238E27FC236}">
                  <a16:creationId xmlns:a16="http://schemas.microsoft.com/office/drawing/2014/main" id="{00000000-0008-0000-0B00-000012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104775</xdr:rowOff>
        </xdr:from>
        <xdr:to>
          <xdr:col>3</xdr:col>
          <xdr:colOff>3057525</xdr:colOff>
          <xdr:row>24</xdr:row>
          <xdr:rowOff>381000</xdr:rowOff>
        </xdr:to>
        <xdr:sp macro="" textlink="">
          <xdr:nvSpPr>
            <xdr:cNvPr id="36883" name="Drop Down 19" hidden="1">
              <a:extLst>
                <a:ext uri="{63B3BB69-23CF-44E3-9099-C40C66FF867C}">
                  <a14:compatExt spid="_x0000_s36883"/>
                </a:ext>
                <a:ext uri="{FF2B5EF4-FFF2-40B4-BE49-F238E27FC236}">
                  <a16:creationId xmlns:a16="http://schemas.microsoft.com/office/drawing/2014/main" id="{00000000-0008-0000-0B00-000013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104775</xdr:rowOff>
        </xdr:from>
        <xdr:to>
          <xdr:col>3</xdr:col>
          <xdr:colOff>3057525</xdr:colOff>
          <xdr:row>25</xdr:row>
          <xdr:rowOff>381000</xdr:rowOff>
        </xdr:to>
        <xdr:sp macro="" textlink="">
          <xdr:nvSpPr>
            <xdr:cNvPr id="36884" name="Drop Down 20" hidden="1">
              <a:extLst>
                <a:ext uri="{63B3BB69-23CF-44E3-9099-C40C66FF867C}">
                  <a14:compatExt spid="_x0000_s36884"/>
                </a:ext>
                <a:ext uri="{FF2B5EF4-FFF2-40B4-BE49-F238E27FC236}">
                  <a16:creationId xmlns:a16="http://schemas.microsoft.com/office/drawing/2014/main" id="{00000000-0008-0000-0B00-000014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4</xdr:row>
          <xdr:rowOff>142875</xdr:rowOff>
        </xdr:from>
        <xdr:to>
          <xdr:col>24</xdr:col>
          <xdr:colOff>504825</xdr:colOff>
          <xdr:row>4</xdr:row>
          <xdr:rowOff>371475</xdr:rowOff>
        </xdr:to>
        <xdr:sp macro="" textlink="">
          <xdr:nvSpPr>
            <xdr:cNvPr id="36885" name="Check Box 21" hidden="1">
              <a:extLst>
                <a:ext uri="{63B3BB69-23CF-44E3-9099-C40C66FF867C}">
                  <a14:compatExt spid="_x0000_s36885"/>
                </a:ext>
                <a:ext uri="{FF2B5EF4-FFF2-40B4-BE49-F238E27FC236}">
                  <a16:creationId xmlns:a16="http://schemas.microsoft.com/office/drawing/2014/main" id="{00000000-0008-0000-0B00-00001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5</xdr:row>
          <xdr:rowOff>152400</xdr:rowOff>
        </xdr:from>
        <xdr:to>
          <xdr:col>24</xdr:col>
          <xdr:colOff>514350</xdr:colOff>
          <xdr:row>5</xdr:row>
          <xdr:rowOff>371475</xdr:rowOff>
        </xdr:to>
        <xdr:sp macro="" textlink="">
          <xdr:nvSpPr>
            <xdr:cNvPr id="36886" name="Check Box 22" hidden="1">
              <a:extLst>
                <a:ext uri="{63B3BB69-23CF-44E3-9099-C40C66FF867C}">
                  <a14:compatExt spid="_x0000_s36886"/>
                </a:ext>
                <a:ext uri="{FF2B5EF4-FFF2-40B4-BE49-F238E27FC236}">
                  <a16:creationId xmlns:a16="http://schemas.microsoft.com/office/drawing/2014/main" id="{00000000-0008-0000-0B00-00001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6</xdr:row>
          <xdr:rowOff>123825</xdr:rowOff>
        </xdr:from>
        <xdr:to>
          <xdr:col>24</xdr:col>
          <xdr:colOff>514350</xdr:colOff>
          <xdr:row>6</xdr:row>
          <xdr:rowOff>342900</xdr:rowOff>
        </xdr:to>
        <xdr:sp macro="" textlink="">
          <xdr:nvSpPr>
            <xdr:cNvPr id="36887" name="Check Box 23" hidden="1">
              <a:extLst>
                <a:ext uri="{63B3BB69-23CF-44E3-9099-C40C66FF867C}">
                  <a14:compatExt spid="_x0000_s36887"/>
                </a:ext>
                <a:ext uri="{FF2B5EF4-FFF2-40B4-BE49-F238E27FC236}">
                  <a16:creationId xmlns:a16="http://schemas.microsoft.com/office/drawing/2014/main" id="{00000000-0008-0000-0B00-00001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xdr:row>
          <xdr:rowOff>123825</xdr:rowOff>
        </xdr:from>
        <xdr:to>
          <xdr:col>24</xdr:col>
          <xdr:colOff>485775</xdr:colOff>
          <xdr:row>7</xdr:row>
          <xdr:rowOff>342900</xdr:rowOff>
        </xdr:to>
        <xdr:sp macro="" textlink="">
          <xdr:nvSpPr>
            <xdr:cNvPr id="36888" name="Check Box 24" hidden="1">
              <a:extLst>
                <a:ext uri="{63B3BB69-23CF-44E3-9099-C40C66FF867C}">
                  <a14:compatExt spid="_x0000_s36888"/>
                </a:ext>
                <a:ext uri="{FF2B5EF4-FFF2-40B4-BE49-F238E27FC236}">
                  <a16:creationId xmlns:a16="http://schemas.microsoft.com/office/drawing/2014/main" id="{00000000-0008-0000-0B00-00001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xdr:row>
          <xdr:rowOff>85725</xdr:rowOff>
        </xdr:from>
        <xdr:to>
          <xdr:col>24</xdr:col>
          <xdr:colOff>485775</xdr:colOff>
          <xdr:row>8</xdr:row>
          <xdr:rowOff>314325</xdr:rowOff>
        </xdr:to>
        <xdr:sp macro="" textlink="">
          <xdr:nvSpPr>
            <xdr:cNvPr id="36889" name="Check Box 25" hidden="1">
              <a:extLst>
                <a:ext uri="{63B3BB69-23CF-44E3-9099-C40C66FF867C}">
                  <a14:compatExt spid="_x0000_s36889"/>
                </a:ext>
                <a:ext uri="{FF2B5EF4-FFF2-40B4-BE49-F238E27FC236}">
                  <a16:creationId xmlns:a16="http://schemas.microsoft.com/office/drawing/2014/main" id="{00000000-0008-0000-0B00-00001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9</xdr:row>
          <xdr:rowOff>76200</xdr:rowOff>
        </xdr:from>
        <xdr:to>
          <xdr:col>27</xdr:col>
          <xdr:colOff>2476500</xdr:colOff>
          <xdr:row>9</xdr:row>
          <xdr:rowOff>342900</xdr:rowOff>
        </xdr:to>
        <xdr:sp macro="" textlink="">
          <xdr:nvSpPr>
            <xdr:cNvPr id="36890" name="Drop Down 26" hidden="1">
              <a:extLst>
                <a:ext uri="{63B3BB69-23CF-44E3-9099-C40C66FF867C}">
                  <a14:compatExt spid="_x0000_s36890"/>
                </a:ext>
                <a:ext uri="{FF2B5EF4-FFF2-40B4-BE49-F238E27FC236}">
                  <a16:creationId xmlns:a16="http://schemas.microsoft.com/office/drawing/2014/main" id="{00000000-0008-0000-0B00-00001A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10</xdr:row>
          <xdr:rowOff>85725</xdr:rowOff>
        </xdr:from>
        <xdr:to>
          <xdr:col>27</xdr:col>
          <xdr:colOff>2476500</xdr:colOff>
          <xdr:row>10</xdr:row>
          <xdr:rowOff>381000</xdr:rowOff>
        </xdr:to>
        <xdr:sp macro="" textlink="">
          <xdr:nvSpPr>
            <xdr:cNvPr id="36891" name="Drop Down 27" hidden="1">
              <a:extLst>
                <a:ext uri="{63B3BB69-23CF-44E3-9099-C40C66FF867C}">
                  <a14:compatExt spid="_x0000_s36891"/>
                </a:ext>
                <a:ext uri="{FF2B5EF4-FFF2-40B4-BE49-F238E27FC236}">
                  <a16:creationId xmlns:a16="http://schemas.microsoft.com/office/drawing/2014/main" id="{00000000-0008-0000-0B00-00001B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11</xdr:row>
          <xdr:rowOff>85725</xdr:rowOff>
        </xdr:from>
        <xdr:to>
          <xdr:col>27</xdr:col>
          <xdr:colOff>2476500</xdr:colOff>
          <xdr:row>11</xdr:row>
          <xdr:rowOff>381000</xdr:rowOff>
        </xdr:to>
        <xdr:sp macro="" textlink="">
          <xdr:nvSpPr>
            <xdr:cNvPr id="36892" name="Drop Down 28" hidden="1">
              <a:extLst>
                <a:ext uri="{63B3BB69-23CF-44E3-9099-C40C66FF867C}">
                  <a14:compatExt spid="_x0000_s36892"/>
                </a:ext>
                <a:ext uri="{FF2B5EF4-FFF2-40B4-BE49-F238E27FC236}">
                  <a16:creationId xmlns:a16="http://schemas.microsoft.com/office/drawing/2014/main" id="{00000000-0008-0000-0B00-00001C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12</xdr:row>
          <xdr:rowOff>76200</xdr:rowOff>
        </xdr:from>
        <xdr:to>
          <xdr:col>27</xdr:col>
          <xdr:colOff>2495550</xdr:colOff>
          <xdr:row>12</xdr:row>
          <xdr:rowOff>342900</xdr:rowOff>
        </xdr:to>
        <xdr:sp macro="" textlink="">
          <xdr:nvSpPr>
            <xdr:cNvPr id="36893" name="Drop Down 29" hidden="1">
              <a:extLst>
                <a:ext uri="{63B3BB69-23CF-44E3-9099-C40C66FF867C}">
                  <a14:compatExt spid="_x0000_s36893"/>
                </a:ext>
                <a:ext uri="{FF2B5EF4-FFF2-40B4-BE49-F238E27FC236}">
                  <a16:creationId xmlns:a16="http://schemas.microsoft.com/office/drawing/2014/main" id="{00000000-0008-0000-0B00-00001D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13</xdr:row>
          <xdr:rowOff>76200</xdr:rowOff>
        </xdr:from>
        <xdr:to>
          <xdr:col>27</xdr:col>
          <xdr:colOff>2476500</xdr:colOff>
          <xdr:row>13</xdr:row>
          <xdr:rowOff>342900</xdr:rowOff>
        </xdr:to>
        <xdr:sp macro="" textlink="">
          <xdr:nvSpPr>
            <xdr:cNvPr id="36894" name="Drop Down 30" hidden="1">
              <a:extLst>
                <a:ext uri="{63B3BB69-23CF-44E3-9099-C40C66FF867C}">
                  <a14:compatExt spid="_x0000_s36894"/>
                </a:ext>
                <a:ext uri="{FF2B5EF4-FFF2-40B4-BE49-F238E27FC236}">
                  <a16:creationId xmlns:a16="http://schemas.microsoft.com/office/drawing/2014/main" id="{00000000-0008-0000-0B00-00001E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14</xdr:row>
          <xdr:rowOff>76200</xdr:rowOff>
        </xdr:from>
        <xdr:to>
          <xdr:col>27</xdr:col>
          <xdr:colOff>2476500</xdr:colOff>
          <xdr:row>14</xdr:row>
          <xdr:rowOff>342900</xdr:rowOff>
        </xdr:to>
        <xdr:sp macro="" textlink="">
          <xdr:nvSpPr>
            <xdr:cNvPr id="36895" name="Drop Down 31" hidden="1">
              <a:extLst>
                <a:ext uri="{63B3BB69-23CF-44E3-9099-C40C66FF867C}">
                  <a14:compatExt spid="_x0000_s36895"/>
                </a:ext>
                <a:ext uri="{FF2B5EF4-FFF2-40B4-BE49-F238E27FC236}">
                  <a16:creationId xmlns:a16="http://schemas.microsoft.com/office/drawing/2014/main" id="{00000000-0008-0000-0B00-00001F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15</xdr:row>
          <xdr:rowOff>76200</xdr:rowOff>
        </xdr:from>
        <xdr:to>
          <xdr:col>27</xdr:col>
          <xdr:colOff>2476500</xdr:colOff>
          <xdr:row>15</xdr:row>
          <xdr:rowOff>342900</xdr:rowOff>
        </xdr:to>
        <xdr:sp macro="" textlink="">
          <xdr:nvSpPr>
            <xdr:cNvPr id="36896" name="Drop Down 32" hidden="1">
              <a:extLst>
                <a:ext uri="{63B3BB69-23CF-44E3-9099-C40C66FF867C}">
                  <a14:compatExt spid="_x0000_s36896"/>
                </a:ext>
                <a:ext uri="{FF2B5EF4-FFF2-40B4-BE49-F238E27FC236}">
                  <a16:creationId xmlns:a16="http://schemas.microsoft.com/office/drawing/2014/main" id="{00000000-0008-0000-0B00-000020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16</xdr:row>
          <xdr:rowOff>76200</xdr:rowOff>
        </xdr:from>
        <xdr:to>
          <xdr:col>27</xdr:col>
          <xdr:colOff>2476500</xdr:colOff>
          <xdr:row>16</xdr:row>
          <xdr:rowOff>342900</xdr:rowOff>
        </xdr:to>
        <xdr:sp macro="" textlink="">
          <xdr:nvSpPr>
            <xdr:cNvPr id="36897" name="Drop Down 33" hidden="1">
              <a:extLst>
                <a:ext uri="{63B3BB69-23CF-44E3-9099-C40C66FF867C}">
                  <a14:compatExt spid="_x0000_s36897"/>
                </a:ext>
                <a:ext uri="{FF2B5EF4-FFF2-40B4-BE49-F238E27FC236}">
                  <a16:creationId xmlns:a16="http://schemas.microsoft.com/office/drawing/2014/main" id="{00000000-0008-0000-0B00-000021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18</xdr:row>
          <xdr:rowOff>76200</xdr:rowOff>
        </xdr:from>
        <xdr:to>
          <xdr:col>27</xdr:col>
          <xdr:colOff>2476500</xdr:colOff>
          <xdr:row>18</xdr:row>
          <xdr:rowOff>342900</xdr:rowOff>
        </xdr:to>
        <xdr:sp macro="" textlink="">
          <xdr:nvSpPr>
            <xdr:cNvPr id="36898" name="Drop Down 34" hidden="1">
              <a:extLst>
                <a:ext uri="{63B3BB69-23CF-44E3-9099-C40C66FF867C}">
                  <a14:compatExt spid="_x0000_s36898"/>
                </a:ext>
                <a:ext uri="{FF2B5EF4-FFF2-40B4-BE49-F238E27FC236}">
                  <a16:creationId xmlns:a16="http://schemas.microsoft.com/office/drawing/2014/main" id="{00000000-0008-0000-0B00-000022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9</xdr:row>
          <xdr:rowOff>76200</xdr:rowOff>
        </xdr:from>
        <xdr:to>
          <xdr:col>30</xdr:col>
          <xdr:colOff>942975</xdr:colOff>
          <xdr:row>9</xdr:row>
          <xdr:rowOff>342900</xdr:rowOff>
        </xdr:to>
        <xdr:sp macro="" textlink="">
          <xdr:nvSpPr>
            <xdr:cNvPr id="36899" name="Drop Down 35" hidden="1">
              <a:extLst>
                <a:ext uri="{63B3BB69-23CF-44E3-9099-C40C66FF867C}">
                  <a14:compatExt spid="_x0000_s36899"/>
                </a:ext>
                <a:ext uri="{FF2B5EF4-FFF2-40B4-BE49-F238E27FC236}">
                  <a16:creationId xmlns:a16="http://schemas.microsoft.com/office/drawing/2014/main" id="{00000000-0008-0000-0B00-000023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10</xdr:row>
          <xdr:rowOff>76200</xdr:rowOff>
        </xdr:from>
        <xdr:to>
          <xdr:col>30</xdr:col>
          <xdr:colOff>942975</xdr:colOff>
          <xdr:row>10</xdr:row>
          <xdr:rowOff>342900</xdr:rowOff>
        </xdr:to>
        <xdr:sp macro="" textlink="">
          <xdr:nvSpPr>
            <xdr:cNvPr id="36900" name="Drop Down 36" hidden="1">
              <a:extLst>
                <a:ext uri="{63B3BB69-23CF-44E3-9099-C40C66FF867C}">
                  <a14:compatExt spid="_x0000_s36900"/>
                </a:ext>
                <a:ext uri="{FF2B5EF4-FFF2-40B4-BE49-F238E27FC236}">
                  <a16:creationId xmlns:a16="http://schemas.microsoft.com/office/drawing/2014/main" id="{00000000-0008-0000-0B00-000024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11</xdr:row>
          <xdr:rowOff>76200</xdr:rowOff>
        </xdr:from>
        <xdr:to>
          <xdr:col>30</xdr:col>
          <xdr:colOff>942975</xdr:colOff>
          <xdr:row>11</xdr:row>
          <xdr:rowOff>342900</xdr:rowOff>
        </xdr:to>
        <xdr:sp macro="" textlink="">
          <xdr:nvSpPr>
            <xdr:cNvPr id="36901" name="Drop Down 37" hidden="1">
              <a:extLst>
                <a:ext uri="{63B3BB69-23CF-44E3-9099-C40C66FF867C}">
                  <a14:compatExt spid="_x0000_s36901"/>
                </a:ext>
                <a:ext uri="{FF2B5EF4-FFF2-40B4-BE49-F238E27FC236}">
                  <a16:creationId xmlns:a16="http://schemas.microsoft.com/office/drawing/2014/main" id="{00000000-0008-0000-0B00-000025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12</xdr:row>
          <xdr:rowOff>76200</xdr:rowOff>
        </xdr:from>
        <xdr:to>
          <xdr:col>30</xdr:col>
          <xdr:colOff>942975</xdr:colOff>
          <xdr:row>12</xdr:row>
          <xdr:rowOff>342900</xdr:rowOff>
        </xdr:to>
        <xdr:sp macro="" textlink="">
          <xdr:nvSpPr>
            <xdr:cNvPr id="36902" name="Drop Down 38" hidden="1">
              <a:extLst>
                <a:ext uri="{63B3BB69-23CF-44E3-9099-C40C66FF867C}">
                  <a14:compatExt spid="_x0000_s36902"/>
                </a:ext>
                <a:ext uri="{FF2B5EF4-FFF2-40B4-BE49-F238E27FC236}">
                  <a16:creationId xmlns:a16="http://schemas.microsoft.com/office/drawing/2014/main" id="{00000000-0008-0000-0B00-000026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13</xdr:row>
          <xdr:rowOff>76200</xdr:rowOff>
        </xdr:from>
        <xdr:to>
          <xdr:col>30</xdr:col>
          <xdr:colOff>942975</xdr:colOff>
          <xdr:row>13</xdr:row>
          <xdr:rowOff>342900</xdr:rowOff>
        </xdr:to>
        <xdr:sp macro="" textlink="">
          <xdr:nvSpPr>
            <xdr:cNvPr id="36903" name="Drop Down 39" hidden="1">
              <a:extLst>
                <a:ext uri="{63B3BB69-23CF-44E3-9099-C40C66FF867C}">
                  <a14:compatExt spid="_x0000_s36903"/>
                </a:ext>
                <a:ext uri="{FF2B5EF4-FFF2-40B4-BE49-F238E27FC236}">
                  <a16:creationId xmlns:a16="http://schemas.microsoft.com/office/drawing/2014/main" id="{00000000-0008-0000-0B00-000027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14</xdr:row>
          <xdr:rowOff>76200</xdr:rowOff>
        </xdr:from>
        <xdr:to>
          <xdr:col>30</xdr:col>
          <xdr:colOff>942975</xdr:colOff>
          <xdr:row>14</xdr:row>
          <xdr:rowOff>342900</xdr:rowOff>
        </xdr:to>
        <xdr:sp macro="" textlink="">
          <xdr:nvSpPr>
            <xdr:cNvPr id="36904" name="Drop Down 40" hidden="1">
              <a:extLst>
                <a:ext uri="{63B3BB69-23CF-44E3-9099-C40C66FF867C}">
                  <a14:compatExt spid="_x0000_s36904"/>
                </a:ext>
                <a:ext uri="{FF2B5EF4-FFF2-40B4-BE49-F238E27FC236}">
                  <a16:creationId xmlns:a16="http://schemas.microsoft.com/office/drawing/2014/main" id="{00000000-0008-0000-0B00-000028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15</xdr:row>
          <xdr:rowOff>76200</xdr:rowOff>
        </xdr:from>
        <xdr:to>
          <xdr:col>30</xdr:col>
          <xdr:colOff>942975</xdr:colOff>
          <xdr:row>15</xdr:row>
          <xdr:rowOff>342900</xdr:rowOff>
        </xdr:to>
        <xdr:sp macro="" textlink="">
          <xdr:nvSpPr>
            <xdr:cNvPr id="36905" name="Drop Down 41" hidden="1">
              <a:extLst>
                <a:ext uri="{63B3BB69-23CF-44E3-9099-C40C66FF867C}">
                  <a14:compatExt spid="_x0000_s36905"/>
                </a:ext>
                <a:ext uri="{FF2B5EF4-FFF2-40B4-BE49-F238E27FC236}">
                  <a16:creationId xmlns:a16="http://schemas.microsoft.com/office/drawing/2014/main" id="{00000000-0008-0000-0B00-000029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16</xdr:row>
          <xdr:rowOff>76200</xdr:rowOff>
        </xdr:from>
        <xdr:to>
          <xdr:col>30</xdr:col>
          <xdr:colOff>942975</xdr:colOff>
          <xdr:row>16</xdr:row>
          <xdr:rowOff>342900</xdr:rowOff>
        </xdr:to>
        <xdr:sp macro="" textlink="">
          <xdr:nvSpPr>
            <xdr:cNvPr id="36906" name="Drop Down 42" hidden="1">
              <a:extLst>
                <a:ext uri="{63B3BB69-23CF-44E3-9099-C40C66FF867C}">
                  <a14:compatExt spid="_x0000_s36906"/>
                </a:ext>
                <a:ext uri="{FF2B5EF4-FFF2-40B4-BE49-F238E27FC236}">
                  <a16:creationId xmlns:a16="http://schemas.microsoft.com/office/drawing/2014/main" id="{00000000-0008-0000-0B00-00002A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17</xdr:row>
          <xdr:rowOff>76200</xdr:rowOff>
        </xdr:from>
        <xdr:to>
          <xdr:col>30</xdr:col>
          <xdr:colOff>942975</xdr:colOff>
          <xdr:row>17</xdr:row>
          <xdr:rowOff>342900</xdr:rowOff>
        </xdr:to>
        <xdr:sp macro="" textlink="">
          <xdr:nvSpPr>
            <xdr:cNvPr id="36907" name="Drop Down 43" hidden="1">
              <a:extLst>
                <a:ext uri="{63B3BB69-23CF-44E3-9099-C40C66FF867C}">
                  <a14:compatExt spid="_x0000_s36907"/>
                </a:ext>
                <a:ext uri="{FF2B5EF4-FFF2-40B4-BE49-F238E27FC236}">
                  <a16:creationId xmlns:a16="http://schemas.microsoft.com/office/drawing/2014/main" id="{00000000-0008-0000-0B00-00002B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18</xdr:row>
          <xdr:rowOff>76200</xdr:rowOff>
        </xdr:from>
        <xdr:to>
          <xdr:col>30</xdr:col>
          <xdr:colOff>942975</xdr:colOff>
          <xdr:row>18</xdr:row>
          <xdr:rowOff>342900</xdr:rowOff>
        </xdr:to>
        <xdr:sp macro="" textlink="">
          <xdr:nvSpPr>
            <xdr:cNvPr id="36908" name="Drop Down 44" hidden="1">
              <a:extLst>
                <a:ext uri="{63B3BB69-23CF-44E3-9099-C40C66FF867C}">
                  <a14:compatExt spid="_x0000_s36908"/>
                </a:ext>
                <a:ext uri="{FF2B5EF4-FFF2-40B4-BE49-F238E27FC236}">
                  <a16:creationId xmlns:a16="http://schemas.microsoft.com/office/drawing/2014/main" id="{00000000-0008-0000-0B00-00002C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9</xdr:row>
          <xdr:rowOff>76200</xdr:rowOff>
        </xdr:from>
        <xdr:to>
          <xdr:col>33</xdr:col>
          <xdr:colOff>2476500</xdr:colOff>
          <xdr:row>9</xdr:row>
          <xdr:rowOff>342900</xdr:rowOff>
        </xdr:to>
        <xdr:sp macro="" textlink="">
          <xdr:nvSpPr>
            <xdr:cNvPr id="36909" name="Drop Down 45" hidden="1">
              <a:extLst>
                <a:ext uri="{63B3BB69-23CF-44E3-9099-C40C66FF867C}">
                  <a14:compatExt spid="_x0000_s36909"/>
                </a:ext>
                <a:ext uri="{FF2B5EF4-FFF2-40B4-BE49-F238E27FC236}">
                  <a16:creationId xmlns:a16="http://schemas.microsoft.com/office/drawing/2014/main" id="{00000000-0008-0000-0B00-00002D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10</xdr:row>
          <xdr:rowOff>76200</xdr:rowOff>
        </xdr:from>
        <xdr:to>
          <xdr:col>33</xdr:col>
          <xdr:colOff>2476500</xdr:colOff>
          <xdr:row>10</xdr:row>
          <xdr:rowOff>342900</xdr:rowOff>
        </xdr:to>
        <xdr:sp macro="" textlink="">
          <xdr:nvSpPr>
            <xdr:cNvPr id="36910" name="Drop Down 46" hidden="1">
              <a:extLst>
                <a:ext uri="{63B3BB69-23CF-44E3-9099-C40C66FF867C}">
                  <a14:compatExt spid="_x0000_s36910"/>
                </a:ext>
                <a:ext uri="{FF2B5EF4-FFF2-40B4-BE49-F238E27FC236}">
                  <a16:creationId xmlns:a16="http://schemas.microsoft.com/office/drawing/2014/main" id="{00000000-0008-0000-0B00-00002E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11</xdr:row>
          <xdr:rowOff>76200</xdr:rowOff>
        </xdr:from>
        <xdr:to>
          <xdr:col>33</xdr:col>
          <xdr:colOff>2476500</xdr:colOff>
          <xdr:row>11</xdr:row>
          <xdr:rowOff>342900</xdr:rowOff>
        </xdr:to>
        <xdr:sp macro="" textlink="">
          <xdr:nvSpPr>
            <xdr:cNvPr id="36911" name="Drop Down 47" hidden="1">
              <a:extLst>
                <a:ext uri="{63B3BB69-23CF-44E3-9099-C40C66FF867C}">
                  <a14:compatExt spid="_x0000_s36911"/>
                </a:ext>
                <a:ext uri="{FF2B5EF4-FFF2-40B4-BE49-F238E27FC236}">
                  <a16:creationId xmlns:a16="http://schemas.microsoft.com/office/drawing/2014/main" id="{00000000-0008-0000-0B00-00002F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12</xdr:row>
          <xdr:rowOff>76200</xdr:rowOff>
        </xdr:from>
        <xdr:to>
          <xdr:col>33</xdr:col>
          <xdr:colOff>2476500</xdr:colOff>
          <xdr:row>12</xdr:row>
          <xdr:rowOff>342900</xdr:rowOff>
        </xdr:to>
        <xdr:sp macro="" textlink="">
          <xdr:nvSpPr>
            <xdr:cNvPr id="36912" name="Drop Down 48" hidden="1">
              <a:extLst>
                <a:ext uri="{63B3BB69-23CF-44E3-9099-C40C66FF867C}">
                  <a14:compatExt spid="_x0000_s36912"/>
                </a:ext>
                <a:ext uri="{FF2B5EF4-FFF2-40B4-BE49-F238E27FC236}">
                  <a16:creationId xmlns:a16="http://schemas.microsoft.com/office/drawing/2014/main" id="{00000000-0008-0000-0B00-000030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13</xdr:row>
          <xdr:rowOff>76200</xdr:rowOff>
        </xdr:from>
        <xdr:to>
          <xdr:col>33</xdr:col>
          <xdr:colOff>2476500</xdr:colOff>
          <xdr:row>13</xdr:row>
          <xdr:rowOff>342900</xdr:rowOff>
        </xdr:to>
        <xdr:sp macro="" textlink="">
          <xdr:nvSpPr>
            <xdr:cNvPr id="36913" name="Drop Down 49" hidden="1">
              <a:extLst>
                <a:ext uri="{63B3BB69-23CF-44E3-9099-C40C66FF867C}">
                  <a14:compatExt spid="_x0000_s36913"/>
                </a:ext>
                <a:ext uri="{FF2B5EF4-FFF2-40B4-BE49-F238E27FC236}">
                  <a16:creationId xmlns:a16="http://schemas.microsoft.com/office/drawing/2014/main" id="{00000000-0008-0000-0B00-000031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14</xdr:row>
          <xdr:rowOff>76200</xdr:rowOff>
        </xdr:from>
        <xdr:to>
          <xdr:col>33</xdr:col>
          <xdr:colOff>2476500</xdr:colOff>
          <xdr:row>14</xdr:row>
          <xdr:rowOff>342900</xdr:rowOff>
        </xdr:to>
        <xdr:sp macro="" textlink="">
          <xdr:nvSpPr>
            <xdr:cNvPr id="36914" name="Drop Down 50" hidden="1">
              <a:extLst>
                <a:ext uri="{63B3BB69-23CF-44E3-9099-C40C66FF867C}">
                  <a14:compatExt spid="_x0000_s36914"/>
                </a:ext>
                <a:ext uri="{FF2B5EF4-FFF2-40B4-BE49-F238E27FC236}">
                  <a16:creationId xmlns:a16="http://schemas.microsoft.com/office/drawing/2014/main" id="{00000000-0008-0000-0B00-000032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15</xdr:row>
          <xdr:rowOff>76200</xdr:rowOff>
        </xdr:from>
        <xdr:to>
          <xdr:col>33</xdr:col>
          <xdr:colOff>2476500</xdr:colOff>
          <xdr:row>15</xdr:row>
          <xdr:rowOff>342900</xdr:rowOff>
        </xdr:to>
        <xdr:sp macro="" textlink="">
          <xdr:nvSpPr>
            <xdr:cNvPr id="36915" name="Drop Down 51" hidden="1">
              <a:extLst>
                <a:ext uri="{63B3BB69-23CF-44E3-9099-C40C66FF867C}">
                  <a14:compatExt spid="_x0000_s36915"/>
                </a:ext>
                <a:ext uri="{FF2B5EF4-FFF2-40B4-BE49-F238E27FC236}">
                  <a16:creationId xmlns:a16="http://schemas.microsoft.com/office/drawing/2014/main" id="{00000000-0008-0000-0B00-000033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16</xdr:row>
          <xdr:rowOff>76200</xdr:rowOff>
        </xdr:from>
        <xdr:to>
          <xdr:col>33</xdr:col>
          <xdr:colOff>2476500</xdr:colOff>
          <xdr:row>16</xdr:row>
          <xdr:rowOff>342900</xdr:rowOff>
        </xdr:to>
        <xdr:sp macro="" textlink="">
          <xdr:nvSpPr>
            <xdr:cNvPr id="36916" name="Drop Down 52" hidden="1">
              <a:extLst>
                <a:ext uri="{63B3BB69-23CF-44E3-9099-C40C66FF867C}">
                  <a14:compatExt spid="_x0000_s36916"/>
                </a:ext>
                <a:ext uri="{FF2B5EF4-FFF2-40B4-BE49-F238E27FC236}">
                  <a16:creationId xmlns:a16="http://schemas.microsoft.com/office/drawing/2014/main" id="{00000000-0008-0000-0B00-000034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17</xdr:row>
          <xdr:rowOff>76200</xdr:rowOff>
        </xdr:from>
        <xdr:to>
          <xdr:col>33</xdr:col>
          <xdr:colOff>2476500</xdr:colOff>
          <xdr:row>17</xdr:row>
          <xdr:rowOff>342900</xdr:rowOff>
        </xdr:to>
        <xdr:sp macro="" textlink="">
          <xdr:nvSpPr>
            <xdr:cNvPr id="36917" name="Drop Down 53" hidden="1">
              <a:extLst>
                <a:ext uri="{63B3BB69-23CF-44E3-9099-C40C66FF867C}">
                  <a14:compatExt spid="_x0000_s36917"/>
                </a:ext>
                <a:ext uri="{FF2B5EF4-FFF2-40B4-BE49-F238E27FC236}">
                  <a16:creationId xmlns:a16="http://schemas.microsoft.com/office/drawing/2014/main" id="{00000000-0008-0000-0B00-000035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18</xdr:row>
          <xdr:rowOff>76200</xdr:rowOff>
        </xdr:from>
        <xdr:to>
          <xdr:col>33</xdr:col>
          <xdr:colOff>2476500</xdr:colOff>
          <xdr:row>18</xdr:row>
          <xdr:rowOff>342900</xdr:rowOff>
        </xdr:to>
        <xdr:sp macro="" textlink="">
          <xdr:nvSpPr>
            <xdr:cNvPr id="36918" name="Drop Down 54" hidden="1">
              <a:extLst>
                <a:ext uri="{63B3BB69-23CF-44E3-9099-C40C66FF867C}">
                  <a14:compatExt spid="_x0000_s36918"/>
                </a:ext>
                <a:ext uri="{FF2B5EF4-FFF2-40B4-BE49-F238E27FC236}">
                  <a16:creationId xmlns:a16="http://schemas.microsoft.com/office/drawing/2014/main" id="{00000000-0008-0000-0B00-000036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9</xdr:row>
          <xdr:rowOff>76200</xdr:rowOff>
        </xdr:from>
        <xdr:to>
          <xdr:col>36</xdr:col>
          <xdr:colOff>942975</xdr:colOff>
          <xdr:row>9</xdr:row>
          <xdr:rowOff>342900</xdr:rowOff>
        </xdr:to>
        <xdr:sp macro="" textlink="">
          <xdr:nvSpPr>
            <xdr:cNvPr id="36919" name="Drop Down 55" hidden="1">
              <a:extLst>
                <a:ext uri="{63B3BB69-23CF-44E3-9099-C40C66FF867C}">
                  <a14:compatExt spid="_x0000_s36919"/>
                </a:ext>
                <a:ext uri="{FF2B5EF4-FFF2-40B4-BE49-F238E27FC236}">
                  <a16:creationId xmlns:a16="http://schemas.microsoft.com/office/drawing/2014/main" id="{00000000-0008-0000-0B00-000037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10</xdr:row>
          <xdr:rowOff>76200</xdr:rowOff>
        </xdr:from>
        <xdr:to>
          <xdr:col>36</xdr:col>
          <xdr:colOff>942975</xdr:colOff>
          <xdr:row>10</xdr:row>
          <xdr:rowOff>342900</xdr:rowOff>
        </xdr:to>
        <xdr:sp macro="" textlink="">
          <xdr:nvSpPr>
            <xdr:cNvPr id="36920" name="Drop Down 56" hidden="1">
              <a:extLst>
                <a:ext uri="{63B3BB69-23CF-44E3-9099-C40C66FF867C}">
                  <a14:compatExt spid="_x0000_s36920"/>
                </a:ext>
                <a:ext uri="{FF2B5EF4-FFF2-40B4-BE49-F238E27FC236}">
                  <a16:creationId xmlns:a16="http://schemas.microsoft.com/office/drawing/2014/main" id="{00000000-0008-0000-0B00-000038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11</xdr:row>
          <xdr:rowOff>76200</xdr:rowOff>
        </xdr:from>
        <xdr:to>
          <xdr:col>36</xdr:col>
          <xdr:colOff>942975</xdr:colOff>
          <xdr:row>11</xdr:row>
          <xdr:rowOff>342900</xdr:rowOff>
        </xdr:to>
        <xdr:sp macro="" textlink="">
          <xdr:nvSpPr>
            <xdr:cNvPr id="36921" name="Drop Down 57" hidden="1">
              <a:extLst>
                <a:ext uri="{63B3BB69-23CF-44E3-9099-C40C66FF867C}">
                  <a14:compatExt spid="_x0000_s36921"/>
                </a:ext>
                <a:ext uri="{FF2B5EF4-FFF2-40B4-BE49-F238E27FC236}">
                  <a16:creationId xmlns:a16="http://schemas.microsoft.com/office/drawing/2014/main" id="{00000000-0008-0000-0B00-000039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12</xdr:row>
          <xdr:rowOff>76200</xdr:rowOff>
        </xdr:from>
        <xdr:to>
          <xdr:col>36</xdr:col>
          <xdr:colOff>942975</xdr:colOff>
          <xdr:row>12</xdr:row>
          <xdr:rowOff>342900</xdr:rowOff>
        </xdr:to>
        <xdr:sp macro="" textlink="">
          <xdr:nvSpPr>
            <xdr:cNvPr id="36922" name="Drop Down 58" hidden="1">
              <a:extLst>
                <a:ext uri="{63B3BB69-23CF-44E3-9099-C40C66FF867C}">
                  <a14:compatExt spid="_x0000_s36922"/>
                </a:ext>
                <a:ext uri="{FF2B5EF4-FFF2-40B4-BE49-F238E27FC236}">
                  <a16:creationId xmlns:a16="http://schemas.microsoft.com/office/drawing/2014/main" id="{00000000-0008-0000-0B00-00003A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13</xdr:row>
          <xdr:rowOff>76200</xdr:rowOff>
        </xdr:from>
        <xdr:to>
          <xdr:col>36</xdr:col>
          <xdr:colOff>942975</xdr:colOff>
          <xdr:row>13</xdr:row>
          <xdr:rowOff>342900</xdr:rowOff>
        </xdr:to>
        <xdr:sp macro="" textlink="">
          <xdr:nvSpPr>
            <xdr:cNvPr id="36923" name="Drop Down 59" hidden="1">
              <a:extLst>
                <a:ext uri="{63B3BB69-23CF-44E3-9099-C40C66FF867C}">
                  <a14:compatExt spid="_x0000_s36923"/>
                </a:ext>
                <a:ext uri="{FF2B5EF4-FFF2-40B4-BE49-F238E27FC236}">
                  <a16:creationId xmlns:a16="http://schemas.microsoft.com/office/drawing/2014/main" id="{00000000-0008-0000-0B00-00003B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14</xdr:row>
          <xdr:rowOff>76200</xdr:rowOff>
        </xdr:from>
        <xdr:to>
          <xdr:col>36</xdr:col>
          <xdr:colOff>942975</xdr:colOff>
          <xdr:row>14</xdr:row>
          <xdr:rowOff>342900</xdr:rowOff>
        </xdr:to>
        <xdr:sp macro="" textlink="">
          <xdr:nvSpPr>
            <xdr:cNvPr id="36924" name="Drop Down 60" hidden="1">
              <a:extLst>
                <a:ext uri="{63B3BB69-23CF-44E3-9099-C40C66FF867C}">
                  <a14:compatExt spid="_x0000_s36924"/>
                </a:ext>
                <a:ext uri="{FF2B5EF4-FFF2-40B4-BE49-F238E27FC236}">
                  <a16:creationId xmlns:a16="http://schemas.microsoft.com/office/drawing/2014/main" id="{00000000-0008-0000-0B00-00003C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15</xdr:row>
          <xdr:rowOff>76200</xdr:rowOff>
        </xdr:from>
        <xdr:to>
          <xdr:col>36</xdr:col>
          <xdr:colOff>942975</xdr:colOff>
          <xdr:row>15</xdr:row>
          <xdr:rowOff>342900</xdr:rowOff>
        </xdr:to>
        <xdr:sp macro="" textlink="">
          <xdr:nvSpPr>
            <xdr:cNvPr id="36925" name="Drop Down 61" hidden="1">
              <a:extLst>
                <a:ext uri="{63B3BB69-23CF-44E3-9099-C40C66FF867C}">
                  <a14:compatExt spid="_x0000_s36925"/>
                </a:ext>
                <a:ext uri="{FF2B5EF4-FFF2-40B4-BE49-F238E27FC236}">
                  <a16:creationId xmlns:a16="http://schemas.microsoft.com/office/drawing/2014/main" id="{00000000-0008-0000-0B00-00003D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16</xdr:row>
          <xdr:rowOff>76200</xdr:rowOff>
        </xdr:from>
        <xdr:to>
          <xdr:col>36</xdr:col>
          <xdr:colOff>942975</xdr:colOff>
          <xdr:row>16</xdr:row>
          <xdr:rowOff>342900</xdr:rowOff>
        </xdr:to>
        <xdr:sp macro="" textlink="">
          <xdr:nvSpPr>
            <xdr:cNvPr id="36926" name="Drop Down 62" hidden="1">
              <a:extLst>
                <a:ext uri="{63B3BB69-23CF-44E3-9099-C40C66FF867C}">
                  <a14:compatExt spid="_x0000_s36926"/>
                </a:ext>
                <a:ext uri="{FF2B5EF4-FFF2-40B4-BE49-F238E27FC236}">
                  <a16:creationId xmlns:a16="http://schemas.microsoft.com/office/drawing/2014/main" id="{00000000-0008-0000-0B00-00003E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17</xdr:row>
          <xdr:rowOff>76200</xdr:rowOff>
        </xdr:from>
        <xdr:to>
          <xdr:col>36</xdr:col>
          <xdr:colOff>942975</xdr:colOff>
          <xdr:row>17</xdr:row>
          <xdr:rowOff>342900</xdr:rowOff>
        </xdr:to>
        <xdr:sp macro="" textlink="">
          <xdr:nvSpPr>
            <xdr:cNvPr id="36927" name="Drop Down 63" hidden="1">
              <a:extLst>
                <a:ext uri="{63B3BB69-23CF-44E3-9099-C40C66FF867C}">
                  <a14:compatExt spid="_x0000_s36927"/>
                </a:ext>
                <a:ext uri="{FF2B5EF4-FFF2-40B4-BE49-F238E27FC236}">
                  <a16:creationId xmlns:a16="http://schemas.microsoft.com/office/drawing/2014/main" id="{00000000-0008-0000-0B00-00003F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18</xdr:row>
          <xdr:rowOff>76200</xdr:rowOff>
        </xdr:from>
        <xdr:to>
          <xdr:col>36</xdr:col>
          <xdr:colOff>942975</xdr:colOff>
          <xdr:row>18</xdr:row>
          <xdr:rowOff>342900</xdr:rowOff>
        </xdr:to>
        <xdr:sp macro="" textlink="">
          <xdr:nvSpPr>
            <xdr:cNvPr id="36928" name="Drop Down 64" hidden="1">
              <a:extLst>
                <a:ext uri="{63B3BB69-23CF-44E3-9099-C40C66FF867C}">
                  <a14:compatExt spid="_x0000_s36928"/>
                </a:ext>
                <a:ext uri="{FF2B5EF4-FFF2-40B4-BE49-F238E27FC236}">
                  <a16:creationId xmlns:a16="http://schemas.microsoft.com/office/drawing/2014/main" id="{00000000-0008-0000-0B00-000040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9</xdr:row>
          <xdr:rowOff>85725</xdr:rowOff>
        </xdr:from>
        <xdr:to>
          <xdr:col>39</xdr:col>
          <xdr:colOff>2409825</xdr:colOff>
          <xdr:row>9</xdr:row>
          <xdr:rowOff>342900</xdr:rowOff>
        </xdr:to>
        <xdr:sp macro="" textlink="">
          <xdr:nvSpPr>
            <xdr:cNvPr id="36929" name="Drop Down 65" hidden="1">
              <a:extLst>
                <a:ext uri="{63B3BB69-23CF-44E3-9099-C40C66FF867C}">
                  <a14:compatExt spid="_x0000_s36929"/>
                </a:ext>
                <a:ext uri="{FF2B5EF4-FFF2-40B4-BE49-F238E27FC236}">
                  <a16:creationId xmlns:a16="http://schemas.microsoft.com/office/drawing/2014/main" id="{00000000-0008-0000-0B00-000041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10</xdr:row>
          <xdr:rowOff>85725</xdr:rowOff>
        </xdr:from>
        <xdr:to>
          <xdr:col>39</xdr:col>
          <xdr:colOff>2409825</xdr:colOff>
          <xdr:row>10</xdr:row>
          <xdr:rowOff>342900</xdr:rowOff>
        </xdr:to>
        <xdr:sp macro="" textlink="">
          <xdr:nvSpPr>
            <xdr:cNvPr id="36930" name="Drop Down 66" hidden="1">
              <a:extLst>
                <a:ext uri="{63B3BB69-23CF-44E3-9099-C40C66FF867C}">
                  <a14:compatExt spid="_x0000_s36930"/>
                </a:ext>
                <a:ext uri="{FF2B5EF4-FFF2-40B4-BE49-F238E27FC236}">
                  <a16:creationId xmlns:a16="http://schemas.microsoft.com/office/drawing/2014/main" id="{00000000-0008-0000-0B00-000042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11</xdr:row>
          <xdr:rowOff>85725</xdr:rowOff>
        </xdr:from>
        <xdr:to>
          <xdr:col>39</xdr:col>
          <xdr:colOff>2409825</xdr:colOff>
          <xdr:row>11</xdr:row>
          <xdr:rowOff>342900</xdr:rowOff>
        </xdr:to>
        <xdr:sp macro="" textlink="">
          <xdr:nvSpPr>
            <xdr:cNvPr id="36931" name="Drop Down 67" hidden="1">
              <a:extLst>
                <a:ext uri="{63B3BB69-23CF-44E3-9099-C40C66FF867C}">
                  <a14:compatExt spid="_x0000_s36931"/>
                </a:ext>
                <a:ext uri="{FF2B5EF4-FFF2-40B4-BE49-F238E27FC236}">
                  <a16:creationId xmlns:a16="http://schemas.microsoft.com/office/drawing/2014/main" id="{00000000-0008-0000-0B00-000043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12</xdr:row>
          <xdr:rowOff>85725</xdr:rowOff>
        </xdr:from>
        <xdr:to>
          <xdr:col>39</xdr:col>
          <xdr:colOff>2409825</xdr:colOff>
          <xdr:row>12</xdr:row>
          <xdr:rowOff>342900</xdr:rowOff>
        </xdr:to>
        <xdr:sp macro="" textlink="">
          <xdr:nvSpPr>
            <xdr:cNvPr id="36932" name="Drop Down 68" hidden="1">
              <a:extLst>
                <a:ext uri="{63B3BB69-23CF-44E3-9099-C40C66FF867C}">
                  <a14:compatExt spid="_x0000_s36932"/>
                </a:ext>
                <a:ext uri="{FF2B5EF4-FFF2-40B4-BE49-F238E27FC236}">
                  <a16:creationId xmlns:a16="http://schemas.microsoft.com/office/drawing/2014/main" id="{00000000-0008-0000-0B00-000044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13</xdr:row>
          <xdr:rowOff>85725</xdr:rowOff>
        </xdr:from>
        <xdr:to>
          <xdr:col>39</xdr:col>
          <xdr:colOff>2409825</xdr:colOff>
          <xdr:row>13</xdr:row>
          <xdr:rowOff>342900</xdr:rowOff>
        </xdr:to>
        <xdr:sp macro="" textlink="">
          <xdr:nvSpPr>
            <xdr:cNvPr id="36933" name="Drop Down 69" hidden="1">
              <a:extLst>
                <a:ext uri="{63B3BB69-23CF-44E3-9099-C40C66FF867C}">
                  <a14:compatExt spid="_x0000_s36933"/>
                </a:ext>
                <a:ext uri="{FF2B5EF4-FFF2-40B4-BE49-F238E27FC236}">
                  <a16:creationId xmlns:a16="http://schemas.microsoft.com/office/drawing/2014/main" id="{00000000-0008-0000-0B00-000045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14</xdr:row>
          <xdr:rowOff>85725</xdr:rowOff>
        </xdr:from>
        <xdr:to>
          <xdr:col>39</xdr:col>
          <xdr:colOff>2409825</xdr:colOff>
          <xdr:row>14</xdr:row>
          <xdr:rowOff>342900</xdr:rowOff>
        </xdr:to>
        <xdr:sp macro="" textlink="">
          <xdr:nvSpPr>
            <xdr:cNvPr id="36934" name="Drop Down 70" hidden="1">
              <a:extLst>
                <a:ext uri="{63B3BB69-23CF-44E3-9099-C40C66FF867C}">
                  <a14:compatExt spid="_x0000_s36934"/>
                </a:ext>
                <a:ext uri="{FF2B5EF4-FFF2-40B4-BE49-F238E27FC236}">
                  <a16:creationId xmlns:a16="http://schemas.microsoft.com/office/drawing/2014/main" id="{00000000-0008-0000-0B00-000046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15</xdr:row>
          <xdr:rowOff>85725</xdr:rowOff>
        </xdr:from>
        <xdr:to>
          <xdr:col>39</xdr:col>
          <xdr:colOff>2409825</xdr:colOff>
          <xdr:row>15</xdr:row>
          <xdr:rowOff>342900</xdr:rowOff>
        </xdr:to>
        <xdr:sp macro="" textlink="">
          <xdr:nvSpPr>
            <xdr:cNvPr id="36935" name="Drop Down 71" hidden="1">
              <a:extLst>
                <a:ext uri="{63B3BB69-23CF-44E3-9099-C40C66FF867C}">
                  <a14:compatExt spid="_x0000_s36935"/>
                </a:ext>
                <a:ext uri="{FF2B5EF4-FFF2-40B4-BE49-F238E27FC236}">
                  <a16:creationId xmlns:a16="http://schemas.microsoft.com/office/drawing/2014/main" id="{00000000-0008-0000-0B00-000047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16</xdr:row>
          <xdr:rowOff>85725</xdr:rowOff>
        </xdr:from>
        <xdr:to>
          <xdr:col>39</xdr:col>
          <xdr:colOff>2409825</xdr:colOff>
          <xdr:row>16</xdr:row>
          <xdr:rowOff>342900</xdr:rowOff>
        </xdr:to>
        <xdr:sp macro="" textlink="">
          <xdr:nvSpPr>
            <xdr:cNvPr id="36936" name="Drop Down 72" hidden="1">
              <a:extLst>
                <a:ext uri="{63B3BB69-23CF-44E3-9099-C40C66FF867C}">
                  <a14:compatExt spid="_x0000_s36936"/>
                </a:ext>
                <a:ext uri="{FF2B5EF4-FFF2-40B4-BE49-F238E27FC236}">
                  <a16:creationId xmlns:a16="http://schemas.microsoft.com/office/drawing/2014/main" id="{00000000-0008-0000-0B00-000048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17</xdr:row>
          <xdr:rowOff>85725</xdr:rowOff>
        </xdr:from>
        <xdr:to>
          <xdr:col>39</xdr:col>
          <xdr:colOff>2409825</xdr:colOff>
          <xdr:row>17</xdr:row>
          <xdr:rowOff>342900</xdr:rowOff>
        </xdr:to>
        <xdr:sp macro="" textlink="">
          <xdr:nvSpPr>
            <xdr:cNvPr id="36937" name="Drop Down 73" hidden="1">
              <a:extLst>
                <a:ext uri="{63B3BB69-23CF-44E3-9099-C40C66FF867C}">
                  <a14:compatExt spid="_x0000_s36937"/>
                </a:ext>
                <a:ext uri="{FF2B5EF4-FFF2-40B4-BE49-F238E27FC236}">
                  <a16:creationId xmlns:a16="http://schemas.microsoft.com/office/drawing/2014/main" id="{00000000-0008-0000-0B00-000049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18</xdr:row>
          <xdr:rowOff>85725</xdr:rowOff>
        </xdr:from>
        <xdr:to>
          <xdr:col>39</xdr:col>
          <xdr:colOff>2409825</xdr:colOff>
          <xdr:row>18</xdr:row>
          <xdr:rowOff>342900</xdr:rowOff>
        </xdr:to>
        <xdr:sp macro="" textlink="">
          <xdr:nvSpPr>
            <xdr:cNvPr id="36938" name="Drop Down 74" hidden="1">
              <a:extLst>
                <a:ext uri="{63B3BB69-23CF-44E3-9099-C40C66FF867C}">
                  <a14:compatExt spid="_x0000_s36938"/>
                </a:ext>
                <a:ext uri="{FF2B5EF4-FFF2-40B4-BE49-F238E27FC236}">
                  <a16:creationId xmlns:a16="http://schemas.microsoft.com/office/drawing/2014/main" id="{00000000-0008-0000-0B00-00004A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9</xdr:row>
          <xdr:rowOff>76200</xdr:rowOff>
        </xdr:from>
        <xdr:to>
          <xdr:col>42</xdr:col>
          <xdr:colOff>933450</xdr:colOff>
          <xdr:row>9</xdr:row>
          <xdr:rowOff>342900</xdr:rowOff>
        </xdr:to>
        <xdr:sp macro="" textlink="">
          <xdr:nvSpPr>
            <xdr:cNvPr id="36939" name="Drop Down 75" hidden="1">
              <a:extLst>
                <a:ext uri="{63B3BB69-23CF-44E3-9099-C40C66FF867C}">
                  <a14:compatExt spid="_x0000_s36939"/>
                </a:ext>
                <a:ext uri="{FF2B5EF4-FFF2-40B4-BE49-F238E27FC236}">
                  <a16:creationId xmlns:a16="http://schemas.microsoft.com/office/drawing/2014/main" id="{00000000-0008-0000-0B00-00004B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10</xdr:row>
          <xdr:rowOff>76200</xdr:rowOff>
        </xdr:from>
        <xdr:to>
          <xdr:col>42</xdr:col>
          <xdr:colOff>933450</xdr:colOff>
          <xdr:row>10</xdr:row>
          <xdr:rowOff>342900</xdr:rowOff>
        </xdr:to>
        <xdr:sp macro="" textlink="">
          <xdr:nvSpPr>
            <xdr:cNvPr id="36940" name="Drop Down 76" hidden="1">
              <a:extLst>
                <a:ext uri="{63B3BB69-23CF-44E3-9099-C40C66FF867C}">
                  <a14:compatExt spid="_x0000_s36940"/>
                </a:ext>
                <a:ext uri="{FF2B5EF4-FFF2-40B4-BE49-F238E27FC236}">
                  <a16:creationId xmlns:a16="http://schemas.microsoft.com/office/drawing/2014/main" id="{00000000-0008-0000-0B00-00004C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11</xdr:row>
          <xdr:rowOff>76200</xdr:rowOff>
        </xdr:from>
        <xdr:to>
          <xdr:col>42</xdr:col>
          <xdr:colOff>933450</xdr:colOff>
          <xdr:row>11</xdr:row>
          <xdr:rowOff>342900</xdr:rowOff>
        </xdr:to>
        <xdr:sp macro="" textlink="">
          <xdr:nvSpPr>
            <xdr:cNvPr id="36941" name="Drop Down 77" hidden="1">
              <a:extLst>
                <a:ext uri="{63B3BB69-23CF-44E3-9099-C40C66FF867C}">
                  <a14:compatExt spid="_x0000_s36941"/>
                </a:ext>
                <a:ext uri="{FF2B5EF4-FFF2-40B4-BE49-F238E27FC236}">
                  <a16:creationId xmlns:a16="http://schemas.microsoft.com/office/drawing/2014/main" id="{00000000-0008-0000-0B00-00004D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12</xdr:row>
          <xdr:rowOff>76200</xdr:rowOff>
        </xdr:from>
        <xdr:to>
          <xdr:col>42</xdr:col>
          <xdr:colOff>933450</xdr:colOff>
          <xdr:row>12</xdr:row>
          <xdr:rowOff>342900</xdr:rowOff>
        </xdr:to>
        <xdr:sp macro="" textlink="">
          <xdr:nvSpPr>
            <xdr:cNvPr id="36942" name="Drop Down 78" hidden="1">
              <a:extLst>
                <a:ext uri="{63B3BB69-23CF-44E3-9099-C40C66FF867C}">
                  <a14:compatExt spid="_x0000_s36942"/>
                </a:ext>
                <a:ext uri="{FF2B5EF4-FFF2-40B4-BE49-F238E27FC236}">
                  <a16:creationId xmlns:a16="http://schemas.microsoft.com/office/drawing/2014/main" id="{00000000-0008-0000-0B00-00004E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13</xdr:row>
          <xdr:rowOff>76200</xdr:rowOff>
        </xdr:from>
        <xdr:to>
          <xdr:col>42</xdr:col>
          <xdr:colOff>933450</xdr:colOff>
          <xdr:row>13</xdr:row>
          <xdr:rowOff>342900</xdr:rowOff>
        </xdr:to>
        <xdr:sp macro="" textlink="">
          <xdr:nvSpPr>
            <xdr:cNvPr id="36943" name="Drop Down 79" hidden="1">
              <a:extLst>
                <a:ext uri="{63B3BB69-23CF-44E3-9099-C40C66FF867C}">
                  <a14:compatExt spid="_x0000_s36943"/>
                </a:ext>
                <a:ext uri="{FF2B5EF4-FFF2-40B4-BE49-F238E27FC236}">
                  <a16:creationId xmlns:a16="http://schemas.microsoft.com/office/drawing/2014/main" id="{00000000-0008-0000-0B00-00004F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14</xdr:row>
          <xdr:rowOff>76200</xdr:rowOff>
        </xdr:from>
        <xdr:to>
          <xdr:col>42</xdr:col>
          <xdr:colOff>933450</xdr:colOff>
          <xdr:row>14</xdr:row>
          <xdr:rowOff>342900</xdr:rowOff>
        </xdr:to>
        <xdr:sp macro="" textlink="">
          <xdr:nvSpPr>
            <xdr:cNvPr id="36944" name="Drop Down 80" hidden="1">
              <a:extLst>
                <a:ext uri="{63B3BB69-23CF-44E3-9099-C40C66FF867C}">
                  <a14:compatExt spid="_x0000_s36944"/>
                </a:ext>
                <a:ext uri="{FF2B5EF4-FFF2-40B4-BE49-F238E27FC236}">
                  <a16:creationId xmlns:a16="http://schemas.microsoft.com/office/drawing/2014/main" id="{00000000-0008-0000-0B00-000050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15</xdr:row>
          <xdr:rowOff>76200</xdr:rowOff>
        </xdr:from>
        <xdr:to>
          <xdr:col>42</xdr:col>
          <xdr:colOff>933450</xdr:colOff>
          <xdr:row>15</xdr:row>
          <xdr:rowOff>342900</xdr:rowOff>
        </xdr:to>
        <xdr:sp macro="" textlink="">
          <xdr:nvSpPr>
            <xdr:cNvPr id="36945" name="Drop Down 81" hidden="1">
              <a:extLst>
                <a:ext uri="{63B3BB69-23CF-44E3-9099-C40C66FF867C}">
                  <a14:compatExt spid="_x0000_s36945"/>
                </a:ext>
                <a:ext uri="{FF2B5EF4-FFF2-40B4-BE49-F238E27FC236}">
                  <a16:creationId xmlns:a16="http://schemas.microsoft.com/office/drawing/2014/main" id="{00000000-0008-0000-0B00-000051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16</xdr:row>
          <xdr:rowOff>76200</xdr:rowOff>
        </xdr:from>
        <xdr:to>
          <xdr:col>42</xdr:col>
          <xdr:colOff>933450</xdr:colOff>
          <xdr:row>16</xdr:row>
          <xdr:rowOff>342900</xdr:rowOff>
        </xdr:to>
        <xdr:sp macro="" textlink="">
          <xdr:nvSpPr>
            <xdr:cNvPr id="36946" name="Drop Down 82" hidden="1">
              <a:extLst>
                <a:ext uri="{63B3BB69-23CF-44E3-9099-C40C66FF867C}">
                  <a14:compatExt spid="_x0000_s36946"/>
                </a:ext>
                <a:ext uri="{FF2B5EF4-FFF2-40B4-BE49-F238E27FC236}">
                  <a16:creationId xmlns:a16="http://schemas.microsoft.com/office/drawing/2014/main" id="{00000000-0008-0000-0B00-000052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17</xdr:row>
          <xdr:rowOff>76200</xdr:rowOff>
        </xdr:from>
        <xdr:to>
          <xdr:col>42</xdr:col>
          <xdr:colOff>933450</xdr:colOff>
          <xdr:row>17</xdr:row>
          <xdr:rowOff>342900</xdr:rowOff>
        </xdr:to>
        <xdr:sp macro="" textlink="">
          <xdr:nvSpPr>
            <xdr:cNvPr id="36947" name="Drop Down 83" hidden="1">
              <a:extLst>
                <a:ext uri="{63B3BB69-23CF-44E3-9099-C40C66FF867C}">
                  <a14:compatExt spid="_x0000_s36947"/>
                </a:ext>
                <a:ext uri="{FF2B5EF4-FFF2-40B4-BE49-F238E27FC236}">
                  <a16:creationId xmlns:a16="http://schemas.microsoft.com/office/drawing/2014/main" id="{00000000-0008-0000-0B00-000053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18</xdr:row>
          <xdr:rowOff>76200</xdr:rowOff>
        </xdr:from>
        <xdr:to>
          <xdr:col>42</xdr:col>
          <xdr:colOff>933450</xdr:colOff>
          <xdr:row>18</xdr:row>
          <xdr:rowOff>342900</xdr:rowOff>
        </xdr:to>
        <xdr:sp macro="" textlink="">
          <xdr:nvSpPr>
            <xdr:cNvPr id="36948" name="Drop Down 84" hidden="1">
              <a:extLst>
                <a:ext uri="{63B3BB69-23CF-44E3-9099-C40C66FF867C}">
                  <a14:compatExt spid="_x0000_s36948"/>
                </a:ext>
                <a:ext uri="{FF2B5EF4-FFF2-40B4-BE49-F238E27FC236}">
                  <a16:creationId xmlns:a16="http://schemas.microsoft.com/office/drawing/2014/main" id="{00000000-0008-0000-0B00-000054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9</xdr:row>
          <xdr:rowOff>85725</xdr:rowOff>
        </xdr:from>
        <xdr:to>
          <xdr:col>45</xdr:col>
          <xdr:colOff>2409825</xdr:colOff>
          <xdr:row>9</xdr:row>
          <xdr:rowOff>342900</xdr:rowOff>
        </xdr:to>
        <xdr:sp macro="" textlink="">
          <xdr:nvSpPr>
            <xdr:cNvPr id="36949" name="Drop Down 85" hidden="1">
              <a:extLst>
                <a:ext uri="{63B3BB69-23CF-44E3-9099-C40C66FF867C}">
                  <a14:compatExt spid="_x0000_s36949"/>
                </a:ext>
                <a:ext uri="{FF2B5EF4-FFF2-40B4-BE49-F238E27FC236}">
                  <a16:creationId xmlns:a16="http://schemas.microsoft.com/office/drawing/2014/main" id="{00000000-0008-0000-0B00-000055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10</xdr:row>
          <xdr:rowOff>85725</xdr:rowOff>
        </xdr:from>
        <xdr:to>
          <xdr:col>45</xdr:col>
          <xdr:colOff>2409825</xdr:colOff>
          <xdr:row>10</xdr:row>
          <xdr:rowOff>342900</xdr:rowOff>
        </xdr:to>
        <xdr:sp macro="" textlink="">
          <xdr:nvSpPr>
            <xdr:cNvPr id="36950" name="Drop Down 86" hidden="1">
              <a:extLst>
                <a:ext uri="{63B3BB69-23CF-44E3-9099-C40C66FF867C}">
                  <a14:compatExt spid="_x0000_s36950"/>
                </a:ext>
                <a:ext uri="{FF2B5EF4-FFF2-40B4-BE49-F238E27FC236}">
                  <a16:creationId xmlns:a16="http://schemas.microsoft.com/office/drawing/2014/main" id="{00000000-0008-0000-0B00-000056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11</xdr:row>
          <xdr:rowOff>85725</xdr:rowOff>
        </xdr:from>
        <xdr:to>
          <xdr:col>45</xdr:col>
          <xdr:colOff>2409825</xdr:colOff>
          <xdr:row>11</xdr:row>
          <xdr:rowOff>342900</xdr:rowOff>
        </xdr:to>
        <xdr:sp macro="" textlink="">
          <xdr:nvSpPr>
            <xdr:cNvPr id="36951" name="Drop Down 87" hidden="1">
              <a:extLst>
                <a:ext uri="{63B3BB69-23CF-44E3-9099-C40C66FF867C}">
                  <a14:compatExt spid="_x0000_s36951"/>
                </a:ext>
                <a:ext uri="{FF2B5EF4-FFF2-40B4-BE49-F238E27FC236}">
                  <a16:creationId xmlns:a16="http://schemas.microsoft.com/office/drawing/2014/main" id="{00000000-0008-0000-0B00-000057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12</xdr:row>
          <xdr:rowOff>85725</xdr:rowOff>
        </xdr:from>
        <xdr:to>
          <xdr:col>45</xdr:col>
          <xdr:colOff>2409825</xdr:colOff>
          <xdr:row>12</xdr:row>
          <xdr:rowOff>342900</xdr:rowOff>
        </xdr:to>
        <xdr:sp macro="" textlink="">
          <xdr:nvSpPr>
            <xdr:cNvPr id="36952" name="Drop Down 88" hidden="1">
              <a:extLst>
                <a:ext uri="{63B3BB69-23CF-44E3-9099-C40C66FF867C}">
                  <a14:compatExt spid="_x0000_s36952"/>
                </a:ext>
                <a:ext uri="{FF2B5EF4-FFF2-40B4-BE49-F238E27FC236}">
                  <a16:creationId xmlns:a16="http://schemas.microsoft.com/office/drawing/2014/main" id="{00000000-0008-0000-0B00-000058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13</xdr:row>
          <xdr:rowOff>85725</xdr:rowOff>
        </xdr:from>
        <xdr:to>
          <xdr:col>45</xdr:col>
          <xdr:colOff>2409825</xdr:colOff>
          <xdr:row>13</xdr:row>
          <xdr:rowOff>342900</xdr:rowOff>
        </xdr:to>
        <xdr:sp macro="" textlink="">
          <xdr:nvSpPr>
            <xdr:cNvPr id="36953" name="Drop Down 89" hidden="1">
              <a:extLst>
                <a:ext uri="{63B3BB69-23CF-44E3-9099-C40C66FF867C}">
                  <a14:compatExt spid="_x0000_s36953"/>
                </a:ext>
                <a:ext uri="{FF2B5EF4-FFF2-40B4-BE49-F238E27FC236}">
                  <a16:creationId xmlns:a16="http://schemas.microsoft.com/office/drawing/2014/main" id="{00000000-0008-0000-0B00-000059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14</xdr:row>
          <xdr:rowOff>85725</xdr:rowOff>
        </xdr:from>
        <xdr:to>
          <xdr:col>45</xdr:col>
          <xdr:colOff>2409825</xdr:colOff>
          <xdr:row>14</xdr:row>
          <xdr:rowOff>342900</xdr:rowOff>
        </xdr:to>
        <xdr:sp macro="" textlink="">
          <xdr:nvSpPr>
            <xdr:cNvPr id="36954" name="Drop Down 90" hidden="1">
              <a:extLst>
                <a:ext uri="{63B3BB69-23CF-44E3-9099-C40C66FF867C}">
                  <a14:compatExt spid="_x0000_s36954"/>
                </a:ext>
                <a:ext uri="{FF2B5EF4-FFF2-40B4-BE49-F238E27FC236}">
                  <a16:creationId xmlns:a16="http://schemas.microsoft.com/office/drawing/2014/main" id="{00000000-0008-0000-0B00-00005A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15</xdr:row>
          <xdr:rowOff>85725</xdr:rowOff>
        </xdr:from>
        <xdr:to>
          <xdr:col>45</xdr:col>
          <xdr:colOff>2409825</xdr:colOff>
          <xdr:row>15</xdr:row>
          <xdr:rowOff>342900</xdr:rowOff>
        </xdr:to>
        <xdr:sp macro="" textlink="">
          <xdr:nvSpPr>
            <xdr:cNvPr id="36955" name="Drop Down 91" hidden="1">
              <a:extLst>
                <a:ext uri="{63B3BB69-23CF-44E3-9099-C40C66FF867C}">
                  <a14:compatExt spid="_x0000_s36955"/>
                </a:ext>
                <a:ext uri="{FF2B5EF4-FFF2-40B4-BE49-F238E27FC236}">
                  <a16:creationId xmlns:a16="http://schemas.microsoft.com/office/drawing/2014/main" id="{00000000-0008-0000-0B00-00005B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16</xdr:row>
          <xdr:rowOff>85725</xdr:rowOff>
        </xdr:from>
        <xdr:to>
          <xdr:col>45</xdr:col>
          <xdr:colOff>2409825</xdr:colOff>
          <xdr:row>16</xdr:row>
          <xdr:rowOff>342900</xdr:rowOff>
        </xdr:to>
        <xdr:sp macro="" textlink="">
          <xdr:nvSpPr>
            <xdr:cNvPr id="36956" name="Drop Down 92" hidden="1">
              <a:extLst>
                <a:ext uri="{63B3BB69-23CF-44E3-9099-C40C66FF867C}">
                  <a14:compatExt spid="_x0000_s36956"/>
                </a:ext>
                <a:ext uri="{FF2B5EF4-FFF2-40B4-BE49-F238E27FC236}">
                  <a16:creationId xmlns:a16="http://schemas.microsoft.com/office/drawing/2014/main" id="{00000000-0008-0000-0B00-00005C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17</xdr:row>
          <xdr:rowOff>85725</xdr:rowOff>
        </xdr:from>
        <xdr:to>
          <xdr:col>45</xdr:col>
          <xdr:colOff>2409825</xdr:colOff>
          <xdr:row>17</xdr:row>
          <xdr:rowOff>342900</xdr:rowOff>
        </xdr:to>
        <xdr:sp macro="" textlink="">
          <xdr:nvSpPr>
            <xdr:cNvPr id="36957" name="Drop Down 93" hidden="1">
              <a:extLst>
                <a:ext uri="{63B3BB69-23CF-44E3-9099-C40C66FF867C}">
                  <a14:compatExt spid="_x0000_s36957"/>
                </a:ext>
                <a:ext uri="{FF2B5EF4-FFF2-40B4-BE49-F238E27FC236}">
                  <a16:creationId xmlns:a16="http://schemas.microsoft.com/office/drawing/2014/main" id="{00000000-0008-0000-0B00-00005D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18</xdr:row>
          <xdr:rowOff>85725</xdr:rowOff>
        </xdr:from>
        <xdr:to>
          <xdr:col>45</xdr:col>
          <xdr:colOff>2409825</xdr:colOff>
          <xdr:row>18</xdr:row>
          <xdr:rowOff>342900</xdr:rowOff>
        </xdr:to>
        <xdr:sp macro="" textlink="">
          <xdr:nvSpPr>
            <xdr:cNvPr id="36958" name="Drop Down 94" hidden="1">
              <a:extLst>
                <a:ext uri="{63B3BB69-23CF-44E3-9099-C40C66FF867C}">
                  <a14:compatExt spid="_x0000_s36958"/>
                </a:ext>
                <a:ext uri="{FF2B5EF4-FFF2-40B4-BE49-F238E27FC236}">
                  <a16:creationId xmlns:a16="http://schemas.microsoft.com/office/drawing/2014/main" id="{00000000-0008-0000-0B00-00005E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9</xdr:row>
          <xdr:rowOff>76200</xdr:rowOff>
        </xdr:from>
        <xdr:to>
          <xdr:col>48</xdr:col>
          <xdr:colOff>866775</xdr:colOff>
          <xdr:row>9</xdr:row>
          <xdr:rowOff>342900</xdr:rowOff>
        </xdr:to>
        <xdr:sp macro="" textlink="">
          <xdr:nvSpPr>
            <xdr:cNvPr id="36959" name="Drop Down 95" hidden="1">
              <a:extLst>
                <a:ext uri="{63B3BB69-23CF-44E3-9099-C40C66FF867C}">
                  <a14:compatExt spid="_x0000_s36959"/>
                </a:ext>
                <a:ext uri="{FF2B5EF4-FFF2-40B4-BE49-F238E27FC236}">
                  <a16:creationId xmlns:a16="http://schemas.microsoft.com/office/drawing/2014/main" id="{00000000-0008-0000-0B00-00005F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10</xdr:row>
          <xdr:rowOff>76200</xdr:rowOff>
        </xdr:from>
        <xdr:to>
          <xdr:col>48</xdr:col>
          <xdr:colOff>866775</xdr:colOff>
          <xdr:row>10</xdr:row>
          <xdr:rowOff>342900</xdr:rowOff>
        </xdr:to>
        <xdr:sp macro="" textlink="">
          <xdr:nvSpPr>
            <xdr:cNvPr id="36960" name="Drop Down 96" hidden="1">
              <a:extLst>
                <a:ext uri="{63B3BB69-23CF-44E3-9099-C40C66FF867C}">
                  <a14:compatExt spid="_x0000_s36960"/>
                </a:ext>
                <a:ext uri="{FF2B5EF4-FFF2-40B4-BE49-F238E27FC236}">
                  <a16:creationId xmlns:a16="http://schemas.microsoft.com/office/drawing/2014/main" id="{00000000-0008-0000-0B00-000060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11</xdr:row>
          <xdr:rowOff>76200</xdr:rowOff>
        </xdr:from>
        <xdr:to>
          <xdr:col>48</xdr:col>
          <xdr:colOff>847725</xdr:colOff>
          <xdr:row>11</xdr:row>
          <xdr:rowOff>342900</xdr:rowOff>
        </xdr:to>
        <xdr:sp macro="" textlink="">
          <xdr:nvSpPr>
            <xdr:cNvPr id="36961" name="Drop Down 97" hidden="1">
              <a:extLst>
                <a:ext uri="{63B3BB69-23CF-44E3-9099-C40C66FF867C}">
                  <a14:compatExt spid="_x0000_s36961"/>
                </a:ext>
                <a:ext uri="{FF2B5EF4-FFF2-40B4-BE49-F238E27FC236}">
                  <a16:creationId xmlns:a16="http://schemas.microsoft.com/office/drawing/2014/main" id="{00000000-0008-0000-0B00-000061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12</xdr:row>
          <xdr:rowOff>76200</xdr:rowOff>
        </xdr:from>
        <xdr:to>
          <xdr:col>48</xdr:col>
          <xdr:colOff>885825</xdr:colOff>
          <xdr:row>12</xdr:row>
          <xdr:rowOff>342900</xdr:rowOff>
        </xdr:to>
        <xdr:sp macro="" textlink="">
          <xdr:nvSpPr>
            <xdr:cNvPr id="36962" name="Drop Down 98" hidden="1">
              <a:extLst>
                <a:ext uri="{63B3BB69-23CF-44E3-9099-C40C66FF867C}">
                  <a14:compatExt spid="_x0000_s36962"/>
                </a:ext>
                <a:ext uri="{FF2B5EF4-FFF2-40B4-BE49-F238E27FC236}">
                  <a16:creationId xmlns:a16="http://schemas.microsoft.com/office/drawing/2014/main" id="{00000000-0008-0000-0B00-000062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13</xdr:row>
          <xdr:rowOff>76200</xdr:rowOff>
        </xdr:from>
        <xdr:to>
          <xdr:col>48</xdr:col>
          <xdr:colOff>885825</xdr:colOff>
          <xdr:row>13</xdr:row>
          <xdr:rowOff>342900</xdr:rowOff>
        </xdr:to>
        <xdr:sp macro="" textlink="">
          <xdr:nvSpPr>
            <xdr:cNvPr id="36963" name="Drop Down 99" hidden="1">
              <a:extLst>
                <a:ext uri="{63B3BB69-23CF-44E3-9099-C40C66FF867C}">
                  <a14:compatExt spid="_x0000_s36963"/>
                </a:ext>
                <a:ext uri="{FF2B5EF4-FFF2-40B4-BE49-F238E27FC236}">
                  <a16:creationId xmlns:a16="http://schemas.microsoft.com/office/drawing/2014/main" id="{00000000-0008-0000-0B00-000063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14</xdr:row>
          <xdr:rowOff>76200</xdr:rowOff>
        </xdr:from>
        <xdr:to>
          <xdr:col>48</xdr:col>
          <xdr:colOff>885825</xdr:colOff>
          <xdr:row>14</xdr:row>
          <xdr:rowOff>342900</xdr:rowOff>
        </xdr:to>
        <xdr:sp macro="" textlink="">
          <xdr:nvSpPr>
            <xdr:cNvPr id="36964" name="Drop Down 100" hidden="1">
              <a:extLst>
                <a:ext uri="{63B3BB69-23CF-44E3-9099-C40C66FF867C}">
                  <a14:compatExt spid="_x0000_s36964"/>
                </a:ext>
                <a:ext uri="{FF2B5EF4-FFF2-40B4-BE49-F238E27FC236}">
                  <a16:creationId xmlns:a16="http://schemas.microsoft.com/office/drawing/2014/main" id="{00000000-0008-0000-0B00-000064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15</xdr:row>
          <xdr:rowOff>85725</xdr:rowOff>
        </xdr:from>
        <xdr:to>
          <xdr:col>48</xdr:col>
          <xdr:colOff>885825</xdr:colOff>
          <xdr:row>15</xdr:row>
          <xdr:rowOff>342900</xdr:rowOff>
        </xdr:to>
        <xdr:sp macro="" textlink="">
          <xdr:nvSpPr>
            <xdr:cNvPr id="36965" name="Drop Down 101" hidden="1">
              <a:extLst>
                <a:ext uri="{63B3BB69-23CF-44E3-9099-C40C66FF867C}">
                  <a14:compatExt spid="_x0000_s36965"/>
                </a:ext>
                <a:ext uri="{FF2B5EF4-FFF2-40B4-BE49-F238E27FC236}">
                  <a16:creationId xmlns:a16="http://schemas.microsoft.com/office/drawing/2014/main" id="{00000000-0008-0000-0B00-000065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16</xdr:row>
          <xdr:rowOff>76200</xdr:rowOff>
        </xdr:from>
        <xdr:to>
          <xdr:col>48</xdr:col>
          <xdr:colOff>885825</xdr:colOff>
          <xdr:row>16</xdr:row>
          <xdr:rowOff>342900</xdr:rowOff>
        </xdr:to>
        <xdr:sp macro="" textlink="">
          <xdr:nvSpPr>
            <xdr:cNvPr id="36966" name="Drop Down 102" hidden="1">
              <a:extLst>
                <a:ext uri="{63B3BB69-23CF-44E3-9099-C40C66FF867C}">
                  <a14:compatExt spid="_x0000_s36966"/>
                </a:ext>
                <a:ext uri="{FF2B5EF4-FFF2-40B4-BE49-F238E27FC236}">
                  <a16:creationId xmlns:a16="http://schemas.microsoft.com/office/drawing/2014/main" id="{00000000-0008-0000-0B00-000066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17</xdr:row>
          <xdr:rowOff>76200</xdr:rowOff>
        </xdr:from>
        <xdr:to>
          <xdr:col>48</xdr:col>
          <xdr:colOff>885825</xdr:colOff>
          <xdr:row>17</xdr:row>
          <xdr:rowOff>342900</xdr:rowOff>
        </xdr:to>
        <xdr:sp macro="" textlink="">
          <xdr:nvSpPr>
            <xdr:cNvPr id="36967" name="Drop Down 103" hidden="1">
              <a:extLst>
                <a:ext uri="{63B3BB69-23CF-44E3-9099-C40C66FF867C}">
                  <a14:compatExt spid="_x0000_s36967"/>
                </a:ext>
                <a:ext uri="{FF2B5EF4-FFF2-40B4-BE49-F238E27FC236}">
                  <a16:creationId xmlns:a16="http://schemas.microsoft.com/office/drawing/2014/main" id="{00000000-0008-0000-0B00-000067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18</xdr:row>
          <xdr:rowOff>76200</xdr:rowOff>
        </xdr:from>
        <xdr:to>
          <xdr:col>48</xdr:col>
          <xdr:colOff>885825</xdr:colOff>
          <xdr:row>18</xdr:row>
          <xdr:rowOff>342900</xdr:rowOff>
        </xdr:to>
        <xdr:sp macro="" textlink="">
          <xdr:nvSpPr>
            <xdr:cNvPr id="36968" name="Drop Down 104" hidden="1">
              <a:extLst>
                <a:ext uri="{63B3BB69-23CF-44E3-9099-C40C66FF867C}">
                  <a14:compatExt spid="_x0000_s36968"/>
                </a:ext>
                <a:ext uri="{FF2B5EF4-FFF2-40B4-BE49-F238E27FC236}">
                  <a16:creationId xmlns:a16="http://schemas.microsoft.com/office/drawing/2014/main" id="{00000000-0008-0000-0B00-000068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9</xdr:row>
          <xdr:rowOff>76200</xdr:rowOff>
        </xdr:from>
        <xdr:to>
          <xdr:col>51</xdr:col>
          <xdr:colOff>2371725</xdr:colOff>
          <xdr:row>9</xdr:row>
          <xdr:rowOff>342900</xdr:rowOff>
        </xdr:to>
        <xdr:sp macro="" textlink="">
          <xdr:nvSpPr>
            <xdr:cNvPr id="36969" name="Drop Down 105" hidden="1">
              <a:extLst>
                <a:ext uri="{63B3BB69-23CF-44E3-9099-C40C66FF867C}">
                  <a14:compatExt spid="_x0000_s36969"/>
                </a:ext>
                <a:ext uri="{FF2B5EF4-FFF2-40B4-BE49-F238E27FC236}">
                  <a16:creationId xmlns:a16="http://schemas.microsoft.com/office/drawing/2014/main" id="{00000000-0008-0000-0B00-000069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10</xdr:row>
          <xdr:rowOff>76200</xdr:rowOff>
        </xdr:from>
        <xdr:to>
          <xdr:col>51</xdr:col>
          <xdr:colOff>2371725</xdr:colOff>
          <xdr:row>10</xdr:row>
          <xdr:rowOff>342900</xdr:rowOff>
        </xdr:to>
        <xdr:sp macro="" textlink="">
          <xdr:nvSpPr>
            <xdr:cNvPr id="36970" name="Drop Down 106" hidden="1">
              <a:extLst>
                <a:ext uri="{63B3BB69-23CF-44E3-9099-C40C66FF867C}">
                  <a14:compatExt spid="_x0000_s36970"/>
                </a:ext>
                <a:ext uri="{FF2B5EF4-FFF2-40B4-BE49-F238E27FC236}">
                  <a16:creationId xmlns:a16="http://schemas.microsoft.com/office/drawing/2014/main" id="{00000000-0008-0000-0B00-00006A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11</xdr:row>
          <xdr:rowOff>76200</xdr:rowOff>
        </xdr:from>
        <xdr:to>
          <xdr:col>51</xdr:col>
          <xdr:colOff>2371725</xdr:colOff>
          <xdr:row>11</xdr:row>
          <xdr:rowOff>342900</xdr:rowOff>
        </xdr:to>
        <xdr:sp macro="" textlink="">
          <xdr:nvSpPr>
            <xdr:cNvPr id="36971" name="Drop Down 107" hidden="1">
              <a:extLst>
                <a:ext uri="{63B3BB69-23CF-44E3-9099-C40C66FF867C}">
                  <a14:compatExt spid="_x0000_s36971"/>
                </a:ext>
                <a:ext uri="{FF2B5EF4-FFF2-40B4-BE49-F238E27FC236}">
                  <a16:creationId xmlns:a16="http://schemas.microsoft.com/office/drawing/2014/main" id="{00000000-0008-0000-0B00-00006B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12</xdr:row>
          <xdr:rowOff>76200</xdr:rowOff>
        </xdr:from>
        <xdr:to>
          <xdr:col>51</xdr:col>
          <xdr:colOff>2371725</xdr:colOff>
          <xdr:row>12</xdr:row>
          <xdr:rowOff>342900</xdr:rowOff>
        </xdr:to>
        <xdr:sp macro="" textlink="">
          <xdr:nvSpPr>
            <xdr:cNvPr id="36972" name="Drop Down 108" hidden="1">
              <a:extLst>
                <a:ext uri="{63B3BB69-23CF-44E3-9099-C40C66FF867C}">
                  <a14:compatExt spid="_x0000_s36972"/>
                </a:ext>
                <a:ext uri="{FF2B5EF4-FFF2-40B4-BE49-F238E27FC236}">
                  <a16:creationId xmlns:a16="http://schemas.microsoft.com/office/drawing/2014/main" id="{00000000-0008-0000-0B00-00006C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13</xdr:row>
          <xdr:rowOff>76200</xdr:rowOff>
        </xdr:from>
        <xdr:to>
          <xdr:col>51</xdr:col>
          <xdr:colOff>2371725</xdr:colOff>
          <xdr:row>13</xdr:row>
          <xdr:rowOff>342900</xdr:rowOff>
        </xdr:to>
        <xdr:sp macro="" textlink="">
          <xdr:nvSpPr>
            <xdr:cNvPr id="36973" name="Drop Down 109" hidden="1">
              <a:extLst>
                <a:ext uri="{63B3BB69-23CF-44E3-9099-C40C66FF867C}">
                  <a14:compatExt spid="_x0000_s36973"/>
                </a:ext>
                <a:ext uri="{FF2B5EF4-FFF2-40B4-BE49-F238E27FC236}">
                  <a16:creationId xmlns:a16="http://schemas.microsoft.com/office/drawing/2014/main" id="{00000000-0008-0000-0B00-00006D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14</xdr:row>
          <xdr:rowOff>76200</xdr:rowOff>
        </xdr:from>
        <xdr:to>
          <xdr:col>51</xdr:col>
          <xdr:colOff>2371725</xdr:colOff>
          <xdr:row>14</xdr:row>
          <xdr:rowOff>342900</xdr:rowOff>
        </xdr:to>
        <xdr:sp macro="" textlink="">
          <xdr:nvSpPr>
            <xdr:cNvPr id="36974" name="Drop Down 110" hidden="1">
              <a:extLst>
                <a:ext uri="{63B3BB69-23CF-44E3-9099-C40C66FF867C}">
                  <a14:compatExt spid="_x0000_s36974"/>
                </a:ext>
                <a:ext uri="{FF2B5EF4-FFF2-40B4-BE49-F238E27FC236}">
                  <a16:creationId xmlns:a16="http://schemas.microsoft.com/office/drawing/2014/main" id="{00000000-0008-0000-0B00-00006E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15</xdr:row>
          <xdr:rowOff>76200</xdr:rowOff>
        </xdr:from>
        <xdr:to>
          <xdr:col>51</xdr:col>
          <xdr:colOff>2371725</xdr:colOff>
          <xdr:row>15</xdr:row>
          <xdr:rowOff>342900</xdr:rowOff>
        </xdr:to>
        <xdr:sp macro="" textlink="">
          <xdr:nvSpPr>
            <xdr:cNvPr id="36975" name="Drop Down 111" hidden="1">
              <a:extLst>
                <a:ext uri="{63B3BB69-23CF-44E3-9099-C40C66FF867C}">
                  <a14:compatExt spid="_x0000_s36975"/>
                </a:ext>
                <a:ext uri="{FF2B5EF4-FFF2-40B4-BE49-F238E27FC236}">
                  <a16:creationId xmlns:a16="http://schemas.microsoft.com/office/drawing/2014/main" id="{00000000-0008-0000-0B00-00006F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16</xdr:row>
          <xdr:rowOff>76200</xdr:rowOff>
        </xdr:from>
        <xdr:to>
          <xdr:col>51</xdr:col>
          <xdr:colOff>2371725</xdr:colOff>
          <xdr:row>16</xdr:row>
          <xdr:rowOff>342900</xdr:rowOff>
        </xdr:to>
        <xdr:sp macro="" textlink="">
          <xdr:nvSpPr>
            <xdr:cNvPr id="36976" name="Drop Down 112" hidden="1">
              <a:extLst>
                <a:ext uri="{63B3BB69-23CF-44E3-9099-C40C66FF867C}">
                  <a14:compatExt spid="_x0000_s36976"/>
                </a:ext>
                <a:ext uri="{FF2B5EF4-FFF2-40B4-BE49-F238E27FC236}">
                  <a16:creationId xmlns:a16="http://schemas.microsoft.com/office/drawing/2014/main" id="{00000000-0008-0000-0B00-000070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17</xdr:row>
          <xdr:rowOff>76200</xdr:rowOff>
        </xdr:from>
        <xdr:to>
          <xdr:col>51</xdr:col>
          <xdr:colOff>2371725</xdr:colOff>
          <xdr:row>17</xdr:row>
          <xdr:rowOff>342900</xdr:rowOff>
        </xdr:to>
        <xdr:sp macro="" textlink="">
          <xdr:nvSpPr>
            <xdr:cNvPr id="36977" name="Drop Down 113" hidden="1">
              <a:extLst>
                <a:ext uri="{63B3BB69-23CF-44E3-9099-C40C66FF867C}">
                  <a14:compatExt spid="_x0000_s36977"/>
                </a:ext>
                <a:ext uri="{FF2B5EF4-FFF2-40B4-BE49-F238E27FC236}">
                  <a16:creationId xmlns:a16="http://schemas.microsoft.com/office/drawing/2014/main" id="{00000000-0008-0000-0B00-000071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18</xdr:row>
          <xdr:rowOff>76200</xdr:rowOff>
        </xdr:from>
        <xdr:to>
          <xdr:col>51</xdr:col>
          <xdr:colOff>2371725</xdr:colOff>
          <xdr:row>18</xdr:row>
          <xdr:rowOff>342900</xdr:rowOff>
        </xdr:to>
        <xdr:sp macro="" textlink="">
          <xdr:nvSpPr>
            <xdr:cNvPr id="36978" name="Drop Down 114" hidden="1">
              <a:extLst>
                <a:ext uri="{63B3BB69-23CF-44E3-9099-C40C66FF867C}">
                  <a14:compatExt spid="_x0000_s36978"/>
                </a:ext>
                <a:ext uri="{FF2B5EF4-FFF2-40B4-BE49-F238E27FC236}">
                  <a16:creationId xmlns:a16="http://schemas.microsoft.com/office/drawing/2014/main" id="{00000000-0008-0000-0B00-000072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9</xdr:row>
          <xdr:rowOff>76200</xdr:rowOff>
        </xdr:from>
        <xdr:to>
          <xdr:col>54</xdr:col>
          <xdr:colOff>876300</xdr:colOff>
          <xdr:row>9</xdr:row>
          <xdr:rowOff>342900</xdr:rowOff>
        </xdr:to>
        <xdr:sp macro="" textlink="">
          <xdr:nvSpPr>
            <xdr:cNvPr id="36979" name="Drop Down 115" hidden="1">
              <a:extLst>
                <a:ext uri="{63B3BB69-23CF-44E3-9099-C40C66FF867C}">
                  <a14:compatExt spid="_x0000_s36979"/>
                </a:ext>
                <a:ext uri="{FF2B5EF4-FFF2-40B4-BE49-F238E27FC236}">
                  <a16:creationId xmlns:a16="http://schemas.microsoft.com/office/drawing/2014/main" id="{00000000-0008-0000-0B00-000073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10</xdr:row>
          <xdr:rowOff>76200</xdr:rowOff>
        </xdr:from>
        <xdr:to>
          <xdr:col>54</xdr:col>
          <xdr:colOff>876300</xdr:colOff>
          <xdr:row>10</xdr:row>
          <xdr:rowOff>342900</xdr:rowOff>
        </xdr:to>
        <xdr:sp macro="" textlink="">
          <xdr:nvSpPr>
            <xdr:cNvPr id="36980" name="Drop Down 116" hidden="1">
              <a:extLst>
                <a:ext uri="{63B3BB69-23CF-44E3-9099-C40C66FF867C}">
                  <a14:compatExt spid="_x0000_s36980"/>
                </a:ext>
                <a:ext uri="{FF2B5EF4-FFF2-40B4-BE49-F238E27FC236}">
                  <a16:creationId xmlns:a16="http://schemas.microsoft.com/office/drawing/2014/main" id="{00000000-0008-0000-0B00-000074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11</xdr:row>
          <xdr:rowOff>76200</xdr:rowOff>
        </xdr:from>
        <xdr:to>
          <xdr:col>54</xdr:col>
          <xdr:colOff>876300</xdr:colOff>
          <xdr:row>11</xdr:row>
          <xdr:rowOff>342900</xdr:rowOff>
        </xdr:to>
        <xdr:sp macro="" textlink="">
          <xdr:nvSpPr>
            <xdr:cNvPr id="36981" name="Drop Down 117" hidden="1">
              <a:extLst>
                <a:ext uri="{63B3BB69-23CF-44E3-9099-C40C66FF867C}">
                  <a14:compatExt spid="_x0000_s36981"/>
                </a:ext>
                <a:ext uri="{FF2B5EF4-FFF2-40B4-BE49-F238E27FC236}">
                  <a16:creationId xmlns:a16="http://schemas.microsoft.com/office/drawing/2014/main" id="{00000000-0008-0000-0B00-000075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12</xdr:row>
          <xdr:rowOff>76200</xdr:rowOff>
        </xdr:from>
        <xdr:to>
          <xdr:col>54</xdr:col>
          <xdr:colOff>876300</xdr:colOff>
          <xdr:row>12</xdr:row>
          <xdr:rowOff>342900</xdr:rowOff>
        </xdr:to>
        <xdr:sp macro="" textlink="">
          <xdr:nvSpPr>
            <xdr:cNvPr id="36982" name="Drop Down 118" hidden="1">
              <a:extLst>
                <a:ext uri="{63B3BB69-23CF-44E3-9099-C40C66FF867C}">
                  <a14:compatExt spid="_x0000_s36982"/>
                </a:ext>
                <a:ext uri="{FF2B5EF4-FFF2-40B4-BE49-F238E27FC236}">
                  <a16:creationId xmlns:a16="http://schemas.microsoft.com/office/drawing/2014/main" id="{00000000-0008-0000-0B00-000076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13</xdr:row>
          <xdr:rowOff>76200</xdr:rowOff>
        </xdr:from>
        <xdr:to>
          <xdr:col>54</xdr:col>
          <xdr:colOff>876300</xdr:colOff>
          <xdr:row>13</xdr:row>
          <xdr:rowOff>342900</xdr:rowOff>
        </xdr:to>
        <xdr:sp macro="" textlink="">
          <xdr:nvSpPr>
            <xdr:cNvPr id="36983" name="Drop Down 119" hidden="1">
              <a:extLst>
                <a:ext uri="{63B3BB69-23CF-44E3-9099-C40C66FF867C}">
                  <a14:compatExt spid="_x0000_s36983"/>
                </a:ext>
                <a:ext uri="{FF2B5EF4-FFF2-40B4-BE49-F238E27FC236}">
                  <a16:creationId xmlns:a16="http://schemas.microsoft.com/office/drawing/2014/main" id="{00000000-0008-0000-0B00-000077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14</xdr:row>
          <xdr:rowOff>76200</xdr:rowOff>
        </xdr:from>
        <xdr:to>
          <xdr:col>54</xdr:col>
          <xdr:colOff>876300</xdr:colOff>
          <xdr:row>14</xdr:row>
          <xdr:rowOff>342900</xdr:rowOff>
        </xdr:to>
        <xdr:sp macro="" textlink="">
          <xdr:nvSpPr>
            <xdr:cNvPr id="36984" name="Drop Down 120" hidden="1">
              <a:extLst>
                <a:ext uri="{63B3BB69-23CF-44E3-9099-C40C66FF867C}">
                  <a14:compatExt spid="_x0000_s36984"/>
                </a:ext>
                <a:ext uri="{FF2B5EF4-FFF2-40B4-BE49-F238E27FC236}">
                  <a16:creationId xmlns:a16="http://schemas.microsoft.com/office/drawing/2014/main" id="{00000000-0008-0000-0B00-000078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15</xdr:row>
          <xdr:rowOff>76200</xdr:rowOff>
        </xdr:from>
        <xdr:to>
          <xdr:col>54</xdr:col>
          <xdr:colOff>876300</xdr:colOff>
          <xdr:row>15</xdr:row>
          <xdr:rowOff>342900</xdr:rowOff>
        </xdr:to>
        <xdr:sp macro="" textlink="">
          <xdr:nvSpPr>
            <xdr:cNvPr id="36985" name="Drop Down 121" hidden="1">
              <a:extLst>
                <a:ext uri="{63B3BB69-23CF-44E3-9099-C40C66FF867C}">
                  <a14:compatExt spid="_x0000_s36985"/>
                </a:ext>
                <a:ext uri="{FF2B5EF4-FFF2-40B4-BE49-F238E27FC236}">
                  <a16:creationId xmlns:a16="http://schemas.microsoft.com/office/drawing/2014/main" id="{00000000-0008-0000-0B00-000079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16</xdr:row>
          <xdr:rowOff>85725</xdr:rowOff>
        </xdr:from>
        <xdr:to>
          <xdr:col>54</xdr:col>
          <xdr:colOff>876300</xdr:colOff>
          <xdr:row>16</xdr:row>
          <xdr:rowOff>342900</xdr:rowOff>
        </xdr:to>
        <xdr:sp macro="" textlink="">
          <xdr:nvSpPr>
            <xdr:cNvPr id="36986" name="Drop Down 122" hidden="1">
              <a:extLst>
                <a:ext uri="{63B3BB69-23CF-44E3-9099-C40C66FF867C}">
                  <a14:compatExt spid="_x0000_s36986"/>
                </a:ext>
                <a:ext uri="{FF2B5EF4-FFF2-40B4-BE49-F238E27FC236}">
                  <a16:creationId xmlns:a16="http://schemas.microsoft.com/office/drawing/2014/main" id="{00000000-0008-0000-0B00-00007A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17</xdr:row>
          <xdr:rowOff>76200</xdr:rowOff>
        </xdr:from>
        <xdr:to>
          <xdr:col>54</xdr:col>
          <xdr:colOff>876300</xdr:colOff>
          <xdr:row>17</xdr:row>
          <xdr:rowOff>342900</xdr:rowOff>
        </xdr:to>
        <xdr:sp macro="" textlink="">
          <xdr:nvSpPr>
            <xdr:cNvPr id="36987" name="Drop Down 123" hidden="1">
              <a:extLst>
                <a:ext uri="{63B3BB69-23CF-44E3-9099-C40C66FF867C}">
                  <a14:compatExt spid="_x0000_s36987"/>
                </a:ext>
                <a:ext uri="{FF2B5EF4-FFF2-40B4-BE49-F238E27FC236}">
                  <a16:creationId xmlns:a16="http://schemas.microsoft.com/office/drawing/2014/main" id="{00000000-0008-0000-0B00-00007B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18</xdr:row>
          <xdr:rowOff>76200</xdr:rowOff>
        </xdr:from>
        <xdr:to>
          <xdr:col>54</xdr:col>
          <xdr:colOff>876300</xdr:colOff>
          <xdr:row>18</xdr:row>
          <xdr:rowOff>342900</xdr:rowOff>
        </xdr:to>
        <xdr:sp macro="" textlink="">
          <xdr:nvSpPr>
            <xdr:cNvPr id="36988" name="Drop Down 124" hidden="1">
              <a:extLst>
                <a:ext uri="{63B3BB69-23CF-44E3-9099-C40C66FF867C}">
                  <a14:compatExt spid="_x0000_s36988"/>
                </a:ext>
                <a:ext uri="{FF2B5EF4-FFF2-40B4-BE49-F238E27FC236}">
                  <a16:creationId xmlns:a16="http://schemas.microsoft.com/office/drawing/2014/main" id="{00000000-0008-0000-0B00-00007C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17</xdr:row>
          <xdr:rowOff>76200</xdr:rowOff>
        </xdr:from>
        <xdr:to>
          <xdr:col>27</xdr:col>
          <xdr:colOff>2476500</xdr:colOff>
          <xdr:row>17</xdr:row>
          <xdr:rowOff>342900</xdr:rowOff>
        </xdr:to>
        <xdr:sp macro="" textlink="">
          <xdr:nvSpPr>
            <xdr:cNvPr id="36989" name="Drop Down 125" hidden="1">
              <a:extLst>
                <a:ext uri="{63B3BB69-23CF-44E3-9099-C40C66FF867C}">
                  <a14:compatExt spid="_x0000_s36989"/>
                </a:ext>
                <a:ext uri="{FF2B5EF4-FFF2-40B4-BE49-F238E27FC236}">
                  <a16:creationId xmlns:a16="http://schemas.microsoft.com/office/drawing/2014/main" id="{00000000-0008-0000-0B00-00007D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15</xdr:row>
          <xdr:rowOff>85725</xdr:rowOff>
        </xdr:from>
        <xdr:to>
          <xdr:col>25</xdr:col>
          <xdr:colOff>371475</xdr:colOff>
          <xdr:row>15</xdr:row>
          <xdr:rowOff>371475</xdr:rowOff>
        </xdr:to>
        <xdr:sp macro="" textlink="">
          <xdr:nvSpPr>
            <xdr:cNvPr id="36990" name="Drop Down 126" hidden="1">
              <a:extLst>
                <a:ext uri="{63B3BB69-23CF-44E3-9099-C40C66FF867C}">
                  <a14:compatExt spid="_x0000_s36990"/>
                </a:ext>
                <a:ext uri="{FF2B5EF4-FFF2-40B4-BE49-F238E27FC236}">
                  <a16:creationId xmlns:a16="http://schemas.microsoft.com/office/drawing/2014/main" id="{00000000-0008-0000-0B00-00007E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14</xdr:row>
          <xdr:rowOff>76200</xdr:rowOff>
        </xdr:from>
        <xdr:to>
          <xdr:col>25</xdr:col>
          <xdr:colOff>371475</xdr:colOff>
          <xdr:row>14</xdr:row>
          <xdr:rowOff>342900</xdr:rowOff>
        </xdr:to>
        <xdr:sp macro="" textlink="">
          <xdr:nvSpPr>
            <xdr:cNvPr id="36991" name="Drop Down 127" hidden="1">
              <a:extLst>
                <a:ext uri="{63B3BB69-23CF-44E3-9099-C40C66FF867C}">
                  <a14:compatExt spid="_x0000_s36991"/>
                </a:ext>
                <a:ext uri="{FF2B5EF4-FFF2-40B4-BE49-F238E27FC236}">
                  <a16:creationId xmlns:a16="http://schemas.microsoft.com/office/drawing/2014/main" id="{00000000-0008-0000-0B00-00007F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85725</xdr:rowOff>
        </xdr:from>
        <xdr:to>
          <xdr:col>25</xdr:col>
          <xdr:colOff>371475</xdr:colOff>
          <xdr:row>12</xdr:row>
          <xdr:rowOff>342900</xdr:rowOff>
        </xdr:to>
        <xdr:sp macro="" textlink="">
          <xdr:nvSpPr>
            <xdr:cNvPr id="36992" name="Drop Down 128" hidden="1">
              <a:extLst>
                <a:ext uri="{63B3BB69-23CF-44E3-9099-C40C66FF867C}">
                  <a14:compatExt spid="_x0000_s36992"/>
                </a:ext>
                <a:ext uri="{FF2B5EF4-FFF2-40B4-BE49-F238E27FC236}">
                  <a16:creationId xmlns:a16="http://schemas.microsoft.com/office/drawing/2014/main" id="{00000000-0008-0000-0B00-000080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13</xdr:row>
          <xdr:rowOff>76200</xdr:rowOff>
        </xdr:from>
        <xdr:to>
          <xdr:col>25</xdr:col>
          <xdr:colOff>371475</xdr:colOff>
          <xdr:row>13</xdr:row>
          <xdr:rowOff>342900</xdr:rowOff>
        </xdr:to>
        <xdr:sp macro="" textlink="">
          <xdr:nvSpPr>
            <xdr:cNvPr id="36993" name="Drop Down 129" hidden="1">
              <a:extLst>
                <a:ext uri="{63B3BB69-23CF-44E3-9099-C40C66FF867C}">
                  <a14:compatExt spid="_x0000_s36993"/>
                </a:ext>
                <a:ext uri="{FF2B5EF4-FFF2-40B4-BE49-F238E27FC236}">
                  <a16:creationId xmlns:a16="http://schemas.microsoft.com/office/drawing/2014/main" id="{00000000-0008-0000-0B00-000081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16</xdr:row>
          <xdr:rowOff>104775</xdr:rowOff>
        </xdr:from>
        <xdr:to>
          <xdr:col>25</xdr:col>
          <xdr:colOff>371475</xdr:colOff>
          <xdr:row>16</xdr:row>
          <xdr:rowOff>371475</xdr:rowOff>
        </xdr:to>
        <xdr:sp macro="" textlink="">
          <xdr:nvSpPr>
            <xdr:cNvPr id="36994" name="Drop Down 130" hidden="1">
              <a:extLst>
                <a:ext uri="{63B3BB69-23CF-44E3-9099-C40C66FF867C}">
                  <a14:compatExt spid="_x0000_s36994"/>
                </a:ext>
                <a:ext uri="{FF2B5EF4-FFF2-40B4-BE49-F238E27FC236}">
                  <a16:creationId xmlns:a16="http://schemas.microsoft.com/office/drawing/2014/main" id="{00000000-0008-0000-0B00-000082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6</xdr:row>
          <xdr:rowOff>352425</xdr:rowOff>
        </xdr:from>
        <xdr:to>
          <xdr:col>30</xdr:col>
          <xdr:colOff>857250</xdr:colOff>
          <xdr:row>7</xdr:row>
          <xdr:rowOff>190500</xdr:rowOff>
        </xdr:to>
        <xdr:sp macro="" textlink="">
          <xdr:nvSpPr>
            <xdr:cNvPr id="36995" name="Drop Down 131" hidden="1">
              <a:extLst>
                <a:ext uri="{63B3BB69-23CF-44E3-9099-C40C66FF867C}">
                  <a14:compatExt spid="_x0000_s36995"/>
                </a:ext>
                <a:ext uri="{FF2B5EF4-FFF2-40B4-BE49-F238E27FC236}">
                  <a16:creationId xmlns:a16="http://schemas.microsoft.com/office/drawing/2014/main" id="{00000000-0008-0000-0B00-000083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6</xdr:row>
          <xdr:rowOff>381000</xdr:rowOff>
        </xdr:from>
        <xdr:to>
          <xdr:col>36</xdr:col>
          <xdr:colOff>885825</xdr:colOff>
          <xdr:row>7</xdr:row>
          <xdr:rowOff>219075</xdr:rowOff>
        </xdr:to>
        <xdr:sp macro="" textlink="">
          <xdr:nvSpPr>
            <xdr:cNvPr id="36996" name="Drop Down 132" hidden="1">
              <a:extLst>
                <a:ext uri="{63B3BB69-23CF-44E3-9099-C40C66FF867C}">
                  <a14:compatExt spid="_x0000_s36996"/>
                </a:ext>
                <a:ext uri="{FF2B5EF4-FFF2-40B4-BE49-F238E27FC236}">
                  <a16:creationId xmlns:a16="http://schemas.microsoft.com/office/drawing/2014/main" id="{00000000-0008-0000-0B00-000084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xdr:row>
          <xdr:rowOff>381000</xdr:rowOff>
        </xdr:from>
        <xdr:to>
          <xdr:col>42</xdr:col>
          <xdr:colOff>895350</xdr:colOff>
          <xdr:row>7</xdr:row>
          <xdr:rowOff>219075</xdr:rowOff>
        </xdr:to>
        <xdr:sp macro="" textlink="">
          <xdr:nvSpPr>
            <xdr:cNvPr id="36997" name="Drop Down 133" hidden="1">
              <a:extLst>
                <a:ext uri="{63B3BB69-23CF-44E3-9099-C40C66FF867C}">
                  <a14:compatExt spid="_x0000_s36997"/>
                </a:ext>
                <a:ext uri="{FF2B5EF4-FFF2-40B4-BE49-F238E27FC236}">
                  <a16:creationId xmlns:a16="http://schemas.microsoft.com/office/drawing/2014/main" id="{00000000-0008-0000-0B00-000085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104775</xdr:colOff>
          <xdr:row>6</xdr:row>
          <xdr:rowOff>381000</xdr:rowOff>
        </xdr:from>
        <xdr:to>
          <xdr:col>48</xdr:col>
          <xdr:colOff>914400</xdr:colOff>
          <xdr:row>7</xdr:row>
          <xdr:rowOff>219075</xdr:rowOff>
        </xdr:to>
        <xdr:sp macro="" textlink="">
          <xdr:nvSpPr>
            <xdr:cNvPr id="36998" name="Drop Down 134" hidden="1">
              <a:extLst>
                <a:ext uri="{63B3BB69-23CF-44E3-9099-C40C66FF867C}">
                  <a14:compatExt spid="_x0000_s36998"/>
                </a:ext>
                <a:ext uri="{FF2B5EF4-FFF2-40B4-BE49-F238E27FC236}">
                  <a16:creationId xmlns:a16="http://schemas.microsoft.com/office/drawing/2014/main" id="{00000000-0008-0000-0B00-000086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95250</xdr:colOff>
          <xdr:row>6</xdr:row>
          <xdr:rowOff>409575</xdr:rowOff>
        </xdr:from>
        <xdr:to>
          <xdr:col>54</xdr:col>
          <xdr:colOff>904875</xdr:colOff>
          <xdr:row>7</xdr:row>
          <xdr:rowOff>257175</xdr:rowOff>
        </xdr:to>
        <xdr:sp macro="" textlink="">
          <xdr:nvSpPr>
            <xdr:cNvPr id="36999" name="Drop Down 135" hidden="1">
              <a:extLst>
                <a:ext uri="{63B3BB69-23CF-44E3-9099-C40C66FF867C}">
                  <a14:compatExt spid="_x0000_s36999"/>
                </a:ext>
                <a:ext uri="{FF2B5EF4-FFF2-40B4-BE49-F238E27FC236}">
                  <a16:creationId xmlns:a16="http://schemas.microsoft.com/office/drawing/2014/main" id="{00000000-0008-0000-0B00-000087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2</xdr:row>
          <xdr:rowOff>28575</xdr:rowOff>
        </xdr:from>
        <xdr:to>
          <xdr:col>42</xdr:col>
          <xdr:colOff>409575</xdr:colOff>
          <xdr:row>2</xdr:row>
          <xdr:rowOff>285750</xdr:rowOff>
        </xdr:to>
        <xdr:sp macro="" textlink="">
          <xdr:nvSpPr>
            <xdr:cNvPr id="37000" name="Check Box 136" hidden="1">
              <a:extLst>
                <a:ext uri="{63B3BB69-23CF-44E3-9099-C40C66FF867C}">
                  <a14:compatExt spid="_x0000_s37000"/>
                </a:ext>
                <a:ext uri="{FF2B5EF4-FFF2-40B4-BE49-F238E27FC236}">
                  <a16:creationId xmlns:a16="http://schemas.microsoft.com/office/drawing/2014/main" id="{00000000-0008-0000-0B00-00008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mela.Barclay/Desktop/6%20Cents%20Worksheets/7%20Day%20Tools/SP34-2012lunch9-12updated_7da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amela.Barclay/Desktop/6%20Cents%20Worksheets/7%20Day%20Tools/SP34-2012lunch9-12_updat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amela.Barclay/Desktop/6%20Cents%20Worksheets/7%20Day%20Tools/SP34-2012lunchK-5_7%2024%2014wso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Saturday"/>
      <sheetName val="Sunday"/>
      <sheetName val="Weekly Report"/>
      <sheetName val="Weekly Menu"/>
      <sheetName val="Monday (2)"/>
      <sheetName val="Nutrient Instructions"/>
      <sheetName val="Simplified Nutrient Assessment"/>
    </sheetNames>
    <sheetDataSet>
      <sheetData sheetId="0" refreshError="1">
        <row r="2">
          <cell r="A2">
            <v>0.125</v>
          </cell>
        </row>
        <row r="3">
          <cell r="A3">
            <v>0.25</v>
          </cell>
        </row>
        <row r="4">
          <cell r="A4">
            <v>0.375</v>
          </cell>
        </row>
        <row r="5">
          <cell r="A5">
            <v>0.5</v>
          </cell>
        </row>
        <row r="6">
          <cell r="A6">
            <v>0.625</v>
          </cell>
        </row>
        <row r="7">
          <cell r="A7">
            <v>0.75</v>
          </cell>
        </row>
        <row r="8">
          <cell r="A8">
            <v>0.875</v>
          </cell>
        </row>
        <row r="9">
          <cell r="A9">
            <v>1</v>
          </cell>
        </row>
        <row r="10">
          <cell r="A10">
            <v>1.125</v>
          </cell>
        </row>
        <row r="11">
          <cell r="A11">
            <v>1.25</v>
          </cell>
        </row>
        <row r="12">
          <cell r="A12">
            <v>1.375</v>
          </cell>
        </row>
        <row r="13">
          <cell r="A13">
            <v>1.5</v>
          </cell>
        </row>
        <row r="14">
          <cell r="A14">
            <v>1.625</v>
          </cell>
        </row>
        <row r="15">
          <cell r="A15">
            <v>1.75</v>
          </cell>
        </row>
        <row r="16">
          <cell r="A16">
            <v>1.875</v>
          </cell>
        </row>
        <row r="17">
          <cell r="A17">
            <v>2</v>
          </cell>
        </row>
      </sheetData>
      <sheetData sheetId="1" refreshError="1"/>
      <sheetData sheetId="2" refreshError="1"/>
      <sheetData sheetId="3" refreshError="1"/>
      <sheetData sheetId="4" refreshError="1">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Fresh Cow/field/blackeye/pigeon (peas)</v>
          </cell>
          <cell r="E6" t="str">
            <v>Asparagus</v>
          </cell>
        </row>
        <row r="7">
          <cell r="A7" t="str">
            <v>Boston or bibb lettuce</v>
          </cell>
          <cell r="B7" t="str">
            <v>Chili pepper, hot</v>
          </cell>
          <cell r="C7" t="str">
            <v xml:space="preserve">Kidney beans </v>
          </cell>
          <cell r="D7" t="str">
            <v>Green peas, immature</v>
          </cell>
          <cell r="E7" t="str">
            <v xml:space="preserve">Avocado </v>
          </cell>
        </row>
        <row r="8">
          <cell r="A8" t="str">
            <v>Broccoli</v>
          </cell>
          <cell r="B8" t="str">
            <v xml:space="preserve">Peppers, red, sweet, bell </v>
          </cell>
          <cell r="C8" t="str">
            <v xml:space="preserve">Lentils </v>
          </cell>
          <cell r="D8" t="str">
            <v>Jicama</v>
          </cell>
          <cell r="E8" t="str">
            <v>Bamboo Shoots</v>
          </cell>
        </row>
        <row r="9">
          <cell r="A9" t="str">
            <v>Chard</v>
          </cell>
          <cell r="B9" t="str">
            <v>Pumpkin</v>
          </cell>
          <cell r="C9" t="str">
            <v>Lima beans, mature</v>
          </cell>
          <cell r="D9" t="str">
            <v xml:space="preserve">Lima beans, immature </v>
          </cell>
          <cell r="E9" t="str">
            <v>Beans, green/snap/yellow</v>
          </cell>
        </row>
        <row r="10">
          <cell r="A10" t="str">
            <v>Cilantro</v>
          </cell>
          <cell r="B10" t="str">
            <v xml:space="preserve">Squash, winter </v>
          </cell>
          <cell r="C10" t="str">
            <v>Pinto beans</v>
          </cell>
          <cell r="D10" t="str">
            <v>Parsnips</v>
          </cell>
          <cell r="E10" t="str">
            <v>Beets</v>
          </cell>
        </row>
        <row r="11">
          <cell r="A11" t="str">
            <v>Collard greens</v>
          </cell>
          <cell r="B11" t="str">
            <v>Sweet potatoes</v>
          </cell>
          <cell r="C11" t="str">
            <v>Refried beans</v>
          </cell>
          <cell r="D11" t="str">
            <v xml:space="preserve">Plantains </v>
          </cell>
          <cell r="E11" t="str">
            <v xml:space="preserve">Brussels sprouts </v>
          </cell>
        </row>
        <row r="12">
          <cell r="A12" t="str">
            <v>Grape leaves</v>
          </cell>
          <cell r="B12" t="str">
            <v xml:space="preserve">Tomato juice </v>
          </cell>
          <cell r="C12" t="str">
            <v>Soybeans</v>
          </cell>
          <cell r="D12" t="str">
            <v>Potatoes</v>
          </cell>
          <cell r="E12" t="str">
            <v>Cabbage, green/red</v>
          </cell>
        </row>
        <row r="13">
          <cell r="A13" t="str">
            <v>Kale</v>
          </cell>
          <cell r="B13" t="str">
            <v>Tomato paste</v>
          </cell>
          <cell r="C13" t="str">
            <v xml:space="preserve">Split peas </v>
          </cell>
          <cell r="D13" t="str">
            <v>Water chestnuts</v>
          </cell>
          <cell r="E13" t="str">
            <v>Cactus (nopales)</v>
          </cell>
        </row>
        <row r="14">
          <cell r="A14" t="str">
            <v>Mustard greens</v>
          </cell>
          <cell r="B14" t="str">
            <v>Tomato sauce</v>
          </cell>
          <cell r="C14" t="str">
            <v>White beans</v>
          </cell>
          <cell r="D14" t="str">
            <v>Starchy unspecified</v>
          </cell>
          <cell r="E14" t="str">
            <v xml:space="preserve">Cauliflower/broccoflower </v>
          </cell>
        </row>
        <row r="15">
          <cell r="A15" t="str">
            <v>Romaine</v>
          </cell>
          <cell r="B15" t="str">
            <v>Tomatoes</v>
          </cell>
          <cell r="C15" t="str">
            <v>Beans/peas unspecified</v>
          </cell>
          <cell r="E15" t="str">
            <v>Celery</v>
          </cell>
        </row>
        <row r="16">
          <cell r="A16" t="str">
            <v>Seaweed</v>
          </cell>
          <cell r="B16" t="str">
            <v>Red/orange unspecified</v>
          </cell>
          <cell r="E16" t="str">
            <v>Chili pepper, hot, green</v>
          </cell>
        </row>
        <row r="17">
          <cell r="A17" t="str">
            <v>Spinach</v>
          </cell>
          <cell r="E17" t="str">
            <v>Chives</v>
          </cell>
        </row>
        <row r="18">
          <cell r="A18" t="str">
            <v>Turnip greens</v>
          </cell>
          <cell r="E18" t="str">
            <v xml:space="preserve">Cucumber </v>
          </cell>
        </row>
        <row r="19">
          <cell r="A19" t="str">
            <v>Watercress</v>
          </cell>
          <cell r="E19" t="str">
            <v>Eggplant</v>
          </cell>
        </row>
        <row r="20">
          <cell r="A20" t="str">
            <v>Dark green unspecified</v>
          </cell>
          <cell r="E20" t="str">
            <v>Garlic</v>
          </cell>
        </row>
        <row r="21">
          <cell r="E21" t="str">
            <v>Kohlrabi/celeriac/Fennel</v>
          </cell>
        </row>
        <row r="22">
          <cell r="E22" t="str">
            <v>Lettuce, iceberg</v>
          </cell>
        </row>
        <row r="23">
          <cell r="E23" t="str">
            <v>Mung bean/alfalfa sprouts</v>
          </cell>
        </row>
        <row r="24">
          <cell r="E24" t="str">
            <v>Mushrooms</v>
          </cell>
        </row>
        <row r="25">
          <cell r="E25" t="str">
            <v>Okra</v>
          </cell>
        </row>
        <row r="26">
          <cell r="E26" t="str">
            <v>Olives</v>
          </cell>
        </row>
        <row r="27">
          <cell r="E27" t="str">
            <v>Onions/leeks</v>
          </cell>
        </row>
        <row r="28">
          <cell r="E28" t="str">
            <v>Peppers, green, sweet, bell</v>
          </cell>
        </row>
        <row r="29">
          <cell r="E29" t="str">
            <v>Pickles</v>
          </cell>
        </row>
        <row r="30">
          <cell r="E30" t="str">
            <v>Radishes</v>
          </cell>
        </row>
        <row r="31">
          <cell r="E31" t="str">
            <v>Snowpeas</v>
          </cell>
        </row>
        <row r="32">
          <cell r="E32" t="str">
            <v>Squash, Summer/yellow/spaghetti/chayote</v>
          </cell>
        </row>
        <row r="33">
          <cell r="E33" t="str">
            <v>Tomatillos</v>
          </cell>
        </row>
        <row r="34">
          <cell r="E34" t="str">
            <v>Turnips/rutabagas</v>
          </cell>
        </row>
        <row r="35">
          <cell r="E35" t="str">
            <v>Zucchini</v>
          </cell>
        </row>
        <row r="36">
          <cell r="E36" t="str">
            <v>**Extra dark green used as other**</v>
          </cell>
        </row>
        <row r="37">
          <cell r="E37" t="str">
            <v>**Extra red/orange used as other**</v>
          </cell>
        </row>
        <row r="38">
          <cell r="E38" t="str">
            <v>**Extra beans/peas used as other**</v>
          </cell>
        </row>
        <row r="39">
          <cell r="E39" t="str">
            <v>Other unspecified</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sheetData sheetId="1"/>
      <sheetData sheetId="2"/>
      <sheetData sheetId="3"/>
      <sheetData sheetId="4">
        <row r="5">
          <cell r="C5" t="str">
            <v xml:space="preserve">Black beans </v>
          </cell>
        </row>
        <row r="6">
          <cell r="C6" t="str">
            <v xml:space="preserve">Chickpeas </v>
          </cell>
        </row>
        <row r="7">
          <cell r="C7" t="str">
            <v xml:space="preserve">Kidney beans </v>
          </cell>
        </row>
        <row r="8">
          <cell r="C8" t="str">
            <v xml:space="preserve">Lentils </v>
          </cell>
        </row>
        <row r="9">
          <cell r="C9" t="str">
            <v>Lima beans, mature</v>
          </cell>
        </row>
        <row r="10">
          <cell r="C10" t="str">
            <v>Pinto beans</v>
          </cell>
        </row>
        <row r="11">
          <cell r="C11" t="str">
            <v>Refried beans</v>
          </cell>
        </row>
        <row r="12">
          <cell r="C12" t="str">
            <v>Soybeans</v>
          </cell>
        </row>
        <row r="13">
          <cell r="C13" t="str">
            <v xml:space="preserve">Split peas </v>
          </cell>
        </row>
        <row r="14">
          <cell r="C14" t="str">
            <v>White beans</v>
          </cell>
        </row>
        <row r="15">
          <cell r="C15" t="str">
            <v>Beans/peas unspecified</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 val="Simplified Nutrient Assessm (2"/>
    </sheetNames>
    <sheetDataSet>
      <sheetData sheetId="0" refreshError="1">
        <row r="2">
          <cell r="D2">
            <v>0.125</v>
          </cell>
        </row>
        <row r="3">
          <cell r="D3">
            <v>0.25</v>
          </cell>
        </row>
        <row r="4">
          <cell r="D4">
            <v>0.375</v>
          </cell>
        </row>
        <row r="5">
          <cell r="D5">
            <v>0.5</v>
          </cell>
        </row>
        <row r="6">
          <cell r="D6">
            <v>0.625</v>
          </cell>
        </row>
        <row r="7">
          <cell r="D7">
            <v>0.75</v>
          </cell>
        </row>
        <row r="8">
          <cell r="D8">
            <v>0.875</v>
          </cell>
        </row>
        <row r="9">
          <cell r="D9">
            <v>1</v>
          </cell>
        </row>
        <row r="10">
          <cell r="D10">
            <v>1.125</v>
          </cell>
        </row>
        <row r="11">
          <cell r="D11">
            <v>1.25</v>
          </cell>
        </row>
        <row r="12">
          <cell r="D12">
            <v>1.375</v>
          </cell>
        </row>
        <row r="13">
          <cell r="D13">
            <v>1.5</v>
          </cell>
        </row>
        <row r="14">
          <cell r="D14">
            <v>1.625</v>
          </cell>
        </row>
        <row r="15">
          <cell r="D15">
            <v>1.75</v>
          </cell>
        </row>
        <row r="16">
          <cell r="D16">
            <v>1.875</v>
          </cell>
        </row>
        <row r="17">
          <cell r="D17">
            <v>2</v>
          </cell>
        </row>
        <row r="18">
          <cell r="D18">
            <v>2.125</v>
          </cell>
        </row>
        <row r="19">
          <cell r="D19">
            <v>2.25</v>
          </cell>
        </row>
        <row r="20">
          <cell r="D20">
            <v>2.375</v>
          </cell>
        </row>
        <row r="21">
          <cell r="D21">
            <v>2.5</v>
          </cell>
        </row>
        <row r="22">
          <cell r="D22">
            <v>2.625</v>
          </cell>
        </row>
        <row r="23">
          <cell r="D23">
            <v>2.75</v>
          </cell>
        </row>
        <row r="24">
          <cell r="D24">
            <v>2.875</v>
          </cell>
        </row>
        <row r="25">
          <cell r="D25">
            <v>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17" Type="http://schemas.openxmlformats.org/officeDocument/2006/relationships/ctrlProp" Target="../ctrlProps/ctrlProp834.xml"/><Relationship Id="rId21" Type="http://schemas.openxmlformats.org/officeDocument/2006/relationships/ctrlProp" Target="../ctrlProps/ctrlProp738.xml"/><Relationship Id="rId42" Type="http://schemas.openxmlformats.org/officeDocument/2006/relationships/ctrlProp" Target="../ctrlProps/ctrlProp759.xml"/><Relationship Id="rId63" Type="http://schemas.openxmlformats.org/officeDocument/2006/relationships/ctrlProp" Target="../ctrlProps/ctrlProp780.xml"/><Relationship Id="rId84" Type="http://schemas.openxmlformats.org/officeDocument/2006/relationships/ctrlProp" Target="../ctrlProps/ctrlProp801.xml"/><Relationship Id="rId138" Type="http://schemas.openxmlformats.org/officeDocument/2006/relationships/ctrlProp" Target="../ctrlProps/ctrlProp855.xml"/><Relationship Id="rId107" Type="http://schemas.openxmlformats.org/officeDocument/2006/relationships/ctrlProp" Target="../ctrlProps/ctrlProp824.xml"/><Relationship Id="rId11" Type="http://schemas.openxmlformats.org/officeDocument/2006/relationships/ctrlProp" Target="../ctrlProps/ctrlProp728.xml"/><Relationship Id="rId32" Type="http://schemas.openxmlformats.org/officeDocument/2006/relationships/ctrlProp" Target="../ctrlProps/ctrlProp749.xml"/><Relationship Id="rId37" Type="http://schemas.openxmlformats.org/officeDocument/2006/relationships/ctrlProp" Target="../ctrlProps/ctrlProp754.xml"/><Relationship Id="rId53" Type="http://schemas.openxmlformats.org/officeDocument/2006/relationships/ctrlProp" Target="../ctrlProps/ctrlProp770.xml"/><Relationship Id="rId58" Type="http://schemas.openxmlformats.org/officeDocument/2006/relationships/ctrlProp" Target="../ctrlProps/ctrlProp775.xml"/><Relationship Id="rId74" Type="http://schemas.openxmlformats.org/officeDocument/2006/relationships/ctrlProp" Target="../ctrlProps/ctrlProp791.xml"/><Relationship Id="rId79" Type="http://schemas.openxmlformats.org/officeDocument/2006/relationships/ctrlProp" Target="../ctrlProps/ctrlProp796.xml"/><Relationship Id="rId102" Type="http://schemas.openxmlformats.org/officeDocument/2006/relationships/ctrlProp" Target="../ctrlProps/ctrlProp819.xml"/><Relationship Id="rId123" Type="http://schemas.openxmlformats.org/officeDocument/2006/relationships/ctrlProp" Target="../ctrlProps/ctrlProp840.xml"/><Relationship Id="rId128" Type="http://schemas.openxmlformats.org/officeDocument/2006/relationships/ctrlProp" Target="../ctrlProps/ctrlProp845.xml"/><Relationship Id="rId5" Type="http://schemas.openxmlformats.org/officeDocument/2006/relationships/vmlDrawing" Target="../drawings/vmlDrawing13.vml"/><Relationship Id="rId90" Type="http://schemas.openxmlformats.org/officeDocument/2006/relationships/ctrlProp" Target="../ctrlProps/ctrlProp807.xml"/><Relationship Id="rId95" Type="http://schemas.openxmlformats.org/officeDocument/2006/relationships/ctrlProp" Target="../ctrlProps/ctrlProp812.xml"/><Relationship Id="rId22" Type="http://schemas.openxmlformats.org/officeDocument/2006/relationships/ctrlProp" Target="../ctrlProps/ctrlProp739.xml"/><Relationship Id="rId27" Type="http://schemas.openxmlformats.org/officeDocument/2006/relationships/ctrlProp" Target="../ctrlProps/ctrlProp744.xml"/><Relationship Id="rId43" Type="http://schemas.openxmlformats.org/officeDocument/2006/relationships/ctrlProp" Target="../ctrlProps/ctrlProp760.xml"/><Relationship Id="rId48" Type="http://schemas.openxmlformats.org/officeDocument/2006/relationships/ctrlProp" Target="../ctrlProps/ctrlProp765.xml"/><Relationship Id="rId64" Type="http://schemas.openxmlformats.org/officeDocument/2006/relationships/ctrlProp" Target="../ctrlProps/ctrlProp781.xml"/><Relationship Id="rId69" Type="http://schemas.openxmlformats.org/officeDocument/2006/relationships/ctrlProp" Target="../ctrlProps/ctrlProp786.xml"/><Relationship Id="rId113" Type="http://schemas.openxmlformats.org/officeDocument/2006/relationships/ctrlProp" Target="../ctrlProps/ctrlProp830.xml"/><Relationship Id="rId118" Type="http://schemas.openxmlformats.org/officeDocument/2006/relationships/ctrlProp" Target="../ctrlProps/ctrlProp835.xml"/><Relationship Id="rId134" Type="http://schemas.openxmlformats.org/officeDocument/2006/relationships/ctrlProp" Target="../ctrlProps/ctrlProp851.xml"/><Relationship Id="rId139" Type="http://schemas.openxmlformats.org/officeDocument/2006/relationships/ctrlProp" Target="../ctrlProps/ctrlProp856.xml"/><Relationship Id="rId80" Type="http://schemas.openxmlformats.org/officeDocument/2006/relationships/ctrlProp" Target="../ctrlProps/ctrlProp797.xml"/><Relationship Id="rId85" Type="http://schemas.openxmlformats.org/officeDocument/2006/relationships/ctrlProp" Target="../ctrlProps/ctrlProp802.xml"/><Relationship Id="rId12" Type="http://schemas.openxmlformats.org/officeDocument/2006/relationships/ctrlProp" Target="../ctrlProps/ctrlProp729.xml"/><Relationship Id="rId17" Type="http://schemas.openxmlformats.org/officeDocument/2006/relationships/ctrlProp" Target="../ctrlProps/ctrlProp734.xml"/><Relationship Id="rId33" Type="http://schemas.openxmlformats.org/officeDocument/2006/relationships/ctrlProp" Target="../ctrlProps/ctrlProp750.xml"/><Relationship Id="rId38" Type="http://schemas.openxmlformats.org/officeDocument/2006/relationships/ctrlProp" Target="../ctrlProps/ctrlProp755.xml"/><Relationship Id="rId59" Type="http://schemas.openxmlformats.org/officeDocument/2006/relationships/ctrlProp" Target="../ctrlProps/ctrlProp776.xml"/><Relationship Id="rId103" Type="http://schemas.openxmlformats.org/officeDocument/2006/relationships/ctrlProp" Target="../ctrlProps/ctrlProp820.xml"/><Relationship Id="rId108" Type="http://schemas.openxmlformats.org/officeDocument/2006/relationships/ctrlProp" Target="../ctrlProps/ctrlProp825.xml"/><Relationship Id="rId124" Type="http://schemas.openxmlformats.org/officeDocument/2006/relationships/ctrlProp" Target="../ctrlProps/ctrlProp841.xml"/><Relationship Id="rId129" Type="http://schemas.openxmlformats.org/officeDocument/2006/relationships/ctrlProp" Target="../ctrlProps/ctrlProp846.xml"/><Relationship Id="rId54" Type="http://schemas.openxmlformats.org/officeDocument/2006/relationships/ctrlProp" Target="../ctrlProps/ctrlProp771.xml"/><Relationship Id="rId70" Type="http://schemas.openxmlformats.org/officeDocument/2006/relationships/ctrlProp" Target="../ctrlProps/ctrlProp787.xml"/><Relationship Id="rId75" Type="http://schemas.openxmlformats.org/officeDocument/2006/relationships/ctrlProp" Target="../ctrlProps/ctrlProp792.xml"/><Relationship Id="rId91" Type="http://schemas.openxmlformats.org/officeDocument/2006/relationships/ctrlProp" Target="../ctrlProps/ctrlProp808.xml"/><Relationship Id="rId96" Type="http://schemas.openxmlformats.org/officeDocument/2006/relationships/ctrlProp" Target="../ctrlProps/ctrlProp813.xml"/><Relationship Id="rId140" Type="http://schemas.openxmlformats.org/officeDocument/2006/relationships/ctrlProp" Target="../ctrlProps/ctrlProp857.xml"/><Relationship Id="rId1" Type="http://schemas.openxmlformats.org/officeDocument/2006/relationships/hyperlink" Target="https://foodbuyingguide.fns.usda.gov/files/Reports/USDA_FBG_Section2_Vegetables_YieldTable.pdf" TargetMode="External"/><Relationship Id="rId6" Type="http://schemas.openxmlformats.org/officeDocument/2006/relationships/ctrlProp" Target="../ctrlProps/ctrlProp723.xml"/><Relationship Id="rId23" Type="http://schemas.openxmlformats.org/officeDocument/2006/relationships/ctrlProp" Target="../ctrlProps/ctrlProp740.xml"/><Relationship Id="rId28" Type="http://schemas.openxmlformats.org/officeDocument/2006/relationships/ctrlProp" Target="../ctrlProps/ctrlProp745.xml"/><Relationship Id="rId49" Type="http://schemas.openxmlformats.org/officeDocument/2006/relationships/ctrlProp" Target="../ctrlProps/ctrlProp766.xml"/><Relationship Id="rId114" Type="http://schemas.openxmlformats.org/officeDocument/2006/relationships/ctrlProp" Target="../ctrlProps/ctrlProp831.xml"/><Relationship Id="rId119" Type="http://schemas.openxmlformats.org/officeDocument/2006/relationships/ctrlProp" Target="../ctrlProps/ctrlProp836.xml"/><Relationship Id="rId44" Type="http://schemas.openxmlformats.org/officeDocument/2006/relationships/ctrlProp" Target="../ctrlProps/ctrlProp761.xml"/><Relationship Id="rId60" Type="http://schemas.openxmlformats.org/officeDocument/2006/relationships/ctrlProp" Target="../ctrlProps/ctrlProp777.xml"/><Relationship Id="rId65" Type="http://schemas.openxmlformats.org/officeDocument/2006/relationships/ctrlProp" Target="../ctrlProps/ctrlProp782.xml"/><Relationship Id="rId81" Type="http://schemas.openxmlformats.org/officeDocument/2006/relationships/ctrlProp" Target="../ctrlProps/ctrlProp798.xml"/><Relationship Id="rId86" Type="http://schemas.openxmlformats.org/officeDocument/2006/relationships/ctrlProp" Target="../ctrlProps/ctrlProp803.xml"/><Relationship Id="rId130" Type="http://schemas.openxmlformats.org/officeDocument/2006/relationships/ctrlProp" Target="../ctrlProps/ctrlProp847.xml"/><Relationship Id="rId135" Type="http://schemas.openxmlformats.org/officeDocument/2006/relationships/ctrlProp" Target="../ctrlProps/ctrlProp852.xml"/><Relationship Id="rId13" Type="http://schemas.openxmlformats.org/officeDocument/2006/relationships/ctrlProp" Target="../ctrlProps/ctrlProp730.xml"/><Relationship Id="rId18" Type="http://schemas.openxmlformats.org/officeDocument/2006/relationships/ctrlProp" Target="../ctrlProps/ctrlProp735.xml"/><Relationship Id="rId39" Type="http://schemas.openxmlformats.org/officeDocument/2006/relationships/ctrlProp" Target="../ctrlProps/ctrlProp756.xml"/><Relationship Id="rId109" Type="http://schemas.openxmlformats.org/officeDocument/2006/relationships/ctrlProp" Target="../ctrlProps/ctrlProp826.xml"/><Relationship Id="rId34" Type="http://schemas.openxmlformats.org/officeDocument/2006/relationships/ctrlProp" Target="../ctrlProps/ctrlProp751.xml"/><Relationship Id="rId50" Type="http://schemas.openxmlformats.org/officeDocument/2006/relationships/ctrlProp" Target="../ctrlProps/ctrlProp767.xml"/><Relationship Id="rId55" Type="http://schemas.openxmlformats.org/officeDocument/2006/relationships/ctrlProp" Target="../ctrlProps/ctrlProp772.xml"/><Relationship Id="rId76" Type="http://schemas.openxmlformats.org/officeDocument/2006/relationships/ctrlProp" Target="../ctrlProps/ctrlProp793.xml"/><Relationship Id="rId97" Type="http://schemas.openxmlformats.org/officeDocument/2006/relationships/ctrlProp" Target="../ctrlProps/ctrlProp814.xml"/><Relationship Id="rId104" Type="http://schemas.openxmlformats.org/officeDocument/2006/relationships/ctrlProp" Target="../ctrlProps/ctrlProp821.xml"/><Relationship Id="rId120" Type="http://schemas.openxmlformats.org/officeDocument/2006/relationships/ctrlProp" Target="../ctrlProps/ctrlProp837.xml"/><Relationship Id="rId125" Type="http://schemas.openxmlformats.org/officeDocument/2006/relationships/ctrlProp" Target="../ctrlProps/ctrlProp842.xml"/><Relationship Id="rId141" Type="http://schemas.openxmlformats.org/officeDocument/2006/relationships/ctrlProp" Target="../ctrlProps/ctrlProp858.xml"/><Relationship Id="rId7" Type="http://schemas.openxmlformats.org/officeDocument/2006/relationships/ctrlProp" Target="../ctrlProps/ctrlProp724.xml"/><Relationship Id="rId71" Type="http://schemas.openxmlformats.org/officeDocument/2006/relationships/ctrlProp" Target="../ctrlProps/ctrlProp788.xml"/><Relationship Id="rId92" Type="http://schemas.openxmlformats.org/officeDocument/2006/relationships/ctrlProp" Target="../ctrlProps/ctrlProp809.xml"/><Relationship Id="rId2" Type="http://schemas.openxmlformats.org/officeDocument/2006/relationships/printerSettings" Target="../printerSettings/printerSettings9.bin"/><Relationship Id="rId29" Type="http://schemas.openxmlformats.org/officeDocument/2006/relationships/ctrlProp" Target="../ctrlProps/ctrlProp746.xml"/><Relationship Id="rId24" Type="http://schemas.openxmlformats.org/officeDocument/2006/relationships/ctrlProp" Target="../ctrlProps/ctrlProp741.xml"/><Relationship Id="rId40" Type="http://schemas.openxmlformats.org/officeDocument/2006/relationships/ctrlProp" Target="../ctrlProps/ctrlProp757.xml"/><Relationship Id="rId45" Type="http://schemas.openxmlformats.org/officeDocument/2006/relationships/ctrlProp" Target="../ctrlProps/ctrlProp762.xml"/><Relationship Id="rId66" Type="http://schemas.openxmlformats.org/officeDocument/2006/relationships/ctrlProp" Target="../ctrlProps/ctrlProp783.xml"/><Relationship Id="rId87" Type="http://schemas.openxmlformats.org/officeDocument/2006/relationships/ctrlProp" Target="../ctrlProps/ctrlProp804.xml"/><Relationship Id="rId110" Type="http://schemas.openxmlformats.org/officeDocument/2006/relationships/ctrlProp" Target="../ctrlProps/ctrlProp827.xml"/><Relationship Id="rId115" Type="http://schemas.openxmlformats.org/officeDocument/2006/relationships/ctrlProp" Target="../ctrlProps/ctrlProp832.xml"/><Relationship Id="rId131" Type="http://schemas.openxmlformats.org/officeDocument/2006/relationships/ctrlProp" Target="../ctrlProps/ctrlProp848.xml"/><Relationship Id="rId136" Type="http://schemas.openxmlformats.org/officeDocument/2006/relationships/ctrlProp" Target="../ctrlProps/ctrlProp853.xml"/><Relationship Id="rId61" Type="http://schemas.openxmlformats.org/officeDocument/2006/relationships/ctrlProp" Target="../ctrlProps/ctrlProp778.xml"/><Relationship Id="rId82" Type="http://schemas.openxmlformats.org/officeDocument/2006/relationships/ctrlProp" Target="../ctrlProps/ctrlProp799.xml"/><Relationship Id="rId19" Type="http://schemas.openxmlformats.org/officeDocument/2006/relationships/ctrlProp" Target="../ctrlProps/ctrlProp736.xml"/><Relationship Id="rId14" Type="http://schemas.openxmlformats.org/officeDocument/2006/relationships/ctrlProp" Target="../ctrlProps/ctrlProp731.xml"/><Relationship Id="rId30" Type="http://schemas.openxmlformats.org/officeDocument/2006/relationships/ctrlProp" Target="../ctrlProps/ctrlProp747.xml"/><Relationship Id="rId35" Type="http://schemas.openxmlformats.org/officeDocument/2006/relationships/ctrlProp" Target="../ctrlProps/ctrlProp752.xml"/><Relationship Id="rId56" Type="http://schemas.openxmlformats.org/officeDocument/2006/relationships/ctrlProp" Target="../ctrlProps/ctrlProp773.xml"/><Relationship Id="rId77" Type="http://schemas.openxmlformats.org/officeDocument/2006/relationships/ctrlProp" Target="../ctrlProps/ctrlProp794.xml"/><Relationship Id="rId100" Type="http://schemas.openxmlformats.org/officeDocument/2006/relationships/ctrlProp" Target="../ctrlProps/ctrlProp817.xml"/><Relationship Id="rId105" Type="http://schemas.openxmlformats.org/officeDocument/2006/relationships/ctrlProp" Target="../ctrlProps/ctrlProp822.xml"/><Relationship Id="rId126" Type="http://schemas.openxmlformats.org/officeDocument/2006/relationships/ctrlProp" Target="../ctrlProps/ctrlProp843.xml"/><Relationship Id="rId8" Type="http://schemas.openxmlformats.org/officeDocument/2006/relationships/ctrlProp" Target="../ctrlProps/ctrlProp725.xml"/><Relationship Id="rId51" Type="http://schemas.openxmlformats.org/officeDocument/2006/relationships/ctrlProp" Target="../ctrlProps/ctrlProp768.xml"/><Relationship Id="rId72" Type="http://schemas.openxmlformats.org/officeDocument/2006/relationships/ctrlProp" Target="../ctrlProps/ctrlProp789.xml"/><Relationship Id="rId93" Type="http://schemas.openxmlformats.org/officeDocument/2006/relationships/ctrlProp" Target="../ctrlProps/ctrlProp810.xml"/><Relationship Id="rId98" Type="http://schemas.openxmlformats.org/officeDocument/2006/relationships/ctrlProp" Target="../ctrlProps/ctrlProp815.xml"/><Relationship Id="rId121" Type="http://schemas.openxmlformats.org/officeDocument/2006/relationships/ctrlProp" Target="../ctrlProps/ctrlProp838.xml"/><Relationship Id="rId3" Type="http://schemas.openxmlformats.org/officeDocument/2006/relationships/drawing" Target="../drawings/drawing7.xml"/><Relationship Id="rId25" Type="http://schemas.openxmlformats.org/officeDocument/2006/relationships/ctrlProp" Target="../ctrlProps/ctrlProp742.xml"/><Relationship Id="rId46" Type="http://schemas.openxmlformats.org/officeDocument/2006/relationships/ctrlProp" Target="../ctrlProps/ctrlProp763.xml"/><Relationship Id="rId67" Type="http://schemas.openxmlformats.org/officeDocument/2006/relationships/ctrlProp" Target="../ctrlProps/ctrlProp784.xml"/><Relationship Id="rId116" Type="http://schemas.openxmlformats.org/officeDocument/2006/relationships/ctrlProp" Target="../ctrlProps/ctrlProp833.xml"/><Relationship Id="rId137" Type="http://schemas.openxmlformats.org/officeDocument/2006/relationships/ctrlProp" Target="../ctrlProps/ctrlProp854.xml"/><Relationship Id="rId20" Type="http://schemas.openxmlformats.org/officeDocument/2006/relationships/ctrlProp" Target="../ctrlProps/ctrlProp737.xml"/><Relationship Id="rId41" Type="http://schemas.openxmlformats.org/officeDocument/2006/relationships/ctrlProp" Target="../ctrlProps/ctrlProp758.xml"/><Relationship Id="rId62" Type="http://schemas.openxmlformats.org/officeDocument/2006/relationships/ctrlProp" Target="../ctrlProps/ctrlProp779.xml"/><Relationship Id="rId83" Type="http://schemas.openxmlformats.org/officeDocument/2006/relationships/ctrlProp" Target="../ctrlProps/ctrlProp800.xml"/><Relationship Id="rId88" Type="http://schemas.openxmlformats.org/officeDocument/2006/relationships/ctrlProp" Target="../ctrlProps/ctrlProp805.xml"/><Relationship Id="rId111" Type="http://schemas.openxmlformats.org/officeDocument/2006/relationships/ctrlProp" Target="../ctrlProps/ctrlProp828.xml"/><Relationship Id="rId132" Type="http://schemas.openxmlformats.org/officeDocument/2006/relationships/ctrlProp" Target="../ctrlProps/ctrlProp849.xml"/><Relationship Id="rId15" Type="http://schemas.openxmlformats.org/officeDocument/2006/relationships/ctrlProp" Target="../ctrlProps/ctrlProp732.xml"/><Relationship Id="rId36" Type="http://schemas.openxmlformats.org/officeDocument/2006/relationships/ctrlProp" Target="../ctrlProps/ctrlProp753.xml"/><Relationship Id="rId57" Type="http://schemas.openxmlformats.org/officeDocument/2006/relationships/ctrlProp" Target="../ctrlProps/ctrlProp774.xml"/><Relationship Id="rId106" Type="http://schemas.openxmlformats.org/officeDocument/2006/relationships/ctrlProp" Target="../ctrlProps/ctrlProp823.xml"/><Relationship Id="rId127" Type="http://schemas.openxmlformats.org/officeDocument/2006/relationships/ctrlProp" Target="../ctrlProps/ctrlProp844.xml"/><Relationship Id="rId10" Type="http://schemas.openxmlformats.org/officeDocument/2006/relationships/ctrlProp" Target="../ctrlProps/ctrlProp727.xml"/><Relationship Id="rId31" Type="http://schemas.openxmlformats.org/officeDocument/2006/relationships/ctrlProp" Target="../ctrlProps/ctrlProp748.xml"/><Relationship Id="rId52" Type="http://schemas.openxmlformats.org/officeDocument/2006/relationships/ctrlProp" Target="../ctrlProps/ctrlProp769.xml"/><Relationship Id="rId73" Type="http://schemas.openxmlformats.org/officeDocument/2006/relationships/ctrlProp" Target="../ctrlProps/ctrlProp790.xml"/><Relationship Id="rId78" Type="http://schemas.openxmlformats.org/officeDocument/2006/relationships/ctrlProp" Target="../ctrlProps/ctrlProp795.xml"/><Relationship Id="rId94" Type="http://schemas.openxmlformats.org/officeDocument/2006/relationships/ctrlProp" Target="../ctrlProps/ctrlProp811.xml"/><Relationship Id="rId99" Type="http://schemas.openxmlformats.org/officeDocument/2006/relationships/ctrlProp" Target="../ctrlProps/ctrlProp816.xml"/><Relationship Id="rId101" Type="http://schemas.openxmlformats.org/officeDocument/2006/relationships/ctrlProp" Target="../ctrlProps/ctrlProp818.xml"/><Relationship Id="rId122" Type="http://schemas.openxmlformats.org/officeDocument/2006/relationships/ctrlProp" Target="../ctrlProps/ctrlProp839.xml"/><Relationship Id="rId4" Type="http://schemas.openxmlformats.org/officeDocument/2006/relationships/vmlDrawing" Target="../drawings/vmlDrawing12.vml"/><Relationship Id="rId9" Type="http://schemas.openxmlformats.org/officeDocument/2006/relationships/ctrlProp" Target="../ctrlProps/ctrlProp726.xml"/><Relationship Id="rId26" Type="http://schemas.openxmlformats.org/officeDocument/2006/relationships/ctrlProp" Target="../ctrlProps/ctrlProp743.xml"/><Relationship Id="rId47" Type="http://schemas.openxmlformats.org/officeDocument/2006/relationships/ctrlProp" Target="../ctrlProps/ctrlProp764.xml"/><Relationship Id="rId68" Type="http://schemas.openxmlformats.org/officeDocument/2006/relationships/ctrlProp" Target="../ctrlProps/ctrlProp785.xml"/><Relationship Id="rId89" Type="http://schemas.openxmlformats.org/officeDocument/2006/relationships/ctrlProp" Target="../ctrlProps/ctrlProp806.xml"/><Relationship Id="rId112" Type="http://schemas.openxmlformats.org/officeDocument/2006/relationships/ctrlProp" Target="../ctrlProps/ctrlProp829.xml"/><Relationship Id="rId133" Type="http://schemas.openxmlformats.org/officeDocument/2006/relationships/ctrlProp" Target="../ctrlProps/ctrlProp850.xml"/><Relationship Id="rId16" Type="http://schemas.openxmlformats.org/officeDocument/2006/relationships/ctrlProp" Target="../ctrlProps/ctrlProp733.xml"/></Relationships>
</file>

<file path=xl/worksheets/_rels/sheet11.xml.rels><?xml version="1.0" encoding="UTF-8" standalone="yes"?>
<Relationships xmlns="http://schemas.openxmlformats.org/package/2006/relationships"><Relationship Id="rId117" Type="http://schemas.openxmlformats.org/officeDocument/2006/relationships/ctrlProp" Target="../ctrlProps/ctrlProp970.xml"/><Relationship Id="rId21" Type="http://schemas.openxmlformats.org/officeDocument/2006/relationships/ctrlProp" Target="../ctrlProps/ctrlProp874.xml"/><Relationship Id="rId42" Type="http://schemas.openxmlformats.org/officeDocument/2006/relationships/ctrlProp" Target="../ctrlProps/ctrlProp895.xml"/><Relationship Id="rId63" Type="http://schemas.openxmlformats.org/officeDocument/2006/relationships/ctrlProp" Target="../ctrlProps/ctrlProp916.xml"/><Relationship Id="rId84" Type="http://schemas.openxmlformats.org/officeDocument/2006/relationships/ctrlProp" Target="../ctrlProps/ctrlProp937.xml"/><Relationship Id="rId138" Type="http://schemas.openxmlformats.org/officeDocument/2006/relationships/ctrlProp" Target="../ctrlProps/ctrlProp991.xml"/><Relationship Id="rId107" Type="http://schemas.openxmlformats.org/officeDocument/2006/relationships/ctrlProp" Target="../ctrlProps/ctrlProp960.xml"/><Relationship Id="rId11" Type="http://schemas.openxmlformats.org/officeDocument/2006/relationships/ctrlProp" Target="../ctrlProps/ctrlProp864.xml"/><Relationship Id="rId32" Type="http://schemas.openxmlformats.org/officeDocument/2006/relationships/ctrlProp" Target="../ctrlProps/ctrlProp885.xml"/><Relationship Id="rId37" Type="http://schemas.openxmlformats.org/officeDocument/2006/relationships/ctrlProp" Target="../ctrlProps/ctrlProp890.xml"/><Relationship Id="rId53" Type="http://schemas.openxmlformats.org/officeDocument/2006/relationships/ctrlProp" Target="../ctrlProps/ctrlProp906.xml"/><Relationship Id="rId58" Type="http://schemas.openxmlformats.org/officeDocument/2006/relationships/ctrlProp" Target="../ctrlProps/ctrlProp911.xml"/><Relationship Id="rId74" Type="http://schemas.openxmlformats.org/officeDocument/2006/relationships/ctrlProp" Target="../ctrlProps/ctrlProp927.xml"/><Relationship Id="rId79" Type="http://schemas.openxmlformats.org/officeDocument/2006/relationships/ctrlProp" Target="../ctrlProps/ctrlProp932.xml"/><Relationship Id="rId102" Type="http://schemas.openxmlformats.org/officeDocument/2006/relationships/ctrlProp" Target="../ctrlProps/ctrlProp955.xml"/><Relationship Id="rId123" Type="http://schemas.openxmlformats.org/officeDocument/2006/relationships/ctrlProp" Target="../ctrlProps/ctrlProp976.xml"/><Relationship Id="rId128" Type="http://schemas.openxmlformats.org/officeDocument/2006/relationships/ctrlProp" Target="../ctrlProps/ctrlProp981.xml"/><Relationship Id="rId5" Type="http://schemas.openxmlformats.org/officeDocument/2006/relationships/vmlDrawing" Target="../drawings/vmlDrawing15.vml"/><Relationship Id="rId90" Type="http://schemas.openxmlformats.org/officeDocument/2006/relationships/ctrlProp" Target="../ctrlProps/ctrlProp943.xml"/><Relationship Id="rId95" Type="http://schemas.openxmlformats.org/officeDocument/2006/relationships/ctrlProp" Target="../ctrlProps/ctrlProp948.xml"/><Relationship Id="rId22" Type="http://schemas.openxmlformats.org/officeDocument/2006/relationships/ctrlProp" Target="../ctrlProps/ctrlProp875.xml"/><Relationship Id="rId27" Type="http://schemas.openxmlformats.org/officeDocument/2006/relationships/ctrlProp" Target="../ctrlProps/ctrlProp880.xml"/><Relationship Id="rId43" Type="http://schemas.openxmlformats.org/officeDocument/2006/relationships/ctrlProp" Target="../ctrlProps/ctrlProp896.xml"/><Relationship Id="rId48" Type="http://schemas.openxmlformats.org/officeDocument/2006/relationships/ctrlProp" Target="../ctrlProps/ctrlProp901.xml"/><Relationship Id="rId64" Type="http://schemas.openxmlformats.org/officeDocument/2006/relationships/ctrlProp" Target="../ctrlProps/ctrlProp917.xml"/><Relationship Id="rId69" Type="http://schemas.openxmlformats.org/officeDocument/2006/relationships/ctrlProp" Target="../ctrlProps/ctrlProp922.xml"/><Relationship Id="rId113" Type="http://schemas.openxmlformats.org/officeDocument/2006/relationships/ctrlProp" Target="../ctrlProps/ctrlProp966.xml"/><Relationship Id="rId118" Type="http://schemas.openxmlformats.org/officeDocument/2006/relationships/ctrlProp" Target="../ctrlProps/ctrlProp971.xml"/><Relationship Id="rId134" Type="http://schemas.openxmlformats.org/officeDocument/2006/relationships/ctrlProp" Target="../ctrlProps/ctrlProp987.xml"/><Relationship Id="rId139" Type="http://schemas.openxmlformats.org/officeDocument/2006/relationships/ctrlProp" Target="../ctrlProps/ctrlProp992.xml"/><Relationship Id="rId80" Type="http://schemas.openxmlformats.org/officeDocument/2006/relationships/ctrlProp" Target="../ctrlProps/ctrlProp933.xml"/><Relationship Id="rId85" Type="http://schemas.openxmlformats.org/officeDocument/2006/relationships/ctrlProp" Target="../ctrlProps/ctrlProp938.xml"/><Relationship Id="rId12" Type="http://schemas.openxmlformats.org/officeDocument/2006/relationships/ctrlProp" Target="../ctrlProps/ctrlProp865.xml"/><Relationship Id="rId17" Type="http://schemas.openxmlformats.org/officeDocument/2006/relationships/ctrlProp" Target="../ctrlProps/ctrlProp870.xml"/><Relationship Id="rId33" Type="http://schemas.openxmlformats.org/officeDocument/2006/relationships/ctrlProp" Target="../ctrlProps/ctrlProp886.xml"/><Relationship Id="rId38" Type="http://schemas.openxmlformats.org/officeDocument/2006/relationships/ctrlProp" Target="../ctrlProps/ctrlProp891.xml"/><Relationship Id="rId59" Type="http://schemas.openxmlformats.org/officeDocument/2006/relationships/ctrlProp" Target="../ctrlProps/ctrlProp912.xml"/><Relationship Id="rId103" Type="http://schemas.openxmlformats.org/officeDocument/2006/relationships/ctrlProp" Target="../ctrlProps/ctrlProp956.xml"/><Relationship Id="rId108" Type="http://schemas.openxmlformats.org/officeDocument/2006/relationships/ctrlProp" Target="../ctrlProps/ctrlProp961.xml"/><Relationship Id="rId124" Type="http://schemas.openxmlformats.org/officeDocument/2006/relationships/ctrlProp" Target="../ctrlProps/ctrlProp977.xml"/><Relationship Id="rId129" Type="http://schemas.openxmlformats.org/officeDocument/2006/relationships/ctrlProp" Target="../ctrlProps/ctrlProp982.xml"/><Relationship Id="rId54" Type="http://schemas.openxmlformats.org/officeDocument/2006/relationships/ctrlProp" Target="../ctrlProps/ctrlProp907.xml"/><Relationship Id="rId70" Type="http://schemas.openxmlformats.org/officeDocument/2006/relationships/ctrlProp" Target="../ctrlProps/ctrlProp923.xml"/><Relationship Id="rId75" Type="http://schemas.openxmlformats.org/officeDocument/2006/relationships/ctrlProp" Target="../ctrlProps/ctrlProp928.xml"/><Relationship Id="rId91" Type="http://schemas.openxmlformats.org/officeDocument/2006/relationships/ctrlProp" Target="../ctrlProps/ctrlProp944.xml"/><Relationship Id="rId96" Type="http://schemas.openxmlformats.org/officeDocument/2006/relationships/ctrlProp" Target="../ctrlProps/ctrlProp949.xml"/><Relationship Id="rId140" Type="http://schemas.openxmlformats.org/officeDocument/2006/relationships/ctrlProp" Target="../ctrlProps/ctrlProp993.xml"/><Relationship Id="rId1" Type="http://schemas.openxmlformats.org/officeDocument/2006/relationships/hyperlink" Target="https://foodbuyingguide.fns.usda.gov/files/Reports/USDA_FBG_Section2_Vegetables_YieldTable.pdf" TargetMode="External"/><Relationship Id="rId6" Type="http://schemas.openxmlformats.org/officeDocument/2006/relationships/ctrlProp" Target="../ctrlProps/ctrlProp859.xml"/><Relationship Id="rId23" Type="http://schemas.openxmlformats.org/officeDocument/2006/relationships/ctrlProp" Target="../ctrlProps/ctrlProp876.xml"/><Relationship Id="rId28" Type="http://schemas.openxmlformats.org/officeDocument/2006/relationships/ctrlProp" Target="../ctrlProps/ctrlProp881.xml"/><Relationship Id="rId49" Type="http://schemas.openxmlformats.org/officeDocument/2006/relationships/ctrlProp" Target="../ctrlProps/ctrlProp902.xml"/><Relationship Id="rId114" Type="http://schemas.openxmlformats.org/officeDocument/2006/relationships/ctrlProp" Target="../ctrlProps/ctrlProp967.xml"/><Relationship Id="rId119" Type="http://schemas.openxmlformats.org/officeDocument/2006/relationships/ctrlProp" Target="../ctrlProps/ctrlProp972.xml"/><Relationship Id="rId44" Type="http://schemas.openxmlformats.org/officeDocument/2006/relationships/ctrlProp" Target="../ctrlProps/ctrlProp897.xml"/><Relationship Id="rId60" Type="http://schemas.openxmlformats.org/officeDocument/2006/relationships/ctrlProp" Target="../ctrlProps/ctrlProp913.xml"/><Relationship Id="rId65" Type="http://schemas.openxmlformats.org/officeDocument/2006/relationships/ctrlProp" Target="../ctrlProps/ctrlProp918.xml"/><Relationship Id="rId81" Type="http://schemas.openxmlformats.org/officeDocument/2006/relationships/ctrlProp" Target="../ctrlProps/ctrlProp934.xml"/><Relationship Id="rId86" Type="http://schemas.openxmlformats.org/officeDocument/2006/relationships/ctrlProp" Target="../ctrlProps/ctrlProp939.xml"/><Relationship Id="rId130" Type="http://schemas.openxmlformats.org/officeDocument/2006/relationships/ctrlProp" Target="../ctrlProps/ctrlProp983.xml"/><Relationship Id="rId135" Type="http://schemas.openxmlformats.org/officeDocument/2006/relationships/ctrlProp" Target="../ctrlProps/ctrlProp988.xml"/><Relationship Id="rId13" Type="http://schemas.openxmlformats.org/officeDocument/2006/relationships/ctrlProp" Target="../ctrlProps/ctrlProp866.xml"/><Relationship Id="rId18" Type="http://schemas.openxmlformats.org/officeDocument/2006/relationships/ctrlProp" Target="../ctrlProps/ctrlProp871.xml"/><Relationship Id="rId39" Type="http://schemas.openxmlformats.org/officeDocument/2006/relationships/ctrlProp" Target="../ctrlProps/ctrlProp892.xml"/><Relationship Id="rId109" Type="http://schemas.openxmlformats.org/officeDocument/2006/relationships/ctrlProp" Target="../ctrlProps/ctrlProp962.xml"/><Relationship Id="rId34" Type="http://schemas.openxmlformats.org/officeDocument/2006/relationships/ctrlProp" Target="../ctrlProps/ctrlProp887.xml"/><Relationship Id="rId50" Type="http://schemas.openxmlformats.org/officeDocument/2006/relationships/ctrlProp" Target="../ctrlProps/ctrlProp903.xml"/><Relationship Id="rId55" Type="http://schemas.openxmlformats.org/officeDocument/2006/relationships/ctrlProp" Target="../ctrlProps/ctrlProp908.xml"/><Relationship Id="rId76" Type="http://schemas.openxmlformats.org/officeDocument/2006/relationships/ctrlProp" Target="../ctrlProps/ctrlProp929.xml"/><Relationship Id="rId97" Type="http://schemas.openxmlformats.org/officeDocument/2006/relationships/ctrlProp" Target="../ctrlProps/ctrlProp950.xml"/><Relationship Id="rId104" Type="http://schemas.openxmlformats.org/officeDocument/2006/relationships/ctrlProp" Target="../ctrlProps/ctrlProp957.xml"/><Relationship Id="rId120" Type="http://schemas.openxmlformats.org/officeDocument/2006/relationships/ctrlProp" Target="../ctrlProps/ctrlProp973.xml"/><Relationship Id="rId125" Type="http://schemas.openxmlformats.org/officeDocument/2006/relationships/ctrlProp" Target="../ctrlProps/ctrlProp978.xml"/><Relationship Id="rId141" Type="http://schemas.openxmlformats.org/officeDocument/2006/relationships/ctrlProp" Target="../ctrlProps/ctrlProp994.xml"/><Relationship Id="rId7" Type="http://schemas.openxmlformats.org/officeDocument/2006/relationships/ctrlProp" Target="../ctrlProps/ctrlProp860.xml"/><Relationship Id="rId71" Type="http://schemas.openxmlformats.org/officeDocument/2006/relationships/ctrlProp" Target="../ctrlProps/ctrlProp924.xml"/><Relationship Id="rId92" Type="http://schemas.openxmlformats.org/officeDocument/2006/relationships/ctrlProp" Target="../ctrlProps/ctrlProp945.xml"/><Relationship Id="rId2" Type="http://schemas.openxmlformats.org/officeDocument/2006/relationships/printerSettings" Target="../printerSettings/printerSettings10.bin"/><Relationship Id="rId29" Type="http://schemas.openxmlformats.org/officeDocument/2006/relationships/ctrlProp" Target="../ctrlProps/ctrlProp882.xml"/><Relationship Id="rId24" Type="http://schemas.openxmlformats.org/officeDocument/2006/relationships/ctrlProp" Target="../ctrlProps/ctrlProp877.xml"/><Relationship Id="rId40" Type="http://schemas.openxmlformats.org/officeDocument/2006/relationships/ctrlProp" Target="../ctrlProps/ctrlProp893.xml"/><Relationship Id="rId45" Type="http://schemas.openxmlformats.org/officeDocument/2006/relationships/ctrlProp" Target="../ctrlProps/ctrlProp898.xml"/><Relationship Id="rId66" Type="http://schemas.openxmlformats.org/officeDocument/2006/relationships/ctrlProp" Target="../ctrlProps/ctrlProp919.xml"/><Relationship Id="rId87" Type="http://schemas.openxmlformats.org/officeDocument/2006/relationships/ctrlProp" Target="../ctrlProps/ctrlProp940.xml"/><Relationship Id="rId110" Type="http://schemas.openxmlformats.org/officeDocument/2006/relationships/ctrlProp" Target="../ctrlProps/ctrlProp963.xml"/><Relationship Id="rId115" Type="http://schemas.openxmlformats.org/officeDocument/2006/relationships/ctrlProp" Target="../ctrlProps/ctrlProp968.xml"/><Relationship Id="rId131" Type="http://schemas.openxmlformats.org/officeDocument/2006/relationships/ctrlProp" Target="../ctrlProps/ctrlProp984.xml"/><Relationship Id="rId136" Type="http://schemas.openxmlformats.org/officeDocument/2006/relationships/ctrlProp" Target="../ctrlProps/ctrlProp989.xml"/><Relationship Id="rId61" Type="http://schemas.openxmlformats.org/officeDocument/2006/relationships/ctrlProp" Target="../ctrlProps/ctrlProp914.xml"/><Relationship Id="rId82" Type="http://schemas.openxmlformats.org/officeDocument/2006/relationships/ctrlProp" Target="../ctrlProps/ctrlProp935.xml"/><Relationship Id="rId19" Type="http://schemas.openxmlformats.org/officeDocument/2006/relationships/ctrlProp" Target="../ctrlProps/ctrlProp872.xml"/><Relationship Id="rId14" Type="http://schemas.openxmlformats.org/officeDocument/2006/relationships/ctrlProp" Target="../ctrlProps/ctrlProp867.xml"/><Relationship Id="rId30" Type="http://schemas.openxmlformats.org/officeDocument/2006/relationships/ctrlProp" Target="../ctrlProps/ctrlProp883.xml"/><Relationship Id="rId35" Type="http://schemas.openxmlformats.org/officeDocument/2006/relationships/ctrlProp" Target="../ctrlProps/ctrlProp888.xml"/><Relationship Id="rId56" Type="http://schemas.openxmlformats.org/officeDocument/2006/relationships/ctrlProp" Target="../ctrlProps/ctrlProp909.xml"/><Relationship Id="rId77" Type="http://schemas.openxmlformats.org/officeDocument/2006/relationships/ctrlProp" Target="../ctrlProps/ctrlProp930.xml"/><Relationship Id="rId100" Type="http://schemas.openxmlformats.org/officeDocument/2006/relationships/ctrlProp" Target="../ctrlProps/ctrlProp953.xml"/><Relationship Id="rId105" Type="http://schemas.openxmlformats.org/officeDocument/2006/relationships/ctrlProp" Target="../ctrlProps/ctrlProp958.xml"/><Relationship Id="rId126" Type="http://schemas.openxmlformats.org/officeDocument/2006/relationships/ctrlProp" Target="../ctrlProps/ctrlProp979.xml"/><Relationship Id="rId8" Type="http://schemas.openxmlformats.org/officeDocument/2006/relationships/ctrlProp" Target="../ctrlProps/ctrlProp861.xml"/><Relationship Id="rId51" Type="http://schemas.openxmlformats.org/officeDocument/2006/relationships/ctrlProp" Target="../ctrlProps/ctrlProp904.xml"/><Relationship Id="rId72" Type="http://schemas.openxmlformats.org/officeDocument/2006/relationships/ctrlProp" Target="../ctrlProps/ctrlProp925.xml"/><Relationship Id="rId93" Type="http://schemas.openxmlformats.org/officeDocument/2006/relationships/ctrlProp" Target="../ctrlProps/ctrlProp946.xml"/><Relationship Id="rId98" Type="http://schemas.openxmlformats.org/officeDocument/2006/relationships/ctrlProp" Target="../ctrlProps/ctrlProp951.xml"/><Relationship Id="rId121" Type="http://schemas.openxmlformats.org/officeDocument/2006/relationships/ctrlProp" Target="../ctrlProps/ctrlProp974.xml"/><Relationship Id="rId3" Type="http://schemas.openxmlformats.org/officeDocument/2006/relationships/drawing" Target="../drawings/drawing8.xml"/><Relationship Id="rId25" Type="http://schemas.openxmlformats.org/officeDocument/2006/relationships/ctrlProp" Target="../ctrlProps/ctrlProp878.xml"/><Relationship Id="rId46" Type="http://schemas.openxmlformats.org/officeDocument/2006/relationships/ctrlProp" Target="../ctrlProps/ctrlProp899.xml"/><Relationship Id="rId67" Type="http://schemas.openxmlformats.org/officeDocument/2006/relationships/ctrlProp" Target="../ctrlProps/ctrlProp920.xml"/><Relationship Id="rId116" Type="http://schemas.openxmlformats.org/officeDocument/2006/relationships/ctrlProp" Target="../ctrlProps/ctrlProp969.xml"/><Relationship Id="rId137" Type="http://schemas.openxmlformats.org/officeDocument/2006/relationships/ctrlProp" Target="../ctrlProps/ctrlProp990.xml"/><Relationship Id="rId20" Type="http://schemas.openxmlformats.org/officeDocument/2006/relationships/ctrlProp" Target="../ctrlProps/ctrlProp873.xml"/><Relationship Id="rId41" Type="http://schemas.openxmlformats.org/officeDocument/2006/relationships/ctrlProp" Target="../ctrlProps/ctrlProp894.xml"/><Relationship Id="rId62" Type="http://schemas.openxmlformats.org/officeDocument/2006/relationships/ctrlProp" Target="../ctrlProps/ctrlProp915.xml"/><Relationship Id="rId83" Type="http://schemas.openxmlformats.org/officeDocument/2006/relationships/ctrlProp" Target="../ctrlProps/ctrlProp936.xml"/><Relationship Id="rId88" Type="http://schemas.openxmlformats.org/officeDocument/2006/relationships/ctrlProp" Target="../ctrlProps/ctrlProp941.xml"/><Relationship Id="rId111" Type="http://schemas.openxmlformats.org/officeDocument/2006/relationships/ctrlProp" Target="../ctrlProps/ctrlProp964.xml"/><Relationship Id="rId132" Type="http://schemas.openxmlformats.org/officeDocument/2006/relationships/ctrlProp" Target="../ctrlProps/ctrlProp985.xml"/><Relationship Id="rId15" Type="http://schemas.openxmlformats.org/officeDocument/2006/relationships/ctrlProp" Target="../ctrlProps/ctrlProp868.xml"/><Relationship Id="rId36" Type="http://schemas.openxmlformats.org/officeDocument/2006/relationships/ctrlProp" Target="../ctrlProps/ctrlProp889.xml"/><Relationship Id="rId57" Type="http://schemas.openxmlformats.org/officeDocument/2006/relationships/ctrlProp" Target="../ctrlProps/ctrlProp910.xml"/><Relationship Id="rId106" Type="http://schemas.openxmlformats.org/officeDocument/2006/relationships/ctrlProp" Target="../ctrlProps/ctrlProp959.xml"/><Relationship Id="rId127" Type="http://schemas.openxmlformats.org/officeDocument/2006/relationships/ctrlProp" Target="../ctrlProps/ctrlProp980.xml"/><Relationship Id="rId10" Type="http://schemas.openxmlformats.org/officeDocument/2006/relationships/ctrlProp" Target="../ctrlProps/ctrlProp863.xml"/><Relationship Id="rId31" Type="http://schemas.openxmlformats.org/officeDocument/2006/relationships/ctrlProp" Target="../ctrlProps/ctrlProp884.xml"/><Relationship Id="rId52" Type="http://schemas.openxmlformats.org/officeDocument/2006/relationships/ctrlProp" Target="../ctrlProps/ctrlProp905.xml"/><Relationship Id="rId73" Type="http://schemas.openxmlformats.org/officeDocument/2006/relationships/ctrlProp" Target="../ctrlProps/ctrlProp926.xml"/><Relationship Id="rId78" Type="http://schemas.openxmlformats.org/officeDocument/2006/relationships/ctrlProp" Target="../ctrlProps/ctrlProp931.xml"/><Relationship Id="rId94" Type="http://schemas.openxmlformats.org/officeDocument/2006/relationships/ctrlProp" Target="../ctrlProps/ctrlProp947.xml"/><Relationship Id="rId99" Type="http://schemas.openxmlformats.org/officeDocument/2006/relationships/ctrlProp" Target="../ctrlProps/ctrlProp952.xml"/><Relationship Id="rId101" Type="http://schemas.openxmlformats.org/officeDocument/2006/relationships/ctrlProp" Target="../ctrlProps/ctrlProp954.xml"/><Relationship Id="rId122" Type="http://schemas.openxmlformats.org/officeDocument/2006/relationships/ctrlProp" Target="../ctrlProps/ctrlProp975.xml"/><Relationship Id="rId4" Type="http://schemas.openxmlformats.org/officeDocument/2006/relationships/vmlDrawing" Target="../drawings/vmlDrawing14.vml"/><Relationship Id="rId9" Type="http://schemas.openxmlformats.org/officeDocument/2006/relationships/ctrlProp" Target="../ctrlProps/ctrlProp862.xml"/><Relationship Id="rId26" Type="http://schemas.openxmlformats.org/officeDocument/2006/relationships/ctrlProp" Target="../ctrlProps/ctrlProp879.xml"/><Relationship Id="rId47" Type="http://schemas.openxmlformats.org/officeDocument/2006/relationships/ctrlProp" Target="../ctrlProps/ctrlProp900.xml"/><Relationship Id="rId68" Type="http://schemas.openxmlformats.org/officeDocument/2006/relationships/ctrlProp" Target="../ctrlProps/ctrlProp921.xml"/><Relationship Id="rId89" Type="http://schemas.openxmlformats.org/officeDocument/2006/relationships/ctrlProp" Target="../ctrlProps/ctrlProp942.xml"/><Relationship Id="rId112" Type="http://schemas.openxmlformats.org/officeDocument/2006/relationships/ctrlProp" Target="../ctrlProps/ctrlProp965.xml"/><Relationship Id="rId133" Type="http://schemas.openxmlformats.org/officeDocument/2006/relationships/ctrlProp" Target="../ctrlProps/ctrlProp986.xml"/><Relationship Id="rId16" Type="http://schemas.openxmlformats.org/officeDocument/2006/relationships/ctrlProp" Target="../ctrlProps/ctrlProp869.xml"/></Relationships>
</file>

<file path=xl/worksheets/_rels/sheet12.xml.rels><?xml version="1.0" encoding="UTF-8" standalone="yes"?>
<Relationships xmlns="http://schemas.openxmlformats.org/package/2006/relationships"><Relationship Id="rId117" Type="http://schemas.openxmlformats.org/officeDocument/2006/relationships/ctrlProp" Target="../ctrlProps/ctrlProp1106.xml"/><Relationship Id="rId21" Type="http://schemas.openxmlformats.org/officeDocument/2006/relationships/ctrlProp" Target="../ctrlProps/ctrlProp1010.xml"/><Relationship Id="rId42" Type="http://schemas.openxmlformats.org/officeDocument/2006/relationships/ctrlProp" Target="../ctrlProps/ctrlProp1031.xml"/><Relationship Id="rId63" Type="http://schemas.openxmlformats.org/officeDocument/2006/relationships/ctrlProp" Target="../ctrlProps/ctrlProp1052.xml"/><Relationship Id="rId84" Type="http://schemas.openxmlformats.org/officeDocument/2006/relationships/ctrlProp" Target="../ctrlProps/ctrlProp1073.xml"/><Relationship Id="rId138" Type="http://schemas.openxmlformats.org/officeDocument/2006/relationships/ctrlProp" Target="../ctrlProps/ctrlProp1127.xml"/><Relationship Id="rId107" Type="http://schemas.openxmlformats.org/officeDocument/2006/relationships/ctrlProp" Target="../ctrlProps/ctrlProp1096.xml"/><Relationship Id="rId11" Type="http://schemas.openxmlformats.org/officeDocument/2006/relationships/ctrlProp" Target="../ctrlProps/ctrlProp1000.xml"/><Relationship Id="rId32" Type="http://schemas.openxmlformats.org/officeDocument/2006/relationships/ctrlProp" Target="../ctrlProps/ctrlProp1021.xml"/><Relationship Id="rId37" Type="http://schemas.openxmlformats.org/officeDocument/2006/relationships/ctrlProp" Target="../ctrlProps/ctrlProp1026.xml"/><Relationship Id="rId53" Type="http://schemas.openxmlformats.org/officeDocument/2006/relationships/ctrlProp" Target="../ctrlProps/ctrlProp1042.xml"/><Relationship Id="rId58" Type="http://schemas.openxmlformats.org/officeDocument/2006/relationships/ctrlProp" Target="../ctrlProps/ctrlProp1047.xml"/><Relationship Id="rId74" Type="http://schemas.openxmlformats.org/officeDocument/2006/relationships/ctrlProp" Target="../ctrlProps/ctrlProp1063.xml"/><Relationship Id="rId79" Type="http://schemas.openxmlformats.org/officeDocument/2006/relationships/ctrlProp" Target="../ctrlProps/ctrlProp1068.xml"/><Relationship Id="rId102" Type="http://schemas.openxmlformats.org/officeDocument/2006/relationships/ctrlProp" Target="../ctrlProps/ctrlProp1091.xml"/><Relationship Id="rId123" Type="http://schemas.openxmlformats.org/officeDocument/2006/relationships/ctrlProp" Target="../ctrlProps/ctrlProp1112.xml"/><Relationship Id="rId128" Type="http://schemas.openxmlformats.org/officeDocument/2006/relationships/ctrlProp" Target="../ctrlProps/ctrlProp1117.xml"/><Relationship Id="rId5" Type="http://schemas.openxmlformats.org/officeDocument/2006/relationships/vmlDrawing" Target="../drawings/vmlDrawing17.vml"/><Relationship Id="rId90" Type="http://schemas.openxmlformats.org/officeDocument/2006/relationships/ctrlProp" Target="../ctrlProps/ctrlProp1079.xml"/><Relationship Id="rId95" Type="http://schemas.openxmlformats.org/officeDocument/2006/relationships/ctrlProp" Target="../ctrlProps/ctrlProp1084.xml"/><Relationship Id="rId22" Type="http://schemas.openxmlformats.org/officeDocument/2006/relationships/ctrlProp" Target="../ctrlProps/ctrlProp1011.xml"/><Relationship Id="rId27" Type="http://schemas.openxmlformats.org/officeDocument/2006/relationships/ctrlProp" Target="../ctrlProps/ctrlProp1016.xml"/><Relationship Id="rId43" Type="http://schemas.openxmlformats.org/officeDocument/2006/relationships/ctrlProp" Target="../ctrlProps/ctrlProp1032.xml"/><Relationship Id="rId48" Type="http://schemas.openxmlformats.org/officeDocument/2006/relationships/ctrlProp" Target="../ctrlProps/ctrlProp1037.xml"/><Relationship Id="rId64" Type="http://schemas.openxmlformats.org/officeDocument/2006/relationships/ctrlProp" Target="../ctrlProps/ctrlProp1053.xml"/><Relationship Id="rId69" Type="http://schemas.openxmlformats.org/officeDocument/2006/relationships/ctrlProp" Target="../ctrlProps/ctrlProp1058.xml"/><Relationship Id="rId113" Type="http://schemas.openxmlformats.org/officeDocument/2006/relationships/ctrlProp" Target="../ctrlProps/ctrlProp1102.xml"/><Relationship Id="rId118" Type="http://schemas.openxmlformats.org/officeDocument/2006/relationships/ctrlProp" Target="../ctrlProps/ctrlProp1107.xml"/><Relationship Id="rId134" Type="http://schemas.openxmlformats.org/officeDocument/2006/relationships/ctrlProp" Target="../ctrlProps/ctrlProp1123.xml"/><Relationship Id="rId139" Type="http://schemas.openxmlformats.org/officeDocument/2006/relationships/ctrlProp" Target="../ctrlProps/ctrlProp1128.xml"/><Relationship Id="rId80" Type="http://schemas.openxmlformats.org/officeDocument/2006/relationships/ctrlProp" Target="../ctrlProps/ctrlProp1069.xml"/><Relationship Id="rId85" Type="http://schemas.openxmlformats.org/officeDocument/2006/relationships/ctrlProp" Target="../ctrlProps/ctrlProp1074.xml"/><Relationship Id="rId12" Type="http://schemas.openxmlformats.org/officeDocument/2006/relationships/ctrlProp" Target="../ctrlProps/ctrlProp1001.xml"/><Relationship Id="rId17" Type="http://schemas.openxmlformats.org/officeDocument/2006/relationships/ctrlProp" Target="../ctrlProps/ctrlProp1006.xml"/><Relationship Id="rId33" Type="http://schemas.openxmlformats.org/officeDocument/2006/relationships/ctrlProp" Target="../ctrlProps/ctrlProp1022.xml"/><Relationship Id="rId38" Type="http://schemas.openxmlformats.org/officeDocument/2006/relationships/ctrlProp" Target="../ctrlProps/ctrlProp1027.xml"/><Relationship Id="rId59" Type="http://schemas.openxmlformats.org/officeDocument/2006/relationships/ctrlProp" Target="../ctrlProps/ctrlProp1048.xml"/><Relationship Id="rId103" Type="http://schemas.openxmlformats.org/officeDocument/2006/relationships/ctrlProp" Target="../ctrlProps/ctrlProp1092.xml"/><Relationship Id="rId108" Type="http://schemas.openxmlformats.org/officeDocument/2006/relationships/ctrlProp" Target="../ctrlProps/ctrlProp1097.xml"/><Relationship Id="rId124" Type="http://schemas.openxmlformats.org/officeDocument/2006/relationships/ctrlProp" Target="../ctrlProps/ctrlProp1113.xml"/><Relationship Id="rId129" Type="http://schemas.openxmlformats.org/officeDocument/2006/relationships/ctrlProp" Target="../ctrlProps/ctrlProp1118.xml"/><Relationship Id="rId54" Type="http://schemas.openxmlformats.org/officeDocument/2006/relationships/ctrlProp" Target="../ctrlProps/ctrlProp1043.xml"/><Relationship Id="rId70" Type="http://schemas.openxmlformats.org/officeDocument/2006/relationships/ctrlProp" Target="../ctrlProps/ctrlProp1059.xml"/><Relationship Id="rId75" Type="http://schemas.openxmlformats.org/officeDocument/2006/relationships/ctrlProp" Target="../ctrlProps/ctrlProp1064.xml"/><Relationship Id="rId91" Type="http://schemas.openxmlformats.org/officeDocument/2006/relationships/ctrlProp" Target="../ctrlProps/ctrlProp1080.xml"/><Relationship Id="rId96" Type="http://schemas.openxmlformats.org/officeDocument/2006/relationships/ctrlProp" Target="../ctrlProps/ctrlProp1085.xml"/><Relationship Id="rId140" Type="http://schemas.openxmlformats.org/officeDocument/2006/relationships/ctrlProp" Target="../ctrlProps/ctrlProp1129.xml"/><Relationship Id="rId1" Type="http://schemas.openxmlformats.org/officeDocument/2006/relationships/hyperlink" Target="https://foodbuyingguide.fns.usda.gov/files/Reports/USDA_FBG_Section2_Vegetables_YieldTable.pdf" TargetMode="External"/><Relationship Id="rId6" Type="http://schemas.openxmlformats.org/officeDocument/2006/relationships/ctrlProp" Target="../ctrlProps/ctrlProp995.xml"/><Relationship Id="rId23" Type="http://schemas.openxmlformats.org/officeDocument/2006/relationships/ctrlProp" Target="../ctrlProps/ctrlProp1012.xml"/><Relationship Id="rId28" Type="http://schemas.openxmlformats.org/officeDocument/2006/relationships/ctrlProp" Target="../ctrlProps/ctrlProp1017.xml"/><Relationship Id="rId49" Type="http://schemas.openxmlformats.org/officeDocument/2006/relationships/ctrlProp" Target="../ctrlProps/ctrlProp1038.xml"/><Relationship Id="rId114" Type="http://schemas.openxmlformats.org/officeDocument/2006/relationships/ctrlProp" Target="../ctrlProps/ctrlProp1103.xml"/><Relationship Id="rId119" Type="http://schemas.openxmlformats.org/officeDocument/2006/relationships/ctrlProp" Target="../ctrlProps/ctrlProp1108.xml"/><Relationship Id="rId44" Type="http://schemas.openxmlformats.org/officeDocument/2006/relationships/ctrlProp" Target="../ctrlProps/ctrlProp1033.xml"/><Relationship Id="rId60" Type="http://schemas.openxmlformats.org/officeDocument/2006/relationships/ctrlProp" Target="../ctrlProps/ctrlProp1049.xml"/><Relationship Id="rId65" Type="http://schemas.openxmlformats.org/officeDocument/2006/relationships/ctrlProp" Target="../ctrlProps/ctrlProp1054.xml"/><Relationship Id="rId81" Type="http://schemas.openxmlformats.org/officeDocument/2006/relationships/ctrlProp" Target="../ctrlProps/ctrlProp1070.xml"/><Relationship Id="rId86" Type="http://schemas.openxmlformats.org/officeDocument/2006/relationships/ctrlProp" Target="../ctrlProps/ctrlProp1075.xml"/><Relationship Id="rId130" Type="http://schemas.openxmlformats.org/officeDocument/2006/relationships/ctrlProp" Target="../ctrlProps/ctrlProp1119.xml"/><Relationship Id="rId135" Type="http://schemas.openxmlformats.org/officeDocument/2006/relationships/ctrlProp" Target="../ctrlProps/ctrlProp1124.xml"/><Relationship Id="rId13" Type="http://schemas.openxmlformats.org/officeDocument/2006/relationships/ctrlProp" Target="../ctrlProps/ctrlProp1002.xml"/><Relationship Id="rId18" Type="http://schemas.openxmlformats.org/officeDocument/2006/relationships/ctrlProp" Target="../ctrlProps/ctrlProp1007.xml"/><Relationship Id="rId39" Type="http://schemas.openxmlformats.org/officeDocument/2006/relationships/ctrlProp" Target="../ctrlProps/ctrlProp1028.xml"/><Relationship Id="rId109" Type="http://schemas.openxmlformats.org/officeDocument/2006/relationships/ctrlProp" Target="../ctrlProps/ctrlProp1098.xml"/><Relationship Id="rId34" Type="http://schemas.openxmlformats.org/officeDocument/2006/relationships/ctrlProp" Target="../ctrlProps/ctrlProp1023.xml"/><Relationship Id="rId50" Type="http://schemas.openxmlformats.org/officeDocument/2006/relationships/ctrlProp" Target="../ctrlProps/ctrlProp1039.xml"/><Relationship Id="rId55" Type="http://schemas.openxmlformats.org/officeDocument/2006/relationships/ctrlProp" Target="../ctrlProps/ctrlProp1044.xml"/><Relationship Id="rId76" Type="http://schemas.openxmlformats.org/officeDocument/2006/relationships/ctrlProp" Target="../ctrlProps/ctrlProp1065.xml"/><Relationship Id="rId97" Type="http://schemas.openxmlformats.org/officeDocument/2006/relationships/ctrlProp" Target="../ctrlProps/ctrlProp1086.xml"/><Relationship Id="rId104" Type="http://schemas.openxmlformats.org/officeDocument/2006/relationships/ctrlProp" Target="../ctrlProps/ctrlProp1093.xml"/><Relationship Id="rId120" Type="http://schemas.openxmlformats.org/officeDocument/2006/relationships/ctrlProp" Target="../ctrlProps/ctrlProp1109.xml"/><Relationship Id="rId125" Type="http://schemas.openxmlformats.org/officeDocument/2006/relationships/ctrlProp" Target="../ctrlProps/ctrlProp1114.xml"/><Relationship Id="rId141" Type="http://schemas.openxmlformats.org/officeDocument/2006/relationships/ctrlProp" Target="../ctrlProps/ctrlProp1130.xml"/><Relationship Id="rId7" Type="http://schemas.openxmlformats.org/officeDocument/2006/relationships/ctrlProp" Target="../ctrlProps/ctrlProp996.xml"/><Relationship Id="rId71" Type="http://schemas.openxmlformats.org/officeDocument/2006/relationships/ctrlProp" Target="../ctrlProps/ctrlProp1060.xml"/><Relationship Id="rId92" Type="http://schemas.openxmlformats.org/officeDocument/2006/relationships/ctrlProp" Target="../ctrlProps/ctrlProp1081.xml"/><Relationship Id="rId2" Type="http://schemas.openxmlformats.org/officeDocument/2006/relationships/printerSettings" Target="../printerSettings/printerSettings11.bin"/><Relationship Id="rId29" Type="http://schemas.openxmlformats.org/officeDocument/2006/relationships/ctrlProp" Target="../ctrlProps/ctrlProp1018.xml"/><Relationship Id="rId24" Type="http://schemas.openxmlformats.org/officeDocument/2006/relationships/ctrlProp" Target="../ctrlProps/ctrlProp1013.xml"/><Relationship Id="rId40" Type="http://schemas.openxmlformats.org/officeDocument/2006/relationships/ctrlProp" Target="../ctrlProps/ctrlProp1029.xml"/><Relationship Id="rId45" Type="http://schemas.openxmlformats.org/officeDocument/2006/relationships/ctrlProp" Target="../ctrlProps/ctrlProp1034.xml"/><Relationship Id="rId66" Type="http://schemas.openxmlformats.org/officeDocument/2006/relationships/ctrlProp" Target="../ctrlProps/ctrlProp1055.xml"/><Relationship Id="rId87" Type="http://schemas.openxmlformats.org/officeDocument/2006/relationships/ctrlProp" Target="../ctrlProps/ctrlProp1076.xml"/><Relationship Id="rId110" Type="http://schemas.openxmlformats.org/officeDocument/2006/relationships/ctrlProp" Target="../ctrlProps/ctrlProp1099.xml"/><Relationship Id="rId115" Type="http://schemas.openxmlformats.org/officeDocument/2006/relationships/ctrlProp" Target="../ctrlProps/ctrlProp1104.xml"/><Relationship Id="rId131" Type="http://schemas.openxmlformats.org/officeDocument/2006/relationships/ctrlProp" Target="../ctrlProps/ctrlProp1120.xml"/><Relationship Id="rId136" Type="http://schemas.openxmlformats.org/officeDocument/2006/relationships/ctrlProp" Target="../ctrlProps/ctrlProp1125.xml"/><Relationship Id="rId61" Type="http://schemas.openxmlformats.org/officeDocument/2006/relationships/ctrlProp" Target="../ctrlProps/ctrlProp1050.xml"/><Relationship Id="rId82" Type="http://schemas.openxmlformats.org/officeDocument/2006/relationships/ctrlProp" Target="../ctrlProps/ctrlProp1071.xml"/><Relationship Id="rId19" Type="http://schemas.openxmlformats.org/officeDocument/2006/relationships/ctrlProp" Target="../ctrlProps/ctrlProp1008.xml"/><Relationship Id="rId14" Type="http://schemas.openxmlformats.org/officeDocument/2006/relationships/ctrlProp" Target="../ctrlProps/ctrlProp1003.xml"/><Relationship Id="rId30" Type="http://schemas.openxmlformats.org/officeDocument/2006/relationships/ctrlProp" Target="../ctrlProps/ctrlProp1019.xml"/><Relationship Id="rId35" Type="http://schemas.openxmlformats.org/officeDocument/2006/relationships/ctrlProp" Target="../ctrlProps/ctrlProp1024.xml"/><Relationship Id="rId56" Type="http://schemas.openxmlformats.org/officeDocument/2006/relationships/ctrlProp" Target="../ctrlProps/ctrlProp1045.xml"/><Relationship Id="rId77" Type="http://schemas.openxmlformats.org/officeDocument/2006/relationships/ctrlProp" Target="../ctrlProps/ctrlProp1066.xml"/><Relationship Id="rId100" Type="http://schemas.openxmlformats.org/officeDocument/2006/relationships/ctrlProp" Target="../ctrlProps/ctrlProp1089.xml"/><Relationship Id="rId105" Type="http://schemas.openxmlformats.org/officeDocument/2006/relationships/ctrlProp" Target="../ctrlProps/ctrlProp1094.xml"/><Relationship Id="rId126" Type="http://schemas.openxmlformats.org/officeDocument/2006/relationships/ctrlProp" Target="../ctrlProps/ctrlProp1115.xml"/><Relationship Id="rId8" Type="http://schemas.openxmlformats.org/officeDocument/2006/relationships/ctrlProp" Target="../ctrlProps/ctrlProp997.xml"/><Relationship Id="rId51" Type="http://schemas.openxmlformats.org/officeDocument/2006/relationships/ctrlProp" Target="../ctrlProps/ctrlProp1040.xml"/><Relationship Id="rId72" Type="http://schemas.openxmlformats.org/officeDocument/2006/relationships/ctrlProp" Target="../ctrlProps/ctrlProp1061.xml"/><Relationship Id="rId93" Type="http://schemas.openxmlformats.org/officeDocument/2006/relationships/ctrlProp" Target="../ctrlProps/ctrlProp1082.xml"/><Relationship Id="rId98" Type="http://schemas.openxmlformats.org/officeDocument/2006/relationships/ctrlProp" Target="../ctrlProps/ctrlProp1087.xml"/><Relationship Id="rId121" Type="http://schemas.openxmlformats.org/officeDocument/2006/relationships/ctrlProp" Target="../ctrlProps/ctrlProp1110.xml"/><Relationship Id="rId3" Type="http://schemas.openxmlformats.org/officeDocument/2006/relationships/drawing" Target="../drawings/drawing9.xml"/><Relationship Id="rId25" Type="http://schemas.openxmlformats.org/officeDocument/2006/relationships/ctrlProp" Target="../ctrlProps/ctrlProp1014.xml"/><Relationship Id="rId46" Type="http://schemas.openxmlformats.org/officeDocument/2006/relationships/ctrlProp" Target="../ctrlProps/ctrlProp1035.xml"/><Relationship Id="rId67" Type="http://schemas.openxmlformats.org/officeDocument/2006/relationships/ctrlProp" Target="../ctrlProps/ctrlProp1056.xml"/><Relationship Id="rId116" Type="http://schemas.openxmlformats.org/officeDocument/2006/relationships/ctrlProp" Target="../ctrlProps/ctrlProp1105.xml"/><Relationship Id="rId137" Type="http://schemas.openxmlformats.org/officeDocument/2006/relationships/ctrlProp" Target="../ctrlProps/ctrlProp1126.xml"/><Relationship Id="rId20" Type="http://schemas.openxmlformats.org/officeDocument/2006/relationships/ctrlProp" Target="../ctrlProps/ctrlProp1009.xml"/><Relationship Id="rId41" Type="http://schemas.openxmlformats.org/officeDocument/2006/relationships/ctrlProp" Target="../ctrlProps/ctrlProp1030.xml"/><Relationship Id="rId62" Type="http://schemas.openxmlformats.org/officeDocument/2006/relationships/ctrlProp" Target="../ctrlProps/ctrlProp1051.xml"/><Relationship Id="rId83" Type="http://schemas.openxmlformats.org/officeDocument/2006/relationships/ctrlProp" Target="../ctrlProps/ctrlProp1072.xml"/><Relationship Id="rId88" Type="http://schemas.openxmlformats.org/officeDocument/2006/relationships/ctrlProp" Target="../ctrlProps/ctrlProp1077.xml"/><Relationship Id="rId111" Type="http://schemas.openxmlformats.org/officeDocument/2006/relationships/ctrlProp" Target="../ctrlProps/ctrlProp1100.xml"/><Relationship Id="rId132" Type="http://schemas.openxmlformats.org/officeDocument/2006/relationships/ctrlProp" Target="../ctrlProps/ctrlProp1121.xml"/><Relationship Id="rId15" Type="http://schemas.openxmlformats.org/officeDocument/2006/relationships/ctrlProp" Target="../ctrlProps/ctrlProp1004.xml"/><Relationship Id="rId36" Type="http://schemas.openxmlformats.org/officeDocument/2006/relationships/ctrlProp" Target="../ctrlProps/ctrlProp1025.xml"/><Relationship Id="rId57" Type="http://schemas.openxmlformats.org/officeDocument/2006/relationships/ctrlProp" Target="../ctrlProps/ctrlProp1046.xml"/><Relationship Id="rId106" Type="http://schemas.openxmlformats.org/officeDocument/2006/relationships/ctrlProp" Target="../ctrlProps/ctrlProp1095.xml"/><Relationship Id="rId127" Type="http://schemas.openxmlformats.org/officeDocument/2006/relationships/ctrlProp" Target="../ctrlProps/ctrlProp1116.xml"/><Relationship Id="rId10" Type="http://schemas.openxmlformats.org/officeDocument/2006/relationships/ctrlProp" Target="../ctrlProps/ctrlProp999.xml"/><Relationship Id="rId31" Type="http://schemas.openxmlformats.org/officeDocument/2006/relationships/ctrlProp" Target="../ctrlProps/ctrlProp1020.xml"/><Relationship Id="rId52" Type="http://schemas.openxmlformats.org/officeDocument/2006/relationships/ctrlProp" Target="../ctrlProps/ctrlProp1041.xml"/><Relationship Id="rId73" Type="http://schemas.openxmlformats.org/officeDocument/2006/relationships/ctrlProp" Target="../ctrlProps/ctrlProp1062.xml"/><Relationship Id="rId78" Type="http://schemas.openxmlformats.org/officeDocument/2006/relationships/ctrlProp" Target="../ctrlProps/ctrlProp1067.xml"/><Relationship Id="rId94" Type="http://schemas.openxmlformats.org/officeDocument/2006/relationships/ctrlProp" Target="../ctrlProps/ctrlProp1083.xml"/><Relationship Id="rId99" Type="http://schemas.openxmlformats.org/officeDocument/2006/relationships/ctrlProp" Target="../ctrlProps/ctrlProp1088.xml"/><Relationship Id="rId101" Type="http://schemas.openxmlformats.org/officeDocument/2006/relationships/ctrlProp" Target="../ctrlProps/ctrlProp1090.xml"/><Relationship Id="rId122" Type="http://schemas.openxmlformats.org/officeDocument/2006/relationships/ctrlProp" Target="../ctrlProps/ctrlProp1111.xml"/><Relationship Id="rId4" Type="http://schemas.openxmlformats.org/officeDocument/2006/relationships/vmlDrawing" Target="../drawings/vmlDrawing16.vml"/><Relationship Id="rId9" Type="http://schemas.openxmlformats.org/officeDocument/2006/relationships/ctrlProp" Target="../ctrlProps/ctrlProp998.xml"/><Relationship Id="rId26" Type="http://schemas.openxmlformats.org/officeDocument/2006/relationships/ctrlProp" Target="../ctrlProps/ctrlProp1015.xml"/><Relationship Id="rId47" Type="http://schemas.openxmlformats.org/officeDocument/2006/relationships/ctrlProp" Target="../ctrlProps/ctrlProp1036.xml"/><Relationship Id="rId68" Type="http://schemas.openxmlformats.org/officeDocument/2006/relationships/ctrlProp" Target="../ctrlProps/ctrlProp1057.xml"/><Relationship Id="rId89" Type="http://schemas.openxmlformats.org/officeDocument/2006/relationships/ctrlProp" Target="../ctrlProps/ctrlProp1078.xml"/><Relationship Id="rId112" Type="http://schemas.openxmlformats.org/officeDocument/2006/relationships/ctrlProp" Target="../ctrlProps/ctrlProp1101.xml"/><Relationship Id="rId133" Type="http://schemas.openxmlformats.org/officeDocument/2006/relationships/ctrlProp" Target="../ctrlProps/ctrlProp1122.xml"/><Relationship Id="rId16" Type="http://schemas.openxmlformats.org/officeDocument/2006/relationships/ctrlProp" Target="../ctrlProps/ctrlProp1005.xml"/></Relationships>
</file>

<file path=xl/worksheets/_rels/sheet13.xml.rels><?xml version="1.0" encoding="UTF-8" standalone="yes"?>
<Relationships xmlns="http://schemas.openxmlformats.org/package/2006/relationships"><Relationship Id="rId117" Type="http://schemas.openxmlformats.org/officeDocument/2006/relationships/ctrlProp" Target="../ctrlProps/ctrlProp1242.xml"/><Relationship Id="rId21" Type="http://schemas.openxmlformats.org/officeDocument/2006/relationships/ctrlProp" Target="../ctrlProps/ctrlProp1146.xml"/><Relationship Id="rId42" Type="http://schemas.openxmlformats.org/officeDocument/2006/relationships/ctrlProp" Target="../ctrlProps/ctrlProp1167.xml"/><Relationship Id="rId63" Type="http://schemas.openxmlformats.org/officeDocument/2006/relationships/ctrlProp" Target="../ctrlProps/ctrlProp1188.xml"/><Relationship Id="rId84" Type="http://schemas.openxmlformats.org/officeDocument/2006/relationships/ctrlProp" Target="../ctrlProps/ctrlProp1209.xml"/><Relationship Id="rId138" Type="http://schemas.openxmlformats.org/officeDocument/2006/relationships/ctrlProp" Target="../ctrlProps/ctrlProp1263.xml"/><Relationship Id="rId107" Type="http://schemas.openxmlformats.org/officeDocument/2006/relationships/ctrlProp" Target="../ctrlProps/ctrlProp1232.xml"/><Relationship Id="rId11" Type="http://schemas.openxmlformats.org/officeDocument/2006/relationships/ctrlProp" Target="../ctrlProps/ctrlProp1136.xml"/><Relationship Id="rId32" Type="http://schemas.openxmlformats.org/officeDocument/2006/relationships/ctrlProp" Target="../ctrlProps/ctrlProp1157.xml"/><Relationship Id="rId37" Type="http://schemas.openxmlformats.org/officeDocument/2006/relationships/ctrlProp" Target="../ctrlProps/ctrlProp1162.xml"/><Relationship Id="rId53" Type="http://schemas.openxmlformats.org/officeDocument/2006/relationships/ctrlProp" Target="../ctrlProps/ctrlProp1178.xml"/><Relationship Id="rId58" Type="http://schemas.openxmlformats.org/officeDocument/2006/relationships/ctrlProp" Target="../ctrlProps/ctrlProp1183.xml"/><Relationship Id="rId74" Type="http://schemas.openxmlformats.org/officeDocument/2006/relationships/ctrlProp" Target="../ctrlProps/ctrlProp1199.xml"/><Relationship Id="rId79" Type="http://schemas.openxmlformats.org/officeDocument/2006/relationships/ctrlProp" Target="../ctrlProps/ctrlProp1204.xml"/><Relationship Id="rId102" Type="http://schemas.openxmlformats.org/officeDocument/2006/relationships/ctrlProp" Target="../ctrlProps/ctrlProp1227.xml"/><Relationship Id="rId123" Type="http://schemas.openxmlformats.org/officeDocument/2006/relationships/ctrlProp" Target="../ctrlProps/ctrlProp1248.xml"/><Relationship Id="rId128" Type="http://schemas.openxmlformats.org/officeDocument/2006/relationships/ctrlProp" Target="../ctrlProps/ctrlProp1253.xml"/><Relationship Id="rId5" Type="http://schemas.openxmlformats.org/officeDocument/2006/relationships/vmlDrawing" Target="../drawings/vmlDrawing19.vml"/><Relationship Id="rId90" Type="http://schemas.openxmlformats.org/officeDocument/2006/relationships/ctrlProp" Target="../ctrlProps/ctrlProp1215.xml"/><Relationship Id="rId95" Type="http://schemas.openxmlformats.org/officeDocument/2006/relationships/ctrlProp" Target="../ctrlProps/ctrlProp1220.xml"/><Relationship Id="rId22" Type="http://schemas.openxmlformats.org/officeDocument/2006/relationships/ctrlProp" Target="../ctrlProps/ctrlProp1147.xml"/><Relationship Id="rId27" Type="http://schemas.openxmlformats.org/officeDocument/2006/relationships/ctrlProp" Target="../ctrlProps/ctrlProp1152.xml"/><Relationship Id="rId43" Type="http://schemas.openxmlformats.org/officeDocument/2006/relationships/ctrlProp" Target="../ctrlProps/ctrlProp1168.xml"/><Relationship Id="rId48" Type="http://schemas.openxmlformats.org/officeDocument/2006/relationships/ctrlProp" Target="../ctrlProps/ctrlProp1173.xml"/><Relationship Id="rId64" Type="http://schemas.openxmlformats.org/officeDocument/2006/relationships/ctrlProp" Target="../ctrlProps/ctrlProp1189.xml"/><Relationship Id="rId69" Type="http://schemas.openxmlformats.org/officeDocument/2006/relationships/ctrlProp" Target="../ctrlProps/ctrlProp1194.xml"/><Relationship Id="rId113" Type="http://schemas.openxmlformats.org/officeDocument/2006/relationships/ctrlProp" Target="../ctrlProps/ctrlProp1238.xml"/><Relationship Id="rId118" Type="http://schemas.openxmlformats.org/officeDocument/2006/relationships/ctrlProp" Target="../ctrlProps/ctrlProp1243.xml"/><Relationship Id="rId134" Type="http://schemas.openxmlformats.org/officeDocument/2006/relationships/ctrlProp" Target="../ctrlProps/ctrlProp1259.xml"/><Relationship Id="rId139" Type="http://schemas.openxmlformats.org/officeDocument/2006/relationships/ctrlProp" Target="../ctrlProps/ctrlProp1264.xml"/><Relationship Id="rId80" Type="http://schemas.openxmlformats.org/officeDocument/2006/relationships/ctrlProp" Target="../ctrlProps/ctrlProp1205.xml"/><Relationship Id="rId85" Type="http://schemas.openxmlformats.org/officeDocument/2006/relationships/ctrlProp" Target="../ctrlProps/ctrlProp1210.xml"/><Relationship Id="rId12" Type="http://schemas.openxmlformats.org/officeDocument/2006/relationships/ctrlProp" Target="../ctrlProps/ctrlProp1137.xml"/><Relationship Id="rId17" Type="http://schemas.openxmlformats.org/officeDocument/2006/relationships/ctrlProp" Target="../ctrlProps/ctrlProp1142.xml"/><Relationship Id="rId33" Type="http://schemas.openxmlformats.org/officeDocument/2006/relationships/ctrlProp" Target="../ctrlProps/ctrlProp1158.xml"/><Relationship Id="rId38" Type="http://schemas.openxmlformats.org/officeDocument/2006/relationships/ctrlProp" Target="../ctrlProps/ctrlProp1163.xml"/><Relationship Id="rId59" Type="http://schemas.openxmlformats.org/officeDocument/2006/relationships/ctrlProp" Target="../ctrlProps/ctrlProp1184.xml"/><Relationship Id="rId103" Type="http://schemas.openxmlformats.org/officeDocument/2006/relationships/ctrlProp" Target="../ctrlProps/ctrlProp1228.xml"/><Relationship Id="rId108" Type="http://schemas.openxmlformats.org/officeDocument/2006/relationships/ctrlProp" Target="../ctrlProps/ctrlProp1233.xml"/><Relationship Id="rId124" Type="http://schemas.openxmlformats.org/officeDocument/2006/relationships/ctrlProp" Target="../ctrlProps/ctrlProp1249.xml"/><Relationship Id="rId129" Type="http://schemas.openxmlformats.org/officeDocument/2006/relationships/ctrlProp" Target="../ctrlProps/ctrlProp1254.xml"/><Relationship Id="rId54" Type="http://schemas.openxmlformats.org/officeDocument/2006/relationships/ctrlProp" Target="../ctrlProps/ctrlProp1179.xml"/><Relationship Id="rId70" Type="http://schemas.openxmlformats.org/officeDocument/2006/relationships/ctrlProp" Target="../ctrlProps/ctrlProp1195.xml"/><Relationship Id="rId75" Type="http://schemas.openxmlformats.org/officeDocument/2006/relationships/ctrlProp" Target="../ctrlProps/ctrlProp1200.xml"/><Relationship Id="rId91" Type="http://schemas.openxmlformats.org/officeDocument/2006/relationships/ctrlProp" Target="../ctrlProps/ctrlProp1216.xml"/><Relationship Id="rId96" Type="http://schemas.openxmlformats.org/officeDocument/2006/relationships/ctrlProp" Target="../ctrlProps/ctrlProp1221.xml"/><Relationship Id="rId140" Type="http://schemas.openxmlformats.org/officeDocument/2006/relationships/ctrlProp" Target="../ctrlProps/ctrlProp1265.xml"/><Relationship Id="rId1" Type="http://schemas.openxmlformats.org/officeDocument/2006/relationships/hyperlink" Target="https://foodbuyingguide.fns.usda.gov/files/Reports/USDA_FBG_Section2_Vegetables_YieldTable.pdf" TargetMode="External"/><Relationship Id="rId6" Type="http://schemas.openxmlformats.org/officeDocument/2006/relationships/ctrlProp" Target="../ctrlProps/ctrlProp1131.xml"/><Relationship Id="rId23" Type="http://schemas.openxmlformats.org/officeDocument/2006/relationships/ctrlProp" Target="../ctrlProps/ctrlProp1148.xml"/><Relationship Id="rId28" Type="http://schemas.openxmlformats.org/officeDocument/2006/relationships/ctrlProp" Target="../ctrlProps/ctrlProp1153.xml"/><Relationship Id="rId49" Type="http://schemas.openxmlformats.org/officeDocument/2006/relationships/ctrlProp" Target="../ctrlProps/ctrlProp1174.xml"/><Relationship Id="rId114" Type="http://schemas.openxmlformats.org/officeDocument/2006/relationships/ctrlProp" Target="../ctrlProps/ctrlProp1239.xml"/><Relationship Id="rId119" Type="http://schemas.openxmlformats.org/officeDocument/2006/relationships/ctrlProp" Target="../ctrlProps/ctrlProp1244.xml"/><Relationship Id="rId44" Type="http://schemas.openxmlformats.org/officeDocument/2006/relationships/ctrlProp" Target="../ctrlProps/ctrlProp1169.xml"/><Relationship Id="rId60" Type="http://schemas.openxmlformats.org/officeDocument/2006/relationships/ctrlProp" Target="../ctrlProps/ctrlProp1185.xml"/><Relationship Id="rId65" Type="http://schemas.openxmlformats.org/officeDocument/2006/relationships/ctrlProp" Target="../ctrlProps/ctrlProp1190.xml"/><Relationship Id="rId81" Type="http://schemas.openxmlformats.org/officeDocument/2006/relationships/ctrlProp" Target="../ctrlProps/ctrlProp1206.xml"/><Relationship Id="rId86" Type="http://schemas.openxmlformats.org/officeDocument/2006/relationships/ctrlProp" Target="../ctrlProps/ctrlProp1211.xml"/><Relationship Id="rId130" Type="http://schemas.openxmlformats.org/officeDocument/2006/relationships/ctrlProp" Target="../ctrlProps/ctrlProp1255.xml"/><Relationship Id="rId135" Type="http://schemas.openxmlformats.org/officeDocument/2006/relationships/ctrlProp" Target="../ctrlProps/ctrlProp1260.xml"/><Relationship Id="rId13" Type="http://schemas.openxmlformats.org/officeDocument/2006/relationships/ctrlProp" Target="../ctrlProps/ctrlProp1138.xml"/><Relationship Id="rId18" Type="http://schemas.openxmlformats.org/officeDocument/2006/relationships/ctrlProp" Target="../ctrlProps/ctrlProp1143.xml"/><Relationship Id="rId39" Type="http://schemas.openxmlformats.org/officeDocument/2006/relationships/ctrlProp" Target="../ctrlProps/ctrlProp1164.xml"/><Relationship Id="rId109" Type="http://schemas.openxmlformats.org/officeDocument/2006/relationships/ctrlProp" Target="../ctrlProps/ctrlProp1234.xml"/><Relationship Id="rId34" Type="http://schemas.openxmlformats.org/officeDocument/2006/relationships/ctrlProp" Target="../ctrlProps/ctrlProp1159.xml"/><Relationship Id="rId50" Type="http://schemas.openxmlformats.org/officeDocument/2006/relationships/ctrlProp" Target="../ctrlProps/ctrlProp1175.xml"/><Relationship Id="rId55" Type="http://schemas.openxmlformats.org/officeDocument/2006/relationships/ctrlProp" Target="../ctrlProps/ctrlProp1180.xml"/><Relationship Id="rId76" Type="http://schemas.openxmlformats.org/officeDocument/2006/relationships/ctrlProp" Target="../ctrlProps/ctrlProp1201.xml"/><Relationship Id="rId97" Type="http://schemas.openxmlformats.org/officeDocument/2006/relationships/ctrlProp" Target="../ctrlProps/ctrlProp1222.xml"/><Relationship Id="rId104" Type="http://schemas.openxmlformats.org/officeDocument/2006/relationships/ctrlProp" Target="../ctrlProps/ctrlProp1229.xml"/><Relationship Id="rId120" Type="http://schemas.openxmlformats.org/officeDocument/2006/relationships/ctrlProp" Target="../ctrlProps/ctrlProp1245.xml"/><Relationship Id="rId125" Type="http://schemas.openxmlformats.org/officeDocument/2006/relationships/ctrlProp" Target="../ctrlProps/ctrlProp1250.xml"/><Relationship Id="rId141" Type="http://schemas.openxmlformats.org/officeDocument/2006/relationships/ctrlProp" Target="../ctrlProps/ctrlProp1266.xml"/><Relationship Id="rId7" Type="http://schemas.openxmlformats.org/officeDocument/2006/relationships/ctrlProp" Target="../ctrlProps/ctrlProp1132.xml"/><Relationship Id="rId71" Type="http://schemas.openxmlformats.org/officeDocument/2006/relationships/ctrlProp" Target="../ctrlProps/ctrlProp1196.xml"/><Relationship Id="rId92" Type="http://schemas.openxmlformats.org/officeDocument/2006/relationships/ctrlProp" Target="../ctrlProps/ctrlProp1217.xml"/><Relationship Id="rId2" Type="http://schemas.openxmlformats.org/officeDocument/2006/relationships/printerSettings" Target="../printerSettings/printerSettings12.bin"/><Relationship Id="rId29" Type="http://schemas.openxmlformats.org/officeDocument/2006/relationships/ctrlProp" Target="../ctrlProps/ctrlProp1154.xml"/><Relationship Id="rId24" Type="http://schemas.openxmlformats.org/officeDocument/2006/relationships/ctrlProp" Target="../ctrlProps/ctrlProp1149.xml"/><Relationship Id="rId40" Type="http://schemas.openxmlformats.org/officeDocument/2006/relationships/ctrlProp" Target="../ctrlProps/ctrlProp1165.xml"/><Relationship Id="rId45" Type="http://schemas.openxmlformats.org/officeDocument/2006/relationships/ctrlProp" Target="../ctrlProps/ctrlProp1170.xml"/><Relationship Id="rId66" Type="http://schemas.openxmlformats.org/officeDocument/2006/relationships/ctrlProp" Target="../ctrlProps/ctrlProp1191.xml"/><Relationship Id="rId87" Type="http://schemas.openxmlformats.org/officeDocument/2006/relationships/ctrlProp" Target="../ctrlProps/ctrlProp1212.xml"/><Relationship Id="rId110" Type="http://schemas.openxmlformats.org/officeDocument/2006/relationships/ctrlProp" Target="../ctrlProps/ctrlProp1235.xml"/><Relationship Id="rId115" Type="http://schemas.openxmlformats.org/officeDocument/2006/relationships/ctrlProp" Target="../ctrlProps/ctrlProp1240.xml"/><Relationship Id="rId131" Type="http://schemas.openxmlformats.org/officeDocument/2006/relationships/ctrlProp" Target="../ctrlProps/ctrlProp1256.xml"/><Relationship Id="rId136" Type="http://schemas.openxmlformats.org/officeDocument/2006/relationships/ctrlProp" Target="../ctrlProps/ctrlProp1261.xml"/><Relationship Id="rId61" Type="http://schemas.openxmlformats.org/officeDocument/2006/relationships/ctrlProp" Target="../ctrlProps/ctrlProp1186.xml"/><Relationship Id="rId82" Type="http://schemas.openxmlformats.org/officeDocument/2006/relationships/ctrlProp" Target="../ctrlProps/ctrlProp1207.xml"/><Relationship Id="rId19" Type="http://schemas.openxmlformats.org/officeDocument/2006/relationships/ctrlProp" Target="../ctrlProps/ctrlProp1144.xml"/><Relationship Id="rId14" Type="http://schemas.openxmlformats.org/officeDocument/2006/relationships/ctrlProp" Target="../ctrlProps/ctrlProp1139.xml"/><Relationship Id="rId30" Type="http://schemas.openxmlformats.org/officeDocument/2006/relationships/ctrlProp" Target="../ctrlProps/ctrlProp1155.xml"/><Relationship Id="rId35" Type="http://schemas.openxmlformats.org/officeDocument/2006/relationships/ctrlProp" Target="../ctrlProps/ctrlProp1160.xml"/><Relationship Id="rId56" Type="http://schemas.openxmlformats.org/officeDocument/2006/relationships/ctrlProp" Target="../ctrlProps/ctrlProp1181.xml"/><Relationship Id="rId77" Type="http://schemas.openxmlformats.org/officeDocument/2006/relationships/ctrlProp" Target="../ctrlProps/ctrlProp1202.xml"/><Relationship Id="rId100" Type="http://schemas.openxmlformats.org/officeDocument/2006/relationships/ctrlProp" Target="../ctrlProps/ctrlProp1225.xml"/><Relationship Id="rId105" Type="http://schemas.openxmlformats.org/officeDocument/2006/relationships/ctrlProp" Target="../ctrlProps/ctrlProp1230.xml"/><Relationship Id="rId126" Type="http://schemas.openxmlformats.org/officeDocument/2006/relationships/ctrlProp" Target="../ctrlProps/ctrlProp1251.xml"/><Relationship Id="rId8" Type="http://schemas.openxmlformats.org/officeDocument/2006/relationships/ctrlProp" Target="../ctrlProps/ctrlProp1133.xml"/><Relationship Id="rId51" Type="http://schemas.openxmlformats.org/officeDocument/2006/relationships/ctrlProp" Target="../ctrlProps/ctrlProp1176.xml"/><Relationship Id="rId72" Type="http://schemas.openxmlformats.org/officeDocument/2006/relationships/ctrlProp" Target="../ctrlProps/ctrlProp1197.xml"/><Relationship Id="rId93" Type="http://schemas.openxmlformats.org/officeDocument/2006/relationships/ctrlProp" Target="../ctrlProps/ctrlProp1218.xml"/><Relationship Id="rId98" Type="http://schemas.openxmlformats.org/officeDocument/2006/relationships/ctrlProp" Target="../ctrlProps/ctrlProp1223.xml"/><Relationship Id="rId121" Type="http://schemas.openxmlformats.org/officeDocument/2006/relationships/ctrlProp" Target="../ctrlProps/ctrlProp1246.xml"/><Relationship Id="rId3" Type="http://schemas.openxmlformats.org/officeDocument/2006/relationships/drawing" Target="../drawings/drawing10.xml"/><Relationship Id="rId25" Type="http://schemas.openxmlformats.org/officeDocument/2006/relationships/ctrlProp" Target="../ctrlProps/ctrlProp1150.xml"/><Relationship Id="rId46" Type="http://schemas.openxmlformats.org/officeDocument/2006/relationships/ctrlProp" Target="../ctrlProps/ctrlProp1171.xml"/><Relationship Id="rId67" Type="http://schemas.openxmlformats.org/officeDocument/2006/relationships/ctrlProp" Target="../ctrlProps/ctrlProp1192.xml"/><Relationship Id="rId116" Type="http://schemas.openxmlformats.org/officeDocument/2006/relationships/ctrlProp" Target="../ctrlProps/ctrlProp1241.xml"/><Relationship Id="rId137" Type="http://schemas.openxmlformats.org/officeDocument/2006/relationships/ctrlProp" Target="../ctrlProps/ctrlProp1262.xml"/><Relationship Id="rId20" Type="http://schemas.openxmlformats.org/officeDocument/2006/relationships/ctrlProp" Target="../ctrlProps/ctrlProp1145.xml"/><Relationship Id="rId41" Type="http://schemas.openxmlformats.org/officeDocument/2006/relationships/ctrlProp" Target="../ctrlProps/ctrlProp1166.xml"/><Relationship Id="rId62" Type="http://schemas.openxmlformats.org/officeDocument/2006/relationships/ctrlProp" Target="../ctrlProps/ctrlProp1187.xml"/><Relationship Id="rId83" Type="http://schemas.openxmlformats.org/officeDocument/2006/relationships/ctrlProp" Target="../ctrlProps/ctrlProp1208.xml"/><Relationship Id="rId88" Type="http://schemas.openxmlformats.org/officeDocument/2006/relationships/ctrlProp" Target="../ctrlProps/ctrlProp1213.xml"/><Relationship Id="rId111" Type="http://schemas.openxmlformats.org/officeDocument/2006/relationships/ctrlProp" Target="../ctrlProps/ctrlProp1236.xml"/><Relationship Id="rId132" Type="http://schemas.openxmlformats.org/officeDocument/2006/relationships/ctrlProp" Target="../ctrlProps/ctrlProp1257.xml"/><Relationship Id="rId15" Type="http://schemas.openxmlformats.org/officeDocument/2006/relationships/ctrlProp" Target="../ctrlProps/ctrlProp1140.xml"/><Relationship Id="rId36" Type="http://schemas.openxmlformats.org/officeDocument/2006/relationships/ctrlProp" Target="../ctrlProps/ctrlProp1161.xml"/><Relationship Id="rId57" Type="http://schemas.openxmlformats.org/officeDocument/2006/relationships/ctrlProp" Target="../ctrlProps/ctrlProp1182.xml"/><Relationship Id="rId106" Type="http://schemas.openxmlformats.org/officeDocument/2006/relationships/ctrlProp" Target="../ctrlProps/ctrlProp1231.xml"/><Relationship Id="rId127" Type="http://schemas.openxmlformats.org/officeDocument/2006/relationships/ctrlProp" Target="../ctrlProps/ctrlProp1252.xml"/><Relationship Id="rId10" Type="http://schemas.openxmlformats.org/officeDocument/2006/relationships/ctrlProp" Target="../ctrlProps/ctrlProp1135.xml"/><Relationship Id="rId31" Type="http://schemas.openxmlformats.org/officeDocument/2006/relationships/ctrlProp" Target="../ctrlProps/ctrlProp1156.xml"/><Relationship Id="rId52" Type="http://schemas.openxmlformats.org/officeDocument/2006/relationships/ctrlProp" Target="../ctrlProps/ctrlProp1177.xml"/><Relationship Id="rId73" Type="http://schemas.openxmlformats.org/officeDocument/2006/relationships/ctrlProp" Target="../ctrlProps/ctrlProp1198.xml"/><Relationship Id="rId78" Type="http://schemas.openxmlformats.org/officeDocument/2006/relationships/ctrlProp" Target="../ctrlProps/ctrlProp1203.xml"/><Relationship Id="rId94" Type="http://schemas.openxmlformats.org/officeDocument/2006/relationships/ctrlProp" Target="../ctrlProps/ctrlProp1219.xml"/><Relationship Id="rId99" Type="http://schemas.openxmlformats.org/officeDocument/2006/relationships/ctrlProp" Target="../ctrlProps/ctrlProp1224.xml"/><Relationship Id="rId101" Type="http://schemas.openxmlformats.org/officeDocument/2006/relationships/ctrlProp" Target="../ctrlProps/ctrlProp1226.xml"/><Relationship Id="rId122" Type="http://schemas.openxmlformats.org/officeDocument/2006/relationships/ctrlProp" Target="../ctrlProps/ctrlProp1247.xml"/><Relationship Id="rId4" Type="http://schemas.openxmlformats.org/officeDocument/2006/relationships/vmlDrawing" Target="../drawings/vmlDrawing18.vml"/><Relationship Id="rId9" Type="http://schemas.openxmlformats.org/officeDocument/2006/relationships/ctrlProp" Target="../ctrlProps/ctrlProp1134.xml"/><Relationship Id="rId26" Type="http://schemas.openxmlformats.org/officeDocument/2006/relationships/ctrlProp" Target="../ctrlProps/ctrlProp1151.xml"/><Relationship Id="rId47" Type="http://schemas.openxmlformats.org/officeDocument/2006/relationships/ctrlProp" Target="../ctrlProps/ctrlProp1172.xml"/><Relationship Id="rId68" Type="http://schemas.openxmlformats.org/officeDocument/2006/relationships/ctrlProp" Target="../ctrlProps/ctrlProp1193.xml"/><Relationship Id="rId89" Type="http://schemas.openxmlformats.org/officeDocument/2006/relationships/ctrlProp" Target="../ctrlProps/ctrlProp1214.xml"/><Relationship Id="rId112" Type="http://schemas.openxmlformats.org/officeDocument/2006/relationships/ctrlProp" Target="../ctrlProps/ctrlProp1237.xml"/><Relationship Id="rId133" Type="http://schemas.openxmlformats.org/officeDocument/2006/relationships/ctrlProp" Target="../ctrlProps/ctrlProp1258.xml"/><Relationship Id="rId16" Type="http://schemas.openxmlformats.org/officeDocument/2006/relationships/ctrlProp" Target="../ctrlProps/ctrlProp1141.xml"/></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17" Type="http://schemas.openxmlformats.org/officeDocument/2006/relationships/ctrlProp" Target="../ctrlProps/ctrlProp1380.xml"/><Relationship Id="rId21" Type="http://schemas.openxmlformats.org/officeDocument/2006/relationships/ctrlProp" Target="../ctrlProps/ctrlProp1284.xml"/><Relationship Id="rId42" Type="http://schemas.openxmlformats.org/officeDocument/2006/relationships/ctrlProp" Target="../ctrlProps/ctrlProp1305.xml"/><Relationship Id="rId63" Type="http://schemas.openxmlformats.org/officeDocument/2006/relationships/ctrlProp" Target="../ctrlProps/ctrlProp1326.xml"/><Relationship Id="rId84" Type="http://schemas.openxmlformats.org/officeDocument/2006/relationships/ctrlProp" Target="../ctrlProps/ctrlProp1347.xml"/><Relationship Id="rId138" Type="http://schemas.openxmlformats.org/officeDocument/2006/relationships/ctrlProp" Target="../ctrlProps/ctrlProp1401.xml"/><Relationship Id="rId107" Type="http://schemas.openxmlformats.org/officeDocument/2006/relationships/ctrlProp" Target="../ctrlProps/ctrlProp1370.xml"/><Relationship Id="rId11" Type="http://schemas.openxmlformats.org/officeDocument/2006/relationships/ctrlProp" Target="../ctrlProps/ctrlProp1274.xml"/><Relationship Id="rId32" Type="http://schemas.openxmlformats.org/officeDocument/2006/relationships/ctrlProp" Target="../ctrlProps/ctrlProp1295.xml"/><Relationship Id="rId53" Type="http://schemas.openxmlformats.org/officeDocument/2006/relationships/ctrlProp" Target="../ctrlProps/ctrlProp1316.xml"/><Relationship Id="rId74" Type="http://schemas.openxmlformats.org/officeDocument/2006/relationships/ctrlProp" Target="../ctrlProps/ctrlProp1337.xml"/><Relationship Id="rId128" Type="http://schemas.openxmlformats.org/officeDocument/2006/relationships/ctrlProp" Target="../ctrlProps/ctrlProp1391.xml"/><Relationship Id="rId5" Type="http://schemas.openxmlformats.org/officeDocument/2006/relationships/ctrlProp" Target="../ctrlProps/ctrlProp1268.xml"/><Relationship Id="rId90" Type="http://schemas.openxmlformats.org/officeDocument/2006/relationships/ctrlProp" Target="../ctrlProps/ctrlProp1353.xml"/><Relationship Id="rId95" Type="http://schemas.openxmlformats.org/officeDocument/2006/relationships/ctrlProp" Target="../ctrlProps/ctrlProp1358.xml"/><Relationship Id="rId22" Type="http://schemas.openxmlformats.org/officeDocument/2006/relationships/ctrlProp" Target="../ctrlProps/ctrlProp1285.xml"/><Relationship Id="rId27" Type="http://schemas.openxmlformats.org/officeDocument/2006/relationships/ctrlProp" Target="../ctrlProps/ctrlProp1290.xml"/><Relationship Id="rId43" Type="http://schemas.openxmlformats.org/officeDocument/2006/relationships/ctrlProp" Target="../ctrlProps/ctrlProp1306.xml"/><Relationship Id="rId48" Type="http://schemas.openxmlformats.org/officeDocument/2006/relationships/ctrlProp" Target="../ctrlProps/ctrlProp1311.xml"/><Relationship Id="rId64" Type="http://schemas.openxmlformats.org/officeDocument/2006/relationships/ctrlProp" Target="../ctrlProps/ctrlProp1327.xml"/><Relationship Id="rId69" Type="http://schemas.openxmlformats.org/officeDocument/2006/relationships/ctrlProp" Target="../ctrlProps/ctrlProp1332.xml"/><Relationship Id="rId113" Type="http://schemas.openxmlformats.org/officeDocument/2006/relationships/ctrlProp" Target="../ctrlProps/ctrlProp1376.xml"/><Relationship Id="rId118" Type="http://schemas.openxmlformats.org/officeDocument/2006/relationships/ctrlProp" Target="../ctrlProps/ctrlProp1381.xml"/><Relationship Id="rId134" Type="http://schemas.openxmlformats.org/officeDocument/2006/relationships/ctrlProp" Target="../ctrlProps/ctrlProp1397.xml"/><Relationship Id="rId139" Type="http://schemas.openxmlformats.org/officeDocument/2006/relationships/ctrlProp" Target="../ctrlProps/ctrlProp1402.xml"/><Relationship Id="rId80" Type="http://schemas.openxmlformats.org/officeDocument/2006/relationships/ctrlProp" Target="../ctrlProps/ctrlProp1343.xml"/><Relationship Id="rId85" Type="http://schemas.openxmlformats.org/officeDocument/2006/relationships/ctrlProp" Target="../ctrlProps/ctrlProp1348.xml"/><Relationship Id="rId12" Type="http://schemas.openxmlformats.org/officeDocument/2006/relationships/ctrlProp" Target="../ctrlProps/ctrlProp1275.xml"/><Relationship Id="rId17" Type="http://schemas.openxmlformats.org/officeDocument/2006/relationships/ctrlProp" Target="../ctrlProps/ctrlProp1280.xml"/><Relationship Id="rId33" Type="http://schemas.openxmlformats.org/officeDocument/2006/relationships/ctrlProp" Target="../ctrlProps/ctrlProp1296.xml"/><Relationship Id="rId38" Type="http://schemas.openxmlformats.org/officeDocument/2006/relationships/ctrlProp" Target="../ctrlProps/ctrlProp1301.xml"/><Relationship Id="rId59" Type="http://schemas.openxmlformats.org/officeDocument/2006/relationships/ctrlProp" Target="../ctrlProps/ctrlProp1322.xml"/><Relationship Id="rId103" Type="http://schemas.openxmlformats.org/officeDocument/2006/relationships/ctrlProp" Target="../ctrlProps/ctrlProp1366.xml"/><Relationship Id="rId108" Type="http://schemas.openxmlformats.org/officeDocument/2006/relationships/ctrlProp" Target="../ctrlProps/ctrlProp1371.xml"/><Relationship Id="rId124" Type="http://schemas.openxmlformats.org/officeDocument/2006/relationships/ctrlProp" Target="../ctrlProps/ctrlProp1387.xml"/><Relationship Id="rId129" Type="http://schemas.openxmlformats.org/officeDocument/2006/relationships/ctrlProp" Target="../ctrlProps/ctrlProp1392.xml"/><Relationship Id="rId54" Type="http://schemas.openxmlformats.org/officeDocument/2006/relationships/ctrlProp" Target="../ctrlProps/ctrlProp1317.xml"/><Relationship Id="rId70" Type="http://schemas.openxmlformats.org/officeDocument/2006/relationships/ctrlProp" Target="../ctrlProps/ctrlProp1333.xml"/><Relationship Id="rId75" Type="http://schemas.openxmlformats.org/officeDocument/2006/relationships/ctrlProp" Target="../ctrlProps/ctrlProp1338.xml"/><Relationship Id="rId91" Type="http://schemas.openxmlformats.org/officeDocument/2006/relationships/ctrlProp" Target="../ctrlProps/ctrlProp1354.xml"/><Relationship Id="rId96" Type="http://schemas.openxmlformats.org/officeDocument/2006/relationships/ctrlProp" Target="../ctrlProps/ctrlProp1359.xml"/><Relationship Id="rId140" Type="http://schemas.openxmlformats.org/officeDocument/2006/relationships/ctrlProp" Target="../ctrlProps/ctrlProp1403.xml"/><Relationship Id="rId145" Type="http://schemas.openxmlformats.org/officeDocument/2006/relationships/ctrlProp" Target="../ctrlProps/ctrlProp1408.xml"/><Relationship Id="rId1" Type="http://schemas.openxmlformats.org/officeDocument/2006/relationships/printerSettings" Target="../printerSettings/printerSettings15.bin"/><Relationship Id="rId6" Type="http://schemas.openxmlformats.org/officeDocument/2006/relationships/ctrlProp" Target="../ctrlProps/ctrlProp1269.xml"/><Relationship Id="rId23" Type="http://schemas.openxmlformats.org/officeDocument/2006/relationships/ctrlProp" Target="../ctrlProps/ctrlProp1286.xml"/><Relationship Id="rId28" Type="http://schemas.openxmlformats.org/officeDocument/2006/relationships/ctrlProp" Target="../ctrlProps/ctrlProp1291.xml"/><Relationship Id="rId49" Type="http://schemas.openxmlformats.org/officeDocument/2006/relationships/ctrlProp" Target="../ctrlProps/ctrlProp1312.xml"/><Relationship Id="rId114" Type="http://schemas.openxmlformats.org/officeDocument/2006/relationships/ctrlProp" Target="../ctrlProps/ctrlProp1377.xml"/><Relationship Id="rId119" Type="http://schemas.openxmlformats.org/officeDocument/2006/relationships/ctrlProp" Target="../ctrlProps/ctrlProp1382.xml"/><Relationship Id="rId44" Type="http://schemas.openxmlformats.org/officeDocument/2006/relationships/ctrlProp" Target="../ctrlProps/ctrlProp1307.xml"/><Relationship Id="rId60" Type="http://schemas.openxmlformats.org/officeDocument/2006/relationships/ctrlProp" Target="../ctrlProps/ctrlProp1323.xml"/><Relationship Id="rId65" Type="http://schemas.openxmlformats.org/officeDocument/2006/relationships/ctrlProp" Target="../ctrlProps/ctrlProp1328.xml"/><Relationship Id="rId81" Type="http://schemas.openxmlformats.org/officeDocument/2006/relationships/ctrlProp" Target="../ctrlProps/ctrlProp1344.xml"/><Relationship Id="rId86" Type="http://schemas.openxmlformats.org/officeDocument/2006/relationships/ctrlProp" Target="../ctrlProps/ctrlProp1349.xml"/><Relationship Id="rId130" Type="http://schemas.openxmlformats.org/officeDocument/2006/relationships/ctrlProp" Target="../ctrlProps/ctrlProp1393.xml"/><Relationship Id="rId135" Type="http://schemas.openxmlformats.org/officeDocument/2006/relationships/ctrlProp" Target="../ctrlProps/ctrlProp1398.xml"/><Relationship Id="rId13" Type="http://schemas.openxmlformats.org/officeDocument/2006/relationships/ctrlProp" Target="../ctrlProps/ctrlProp1276.xml"/><Relationship Id="rId18" Type="http://schemas.openxmlformats.org/officeDocument/2006/relationships/ctrlProp" Target="../ctrlProps/ctrlProp1281.xml"/><Relationship Id="rId39" Type="http://schemas.openxmlformats.org/officeDocument/2006/relationships/ctrlProp" Target="../ctrlProps/ctrlProp1302.xml"/><Relationship Id="rId109" Type="http://schemas.openxmlformats.org/officeDocument/2006/relationships/ctrlProp" Target="../ctrlProps/ctrlProp1372.xml"/><Relationship Id="rId34" Type="http://schemas.openxmlformats.org/officeDocument/2006/relationships/ctrlProp" Target="../ctrlProps/ctrlProp1297.xml"/><Relationship Id="rId50" Type="http://schemas.openxmlformats.org/officeDocument/2006/relationships/ctrlProp" Target="../ctrlProps/ctrlProp1313.xml"/><Relationship Id="rId55" Type="http://schemas.openxmlformats.org/officeDocument/2006/relationships/ctrlProp" Target="../ctrlProps/ctrlProp1318.xml"/><Relationship Id="rId76" Type="http://schemas.openxmlformats.org/officeDocument/2006/relationships/ctrlProp" Target="../ctrlProps/ctrlProp1339.xml"/><Relationship Id="rId97" Type="http://schemas.openxmlformats.org/officeDocument/2006/relationships/ctrlProp" Target="../ctrlProps/ctrlProp1360.xml"/><Relationship Id="rId104" Type="http://schemas.openxmlformats.org/officeDocument/2006/relationships/ctrlProp" Target="../ctrlProps/ctrlProp1367.xml"/><Relationship Id="rId120" Type="http://schemas.openxmlformats.org/officeDocument/2006/relationships/ctrlProp" Target="../ctrlProps/ctrlProp1383.xml"/><Relationship Id="rId125" Type="http://schemas.openxmlformats.org/officeDocument/2006/relationships/ctrlProp" Target="../ctrlProps/ctrlProp1388.xml"/><Relationship Id="rId141" Type="http://schemas.openxmlformats.org/officeDocument/2006/relationships/ctrlProp" Target="../ctrlProps/ctrlProp1404.xml"/><Relationship Id="rId146" Type="http://schemas.openxmlformats.org/officeDocument/2006/relationships/ctrlProp" Target="../ctrlProps/ctrlProp1409.xml"/><Relationship Id="rId7" Type="http://schemas.openxmlformats.org/officeDocument/2006/relationships/ctrlProp" Target="../ctrlProps/ctrlProp1270.xml"/><Relationship Id="rId71" Type="http://schemas.openxmlformats.org/officeDocument/2006/relationships/ctrlProp" Target="../ctrlProps/ctrlProp1334.xml"/><Relationship Id="rId92" Type="http://schemas.openxmlformats.org/officeDocument/2006/relationships/ctrlProp" Target="../ctrlProps/ctrlProp1355.xml"/><Relationship Id="rId2" Type="http://schemas.openxmlformats.org/officeDocument/2006/relationships/drawing" Target="../drawings/drawing11.xml"/><Relationship Id="rId29" Type="http://schemas.openxmlformats.org/officeDocument/2006/relationships/ctrlProp" Target="../ctrlProps/ctrlProp1292.xml"/><Relationship Id="rId24" Type="http://schemas.openxmlformats.org/officeDocument/2006/relationships/ctrlProp" Target="../ctrlProps/ctrlProp1287.xml"/><Relationship Id="rId40" Type="http://schemas.openxmlformats.org/officeDocument/2006/relationships/ctrlProp" Target="../ctrlProps/ctrlProp1303.xml"/><Relationship Id="rId45" Type="http://schemas.openxmlformats.org/officeDocument/2006/relationships/ctrlProp" Target="../ctrlProps/ctrlProp1308.xml"/><Relationship Id="rId66" Type="http://schemas.openxmlformats.org/officeDocument/2006/relationships/ctrlProp" Target="../ctrlProps/ctrlProp1329.xml"/><Relationship Id="rId87" Type="http://schemas.openxmlformats.org/officeDocument/2006/relationships/ctrlProp" Target="../ctrlProps/ctrlProp1350.xml"/><Relationship Id="rId110" Type="http://schemas.openxmlformats.org/officeDocument/2006/relationships/ctrlProp" Target="../ctrlProps/ctrlProp1373.xml"/><Relationship Id="rId115" Type="http://schemas.openxmlformats.org/officeDocument/2006/relationships/ctrlProp" Target="../ctrlProps/ctrlProp1378.xml"/><Relationship Id="rId131" Type="http://schemas.openxmlformats.org/officeDocument/2006/relationships/ctrlProp" Target="../ctrlProps/ctrlProp1394.xml"/><Relationship Id="rId136" Type="http://schemas.openxmlformats.org/officeDocument/2006/relationships/ctrlProp" Target="../ctrlProps/ctrlProp1399.xml"/><Relationship Id="rId61" Type="http://schemas.openxmlformats.org/officeDocument/2006/relationships/ctrlProp" Target="../ctrlProps/ctrlProp1324.xml"/><Relationship Id="rId82" Type="http://schemas.openxmlformats.org/officeDocument/2006/relationships/ctrlProp" Target="../ctrlProps/ctrlProp1345.xml"/><Relationship Id="rId19" Type="http://schemas.openxmlformats.org/officeDocument/2006/relationships/ctrlProp" Target="../ctrlProps/ctrlProp1282.xml"/><Relationship Id="rId14" Type="http://schemas.openxmlformats.org/officeDocument/2006/relationships/ctrlProp" Target="../ctrlProps/ctrlProp1277.xml"/><Relationship Id="rId30" Type="http://schemas.openxmlformats.org/officeDocument/2006/relationships/ctrlProp" Target="../ctrlProps/ctrlProp1293.xml"/><Relationship Id="rId35" Type="http://schemas.openxmlformats.org/officeDocument/2006/relationships/ctrlProp" Target="../ctrlProps/ctrlProp1298.xml"/><Relationship Id="rId56" Type="http://schemas.openxmlformats.org/officeDocument/2006/relationships/ctrlProp" Target="../ctrlProps/ctrlProp1319.xml"/><Relationship Id="rId77" Type="http://schemas.openxmlformats.org/officeDocument/2006/relationships/ctrlProp" Target="../ctrlProps/ctrlProp1340.xml"/><Relationship Id="rId100" Type="http://schemas.openxmlformats.org/officeDocument/2006/relationships/ctrlProp" Target="../ctrlProps/ctrlProp1363.xml"/><Relationship Id="rId105" Type="http://schemas.openxmlformats.org/officeDocument/2006/relationships/ctrlProp" Target="../ctrlProps/ctrlProp1368.xml"/><Relationship Id="rId126" Type="http://schemas.openxmlformats.org/officeDocument/2006/relationships/ctrlProp" Target="../ctrlProps/ctrlProp1389.xml"/><Relationship Id="rId147" Type="http://schemas.openxmlformats.org/officeDocument/2006/relationships/ctrlProp" Target="../ctrlProps/ctrlProp1410.xml"/><Relationship Id="rId8" Type="http://schemas.openxmlformats.org/officeDocument/2006/relationships/ctrlProp" Target="../ctrlProps/ctrlProp1271.xml"/><Relationship Id="rId51" Type="http://schemas.openxmlformats.org/officeDocument/2006/relationships/ctrlProp" Target="../ctrlProps/ctrlProp1314.xml"/><Relationship Id="rId72" Type="http://schemas.openxmlformats.org/officeDocument/2006/relationships/ctrlProp" Target="../ctrlProps/ctrlProp1335.xml"/><Relationship Id="rId93" Type="http://schemas.openxmlformats.org/officeDocument/2006/relationships/ctrlProp" Target="../ctrlProps/ctrlProp1356.xml"/><Relationship Id="rId98" Type="http://schemas.openxmlformats.org/officeDocument/2006/relationships/ctrlProp" Target="../ctrlProps/ctrlProp1361.xml"/><Relationship Id="rId121" Type="http://schemas.openxmlformats.org/officeDocument/2006/relationships/ctrlProp" Target="../ctrlProps/ctrlProp1384.xml"/><Relationship Id="rId142" Type="http://schemas.openxmlformats.org/officeDocument/2006/relationships/ctrlProp" Target="../ctrlProps/ctrlProp1405.xml"/><Relationship Id="rId3" Type="http://schemas.openxmlformats.org/officeDocument/2006/relationships/vmlDrawing" Target="../drawings/vmlDrawing21.vml"/><Relationship Id="rId25" Type="http://schemas.openxmlformats.org/officeDocument/2006/relationships/ctrlProp" Target="../ctrlProps/ctrlProp1288.xml"/><Relationship Id="rId46" Type="http://schemas.openxmlformats.org/officeDocument/2006/relationships/ctrlProp" Target="../ctrlProps/ctrlProp1309.xml"/><Relationship Id="rId67" Type="http://schemas.openxmlformats.org/officeDocument/2006/relationships/ctrlProp" Target="../ctrlProps/ctrlProp1330.xml"/><Relationship Id="rId116" Type="http://schemas.openxmlformats.org/officeDocument/2006/relationships/ctrlProp" Target="../ctrlProps/ctrlProp1379.xml"/><Relationship Id="rId137" Type="http://schemas.openxmlformats.org/officeDocument/2006/relationships/ctrlProp" Target="../ctrlProps/ctrlProp1400.xml"/><Relationship Id="rId20" Type="http://schemas.openxmlformats.org/officeDocument/2006/relationships/ctrlProp" Target="../ctrlProps/ctrlProp1283.xml"/><Relationship Id="rId41" Type="http://schemas.openxmlformats.org/officeDocument/2006/relationships/ctrlProp" Target="../ctrlProps/ctrlProp1304.xml"/><Relationship Id="rId62" Type="http://schemas.openxmlformats.org/officeDocument/2006/relationships/ctrlProp" Target="../ctrlProps/ctrlProp1325.xml"/><Relationship Id="rId83" Type="http://schemas.openxmlformats.org/officeDocument/2006/relationships/ctrlProp" Target="../ctrlProps/ctrlProp1346.xml"/><Relationship Id="rId88" Type="http://schemas.openxmlformats.org/officeDocument/2006/relationships/ctrlProp" Target="../ctrlProps/ctrlProp1351.xml"/><Relationship Id="rId111" Type="http://schemas.openxmlformats.org/officeDocument/2006/relationships/ctrlProp" Target="../ctrlProps/ctrlProp1374.xml"/><Relationship Id="rId132" Type="http://schemas.openxmlformats.org/officeDocument/2006/relationships/ctrlProp" Target="../ctrlProps/ctrlProp1395.xml"/><Relationship Id="rId15" Type="http://schemas.openxmlformats.org/officeDocument/2006/relationships/ctrlProp" Target="../ctrlProps/ctrlProp1278.xml"/><Relationship Id="rId36" Type="http://schemas.openxmlformats.org/officeDocument/2006/relationships/ctrlProp" Target="../ctrlProps/ctrlProp1299.xml"/><Relationship Id="rId57" Type="http://schemas.openxmlformats.org/officeDocument/2006/relationships/ctrlProp" Target="../ctrlProps/ctrlProp1320.xml"/><Relationship Id="rId106" Type="http://schemas.openxmlformats.org/officeDocument/2006/relationships/ctrlProp" Target="../ctrlProps/ctrlProp1369.xml"/><Relationship Id="rId127" Type="http://schemas.openxmlformats.org/officeDocument/2006/relationships/ctrlProp" Target="../ctrlProps/ctrlProp1390.xml"/><Relationship Id="rId10" Type="http://schemas.openxmlformats.org/officeDocument/2006/relationships/ctrlProp" Target="../ctrlProps/ctrlProp1273.xml"/><Relationship Id="rId31" Type="http://schemas.openxmlformats.org/officeDocument/2006/relationships/ctrlProp" Target="../ctrlProps/ctrlProp1294.xml"/><Relationship Id="rId52" Type="http://schemas.openxmlformats.org/officeDocument/2006/relationships/ctrlProp" Target="../ctrlProps/ctrlProp1315.xml"/><Relationship Id="rId73" Type="http://schemas.openxmlformats.org/officeDocument/2006/relationships/ctrlProp" Target="../ctrlProps/ctrlProp1336.xml"/><Relationship Id="rId78" Type="http://schemas.openxmlformats.org/officeDocument/2006/relationships/ctrlProp" Target="../ctrlProps/ctrlProp1341.xml"/><Relationship Id="rId94" Type="http://schemas.openxmlformats.org/officeDocument/2006/relationships/ctrlProp" Target="../ctrlProps/ctrlProp1357.xml"/><Relationship Id="rId99" Type="http://schemas.openxmlformats.org/officeDocument/2006/relationships/ctrlProp" Target="../ctrlProps/ctrlProp1362.xml"/><Relationship Id="rId101" Type="http://schemas.openxmlformats.org/officeDocument/2006/relationships/ctrlProp" Target="../ctrlProps/ctrlProp1364.xml"/><Relationship Id="rId122" Type="http://schemas.openxmlformats.org/officeDocument/2006/relationships/ctrlProp" Target="../ctrlProps/ctrlProp1385.xml"/><Relationship Id="rId143" Type="http://schemas.openxmlformats.org/officeDocument/2006/relationships/ctrlProp" Target="../ctrlProps/ctrlProp1406.xml"/><Relationship Id="rId148" Type="http://schemas.openxmlformats.org/officeDocument/2006/relationships/ctrlProp" Target="../ctrlProps/ctrlProp1411.xml"/><Relationship Id="rId4" Type="http://schemas.openxmlformats.org/officeDocument/2006/relationships/ctrlProp" Target="../ctrlProps/ctrlProp1267.xml"/><Relationship Id="rId9" Type="http://schemas.openxmlformats.org/officeDocument/2006/relationships/ctrlProp" Target="../ctrlProps/ctrlProp1272.xml"/><Relationship Id="rId26" Type="http://schemas.openxmlformats.org/officeDocument/2006/relationships/ctrlProp" Target="../ctrlProps/ctrlProp1289.xml"/><Relationship Id="rId47" Type="http://schemas.openxmlformats.org/officeDocument/2006/relationships/ctrlProp" Target="../ctrlProps/ctrlProp1310.xml"/><Relationship Id="rId68" Type="http://schemas.openxmlformats.org/officeDocument/2006/relationships/ctrlProp" Target="../ctrlProps/ctrlProp1331.xml"/><Relationship Id="rId89" Type="http://schemas.openxmlformats.org/officeDocument/2006/relationships/ctrlProp" Target="../ctrlProps/ctrlProp1352.xml"/><Relationship Id="rId112" Type="http://schemas.openxmlformats.org/officeDocument/2006/relationships/ctrlProp" Target="../ctrlProps/ctrlProp1375.xml"/><Relationship Id="rId133" Type="http://schemas.openxmlformats.org/officeDocument/2006/relationships/ctrlProp" Target="../ctrlProps/ctrlProp1396.xml"/><Relationship Id="rId16" Type="http://schemas.openxmlformats.org/officeDocument/2006/relationships/ctrlProp" Target="../ctrlProps/ctrlProp1279.xml"/><Relationship Id="rId37" Type="http://schemas.openxmlformats.org/officeDocument/2006/relationships/ctrlProp" Target="../ctrlProps/ctrlProp1300.xml"/><Relationship Id="rId58" Type="http://schemas.openxmlformats.org/officeDocument/2006/relationships/ctrlProp" Target="../ctrlProps/ctrlProp1321.xml"/><Relationship Id="rId79" Type="http://schemas.openxmlformats.org/officeDocument/2006/relationships/ctrlProp" Target="../ctrlProps/ctrlProp1342.xml"/><Relationship Id="rId102" Type="http://schemas.openxmlformats.org/officeDocument/2006/relationships/ctrlProp" Target="../ctrlProps/ctrlProp1365.xml"/><Relationship Id="rId123" Type="http://schemas.openxmlformats.org/officeDocument/2006/relationships/ctrlProp" Target="../ctrlProps/ctrlProp1386.xml"/><Relationship Id="rId144" Type="http://schemas.openxmlformats.org/officeDocument/2006/relationships/ctrlProp" Target="../ctrlProps/ctrlProp1407.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6" Type="http://schemas.openxmlformats.org/officeDocument/2006/relationships/ctrlProp" Target="../ctrlProps/ctrlProp1433.xml"/><Relationship Id="rId21" Type="http://schemas.openxmlformats.org/officeDocument/2006/relationships/ctrlProp" Target="../ctrlProps/ctrlProp1428.xml"/><Relationship Id="rId34" Type="http://schemas.openxmlformats.org/officeDocument/2006/relationships/ctrlProp" Target="../ctrlProps/ctrlProp1441.xml"/><Relationship Id="rId42" Type="http://schemas.openxmlformats.org/officeDocument/2006/relationships/ctrlProp" Target="../ctrlProps/ctrlProp1449.xml"/><Relationship Id="rId47" Type="http://schemas.openxmlformats.org/officeDocument/2006/relationships/ctrlProp" Target="../ctrlProps/ctrlProp1454.xml"/><Relationship Id="rId50" Type="http://schemas.openxmlformats.org/officeDocument/2006/relationships/ctrlProp" Target="../ctrlProps/ctrlProp1457.xml"/><Relationship Id="rId55" Type="http://schemas.openxmlformats.org/officeDocument/2006/relationships/ctrlProp" Target="../ctrlProps/ctrlProp1462.xml"/><Relationship Id="rId63" Type="http://schemas.openxmlformats.org/officeDocument/2006/relationships/ctrlProp" Target="../ctrlProps/ctrlProp1470.xml"/><Relationship Id="rId7" Type="http://schemas.openxmlformats.org/officeDocument/2006/relationships/ctrlProp" Target="../ctrlProps/ctrlProp1414.xml"/><Relationship Id="rId2" Type="http://schemas.openxmlformats.org/officeDocument/2006/relationships/drawing" Target="../drawings/drawing13.xml"/><Relationship Id="rId16" Type="http://schemas.openxmlformats.org/officeDocument/2006/relationships/ctrlProp" Target="../ctrlProps/ctrlProp1423.xml"/><Relationship Id="rId29" Type="http://schemas.openxmlformats.org/officeDocument/2006/relationships/ctrlProp" Target="../ctrlProps/ctrlProp1436.xml"/><Relationship Id="rId11" Type="http://schemas.openxmlformats.org/officeDocument/2006/relationships/ctrlProp" Target="../ctrlProps/ctrlProp1418.xml"/><Relationship Id="rId24" Type="http://schemas.openxmlformats.org/officeDocument/2006/relationships/ctrlProp" Target="../ctrlProps/ctrlProp1431.xml"/><Relationship Id="rId32" Type="http://schemas.openxmlformats.org/officeDocument/2006/relationships/ctrlProp" Target="../ctrlProps/ctrlProp1439.xml"/><Relationship Id="rId37" Type="http://schemas.openxmlformats.org/officeDocument/2006/relationships/ctrlProp" Target="../ctrlProps/ctrlProp1444.xml"/><Relationship Id="rId40" Type="http://schemas.openxmlformats.org/officeDocument/2006/relationships/ctrlProp" Target="../ctrlProps/ctrlProp1447.xml"/><Relationship Id="rId45" Type="http://schemas.openxmlformats.org/officeDocument/2006/relationships/ctrlProp" Target="../ctrlProps/ctrlProp1452.xml"/><Relationship Id="rId53" Type="http://schemas.openxmlformats.org/officeDocument/2006/relationships/ctrlProp" Target="../ctrlProps/ctrlProp1460.xml"/><Relationship Id="rId58" Type="http://schemas.openxmlformats.org/officeDocument/2006/relationships/ctrlProp" Target="../ctrlProps/ctrlProp1465.xml"/><Relationship Id="rId66" Type="http://schemas.openxmlformats.org/officeDocument/2006/relationships/ctrlProp" Target="../ctrlProps/ctrlProp1473.xml"/><Relationship Id="rId5" Type="http://schemas.openxmlformats.org/officeDocument/2006/relationships/ctrlProp" Target="../ctrlProps/ctrlProp1412.xml"/><Relationship Id="rId61" Type="http://schemas.openxmlformats.org/officeDocument/2006/relationships/ctrlProp" Target="../ctrlProps/ctrlProp1468.xml"/><Relationship Id="rId19" Type="http://schemas.openxmlformats.org/officeDocument/2006/relationships/ctrlProp" Target="../ctrlProps/ctrlProp1426.xml"/><Relationship Id="rId14" Type="http://schemas.openxmlformats.org/officeDocument/2006/relationships/ctrlProp" Target="../ctrlProps/ctrlProp1421.xml"/><Relationship Id="rId22" Type="http://schemas.openxmlformats.org/officeDocument/2006/relationships/ctrlProp" Target="../ctrlProps/ctrlProp1429.xml"/><Relationship Id="rId27" Type="http://schemas.openxmlformats.org/officeDocument/2006/relationships/ctrlProp" Target="../ctrlProps/ctrlProp1434.xml"/><Relationship Id="rId30" Type="http://schemas.openxmlformats.org/officeDocument/2006/relationships/ctrlProp" Target="../ctrlProps/ctrlProp1437.xml"/><Relationship Id="rId35" Type="http://schemas.openxmlformats.org/officeDocument/2006/relationships/ctrlProp" Target="../ctrlProps/ctrlProp1442.xml"/><Relationship Id="rId43" Type="http://schemas.openxmlformats.org/officeDocument/2006/relationships/ctrlProp" Target="../ctrlProps/ctrlProp1450.xml"/><Relationship Id="rId48" Type="http://schemas.openxmlformats.org/officeDocument/2006/relationships/ctrlProp" Target="../ctrlProps/ctrlProp1455.xml"/><Relationship Id="rId56" Type="http://schemas.openxmlformats.org/officeDocument/2006/relationships/ctrlProp" Target="../ctrlProps/ctrlProp1463.xml"/><Relationship Id="rId64" Type="http://schemas.openxmlformats.org/officeDocument/2006/relationships/ctrlProp" Target="../ctrlProps/ctrlProp1471.xml"/><Relationship Id="rId8" Type="http://schemas.openxmlformats.org/officeDocument/2006/relationships/ctrlProp" Target="../ctrlProps/ctrlProp1415.xml"/><Relationship Id="rId51" Type="http://schemas.openxmlformats.org/officeDocument/2006/relationships/ctrlProp" Target="../ctrlProps/ctrlProp1458.xml"/><Relationship Id="rId3" Type="http://schemas.openxmlformats.org/officeDocument/2006/relationships/vmlDrawing" Target="../drawings/vmlDrawing23.vml"/><Relationship Id="rId12" Type="http://schemas.openxmlformats.org/officeDocument/2006/relationships/ctrlProp" Target="../ctrlProps/ctrlProp1419.xml"/><Relationship Id="rId17" Type="http://schemas.openxmlformats.org/officeDocument/2006/relationships/ctrlProp" Target="../ctrlProps/ctrlProp1424.xml"/><Relationship Id="rId25" Type="http://schemas.openxmlformats.org/officeDocument/2006/relationships/ctrlProp" Target="../ctrlProps/ctrlProp1432.xml"/><Relationship Id="rId33" Type="http://schemas.openxmlformats.org/officeDocument/2006/relationships/ctrlProp" Target="../ctrlProps/ctrlProp1440.xml"/><Relationship Id="rId38" Type="http://schemas.openxmlformats.org/officeDocument/2006/relationships/ctrlProp" Target="../ctrlProps/ctrlProp1445.xml"/><Relationship Id="rId46" Type="http://schemas.openxmlformats.org/officeDocument/2006/relationships/ctrlProp" Target="../ctrlProps/ctrlProp1453.xml"/><Relationship Id="rId59" Type="http://schemas.openxmlformats.org/officeDocument/2006/relationships/ctrlProp" Target="../ctrlProps/ctrlProp1466.xml"/><Relationship Id="rId20" Type="http://schemas.openxmlformats.org/officeDocument/2006/relationships/ctrlProp" Target="../ctrlProps/ctrlProp1427.xml"/><Relationship Id="rId41" Type="http://schemas.openxmlformats.org/officeDocument/2006/relationships/ctrlProp" Target="../ctrlProps/ctrlProp1448.xml"/><Relationship Id="rId54" Type="http://schemas.openxmlformats.org/officeDocument/2006/relationships/ctrlProp" Target="../ctrlProps/ctrlProp1461.xml"/><Relationship Id="rId62" Type="http://schemas.openxmlformats.org/officeDocument/2006/relationships/ctrlProp" Target="../ctrlProps/ctrlProp1469.xml"/><Relationship Id="rId1" Type="http://schemas.openxmlformats.org/officeDocument/2006/relationships/printerSettings" Target="../printerSettings/printerSettings17.bin"/><Relationship Id="rId6" Type="http://schemas.openxmlformats.org/officeDocument/2006/relationships/ctrlProp" Target="../ctrlProps/ctrlProp1413.xml"/><Relationship Id="rId15" Type="http://schemas.openxmlformats.org/officeDocument/2006/relationships/ctrlProp" Target="../ctrlProps/ctrlProp1422.xml"/><Relationship Id="rId23" Type="http://schemas.openxmlformats.org/officeDocument/2006/relationships/ctrlProp" Target="../ctrlProps/ctrlProp1430.xml"/><Relationship Id="rId28" Type="http://schemas.openxmlformats.org/officeDocument/2006/relationships/ctrlProp" Target="../ctrlProps/ctrlProp1435.xml"/><Relationship Id="rId36" Type="http://schemas.openxmlformats.org/officeDocument/2006/relationships/ctrlProp" Target="../ctrlProps/ctrlProp1443.xml"/><Relationship Id="rId49" Type="http://schemas.openxmlformats.org/officeDocument/2006/relationships/ctrlProp" Target="../ctrlProps/ctrlProp1456.xml"/><Relationship Id="rId57" Type="http://schemas.openxmlformats.org/officeDocument/2006/relationships/ctrlProp" Target="../ctrlProps/ctrlProp1464.xml"/><Relationship Id="rId10" Type="http://schemas.openxmlformats.org/officeDocument/2006/relationships/ctrlProp" Target="../ctrlProps/ctrlProp1417.xml"/><Relationship Id="rId31" Type="http://schemas.openxmlformats.org/officeDocument/2006/relationships/ctrlProp" Target="../ctrlProps/ctrlProp1438.xml"/><Relationship Id="rId44" Type="http://schemas.openxmlformats.org/officeDocument/2006/relationships/ctrlProp" Target="../ctrlProps/ctrlProp1451.xml"/><Relationship Id="rId52" Type="http://schemas.openxmlformats.org/officeDocument/2006/relationships/ctrlProp" Target="../ctrlProps/ctrlProp1459.xml"/><Relationship Id="rId60" Type="http://schemas.openxmlformats.org/officeDocument/2006/relationships/ctrlProp" Target="../ctrlProps/ctrlProp1467.xml"/><Relationship Id="rId65" Type="http://schemas.openxmlformats.org/officeDocument/2006/relationships/ctrlProp" Target="../ctrlProps/ctrlProp1472.xml"/><Relationship Id="rId4" Type="http://schemas.openxmlformats.org/officeDocument/2006/relationships/vmlDrawing" Target="../drawings/vmlDrawing24.vml"/><Relationship Id="rId9" Type="http://schemas.openxmlformats.org/officeDocument/2006/relationships/ctrlProp" Target="../ctrlProps/ctrlProp1416.xml"/><Relationship Id="rId13" Type="http://schemas.openxmlformats.org/officeDocument/2006/relationships/ctrlProp" Target="../ctrlProps/ctrlProp1420.xml"/><Relationship Id="rId18" Type="http://schemas.openxmlformats.org/officeDocument/2006/relationships/ctrlProp" Target="../ctrlProps/ctrlProp1425.xml"/><Relationship Id="rId39" Type="http://schemas.openxmlformats.org/officeDocument/2006/relationships/ctrlProp" Target="../ctrlProps/ctrlProp1446.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ns.usda.gov/tn/food-buying-guide-for-child-nutrition-programs" TargetMode="External"/><Relationship Id="rId1" Type="http://schemas.openxmlformats.org/officeDocument/2006/relationships/hyperlink" Target="https://foodbuyingguide.fns.usda.gov/"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63" Type="http://schemas.openxmlformats.org/officeDocument/2006/relationships/ctrlProp" Target="../ctrlProps/ctrlProp58.xml"/><Relationship Id="rId84" Type="http://schemas.openxmlformats.org/officeDocument/2006/relationships/ctrlProp" Target="../ctrlProps/ctrlProp79.xml"/><Relationship Id="rId138" Type="http://schemas.openxmlformats.org/officeDocument/2006/relationships/ctrlProp" Target="../ctrlProps/ctrlProp133.xml"/><Relationship Id="rId159" Type="http://schemas.openxmlformats.org/officeDocument/2006/relationships/ctrlProp" Target="../ctrlProps/ctrlProp154.xml"/><Relationship Id="rId170" Type="http://schemas.openxmlformats.org/officeDocument/2006/relationships/ctrlProp" Target="../ctrlProps/ctrlProp165.xml"/><Relationship Id="rId191" Type="http://schemas.openxmlformats.org/officeDocument/2006/relationships/ctrlProp" Target="../ctrlProps/ctrlProp186.xml"/><Relationship Id="rId205" Type="http://schemas.openxmlformats.org/officeDocument/2006/relationships/ctrlProp" Target="../ctrlProps/ctrlProp200.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53" Type="http://schemas.openxmlformats.org/officeDocument/2006/relationships/ctrlProp" Target="../ctrlProps/ctrlProp48.xml"/><Relationship Id="rId74" Type="http://schemas.openxmlformats.org/officeDocument/2006/relationships/ctrlProp" Target="../ctrlProps/ctrlProp69.xml"/><Relationship Id="rId128" Type="http://schemas.openxmlformats.org/officeDocument/2006/relationships/ctrlProp" Target="../ctrlProps/ctrlProp123.xml"/><Relationship Id="rId149" Type="http://schemas.openxmlformats.org/officeDocument/2006/relationships/ctrlProp" Target="../ctrlProps/ctrlProp144.xml"/><Relationship Id="rId5" Type="http://schemas.openxmlformats.org/officeDocument/2006/relationships/vmlDrawing" Target="../drawings/vmlDrawing3.vml"/><Relationship Id="rId95" Type="http://schemas.openxmlformats.org/officeDocument/2006/relationships/ctrlProp" Target="../ctrlProps/ctrlProp90.xml"/><Relationship Id="rId160" Type="http://schemas.openxmlformats.org/officeDocument/2006/relationships/ctrlProp" Target="../ctrlProps/ctrlProp155.xml"/><Relationship Id="rId181" Type="http://schemas.openxmlformats.org/officeDocument/2006/relationships/ctrlProp" Target="../ctrlProps/ctrlProp176.xml"/><Relationship Id="rId22" Type="http://schemas.openxmlformats.org/officeDocument/2006/relationships/ctrlProp" Target="../ctrlProps/ctrlProp17.xml"/><Relationship Id="rId43" Type="http://schemas.openxmlformats.org/officeDocument/2006/relationships/ctrlProp" Target="../ctrlProps/ctrlProp38.xml"/><Relationship Id="rId64" Type="http://schemas.openxmlformats.org/officeDocument/2006/relationships/ctrlProp" Target="../ctrlProps/ctrlProp59.xml"/><Relationship Id="rId118" Type="http://schemas.openxmlformats.org/officeDocument/2006/relationships/ctrlProp" Target="../ctrlProps/ctrlProp113.xml"/><Relationship Id="rId139" Type="http://schemas.openxmlformats.org/officeDocument/2006/relationships/ctrlProp" Target="../ctrlProps/ctrlProp134.xml"/><Relationship Id="rId85" Type="http://schemas.openxmlformats.org/officeDocument/2006/relationships/ctrlProp" Target="../ctrlProps/ctrlProp80.xml"/><Relationship Id="rId150" Type="http://schemas.openxmlformats.org/officeDocument/2006/relationships/ctrlProp" Target="../ctrlProps/ctrlProp145.xml"/><Relationship Id="rId171" Type="http://schemas.openxmlformats.org/officeDocument/2006/relationships/ctrlProp" Target="../ctrlProps/ctrlProp166.xml"/><Relationship Id="rId192" Type="http://schemas.openxmlformats.org/officeDocument/2006/relationships/ctrlProp" Target="../ctrlProps/ctrlProp187.xml"/><Relationship Id="rId206" Type="http://schemas.openxmlformats.org/officeDocument/2006/relationships/ctrlProp" Target="../ctrlProps/ctrlProp201.xml"/><Relationship Id="rId12" Type="http://schemas.openxmlformats.org/officeDocument/2006/relationships/ctrlProp" Target="../ctrlProps/ctrlProp7.xml"/><Relationship Id="rId33" Type="http://schemas.openxmlformats.org/officeDocument/2006/relationships/ctrlProp" Target="../ctrlProps/ctrlProp28.xml"/><Relationship Id="rId108" Type="http://schemas.openxmlformats.org/officeDocument/2006/relationships/ctrlProp" Target="../ctrlProps/ctrlProp103.xml"/><Relationship Id="rId129" Type="http://schemas.openxmlformats.org/officeDocument/2006/relationships/ctrlProp" Target="../ctrlProps/ctrlProp124.xml"/><Relationship Id="rId54" Type="http://schemas.openxmlformats.org/officeDocument/2006/relationships/ctrlProp" Target="../ctrlProps/ctrlProp49.xml"/><Relationship Id="rId75" Type="http://schemas.openxmlformats.org/officeDocument/2006/relationships/ctrlProp" Target="../ctrlProps/ctrlProp70.xml"/><Relationship Id="rId96" Type="http://schemas.openxmlformats.org/officeDocument/2006/relationships/ctrlProp" Target="../ctrlProps/ctrlProp91.xml"/><Relationship Id="rId140" Type="http://schemas.openxmlformats.org/officeDocument/2006/relationships/ctrlProp" Target="../ctrlProps/ctrlProp135.xml"/><Relationship Id="rId161" Type="http://schemas.openxmlformats.org/officeDocument/2006/relationships/ctrlProp" Target="../ctrlProps/ctrlProp156.xml"/><Relationship Id="rId182" Type="http://schemas.openxmlformats.org/officeDocument/2006/relationships/ctrlProp" Target="../ctrlProps/ctrlProp177.xml"/><Relationship Id="rId6" Type="http://schemas.openxmlformats.org/officeDocument/2006/relationships/ctrlProp" Target="../ctrlProps/ctrlProp1.xml"/><Relationship Id="rId23" Type="http://schemas.openxmlformats.org/officeDocument/2006/relationships/ctrlProp" Target="../ctrlProps/ctrlProp18.xml"/><Relationship Id="rId119" Type="http://schemas.openxmlformats.org/officeDocument/2006/relationships/ctrlProp" Target="../ctrlProps/ctrlProp114.xml"/><Relationship Id="rId44" Type="http://schemas.openxmlformats.org/officeDocument/2006/relationships/ctrlProp" Target="../ctrlProps/ctrlProp39.xml"/><Relationship Id="rId65" Type="http://schemas.openxmlformats.org/officeDocument/2006/relationships/ctrlProp" Target="../ctrlProps/ctrlProp60.xml"/><Relationship Id="rId86" Type="http://schemas.openxmlformats.org/officeDocument/2006/relationships/ctrlProp" Target="../ctrlProps/ctrlProp81.xml"/><Relationship Id="rId130" Type="http://schemas.openxmlformats.org/officeDocument/2006/relationships/ctrlProp" Target="../ctrlProps/ctrlProp125.xml"/><Relationship Id="rId151" Type="http://schemas.openxmlformats.org/officeDocument/2006/relationships/ctrlProp" Target="../ctrlProps/ctrlProp146.xml"/><Relationship Id="rId172" Type="http://schemas.openxmlformats.org/officeDocument/2006/relationships/ctrlProp" Target="../ctrlProps/ctrlProp167.xml"/><Relationship Id="rId193" Type="http://schemas.openxmlformats.org/officeDocument/2006/relationships/ctrlProp" Target="../ctrlProps/ctrlProp188.xml"/><Relationship Id="rId207" Type="http://schemas.openxmlformats.org/officeDocument/2006/relationships/ctrlProp" Target="../ctrlProps/ctrlProp202.xml"/><Relationship Id="rId13" Type="http://schemas.openxmlformats.org/officeDocument/2006/relationships/ctrlProp" Target="../ctrlProps/ctrlProp8.xml"/><Relationship Id="rId109" Type="http://schemas.openxmlformats.org/officeDocument/2006/relationships/ctrlProp" Target="../ctrlProps/ctrlProp104.xml"/><Relationship Id="rId34" Type="http://schemas.openxmlformats.org/officeDocument/2006/relationships/ctrlProp" Target="../ctrlProps/ctrlProp29.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20" Type="http://schemas.openxmlformats.org/officeDocument/2006/relationships/ctrlProp" Target="../ctrlProps/ctrlProp115.xml"/><Relationship Id="rId141" Type="http://schemas.openxmlformats.org/officeDocument/2006/relationships/ctrlProp" Target="../ctrlProps/ctrlProp136.xml"/><Relationship Id="rId7" Type="http://schemas.openxmlformats.org/officeDocument/2006/relationships/ctrlProp" Target="../ctrlProps/ctrlProp2.xml"/><Relationship Id="rId162" Type="http://schemas.openxmlformats.org/officeDocument/2006/relationships/ctrlProp" Target="../ctrlProps/ctrlProp157.xml"/><Relationship Id="rId183" Type="http://schemas.openxmlformats.org/officeDocument/2006/relationships/ctrlProp" Target="../ctrlProps/ctrlProp178.xml"/><Relationship Id="rId24" Type="http://schemas.openxmlformats.org/officeDocument/2006/relationships/ctrlProp" Target="../ctrlProps/ctrlProp19.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31" Type="http://schemas.openxmlformats.org/officeDocument/2006/relationships/ctrlProp" Target="../ctrlProps/ctrlProp126.xml"/><Relationship Id="rId152" Type="http://schemas.openxmlformats.org/officeDocument/2006/relationships/ctrlProp" Target="../ctrlProps/ctrlProp147.xml"/><Relationship Id="rId173" Type="http://schemas.openxmlformats.org/officeDocument/2006/relationships/ctrlProp" Target="../ctrlProps/ctrlProp168.xml"/><Relationship Id="rId194" Type="http://schemas.openxmlformats.org/officeDocument/2006/relationships/ctrlProp" Target="../ctrlProps/ctrlProp189.xml"/><Relationship Id="rId208" Type="http://schemas.openxmlformats.org/officeDocument/2006/relationships/ctrlProp" Target="../ctrlProps/ctrlProp203.xml"/><Relationship Id="rId19" Type="http://schemas.openxmlformats.org/officeDocument/2006/relationships/ctrlProp" Target="../ctrlProps/ctrlProp14.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189" Type="http://schemas.openxmlformats.org/officeDocument/2006/relationships/ctrlProp" Target="../ctrlProps/ctrlProp184.xml"/><Relationship Id="rId3" Type="http://schemas.openxmlformats.org/officeDocument/2006/relationships/drawing" Target="../drawings/drawing2.xml"/><Relationship Id="rId214" Type="http://schemas.openxmlformats.org/officeDocument/2006/relationships/ctrlProp" Target="../ctrlProps/ctrlProp209.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79" Type="http://schemas.openxmlformats.org/officeDocument/2006/relationships/ctrlProp" Target="../ctrlProps/ctrlProp174.xml"/><Relationship Id="rId195" Type="http://schemas.openxmlformats.org/officeDocument/2006/relationships/ctrlProp" Target="../ctrlProps/ctrlProp190.xml"/><Relationship Id="rId209" Type="http://schemas.openxmlformats.org/officeDocument/2006/relationships/ctrlProp" Target="../ctrlProps/ctrlProp204.xml"/><Relationship Id="rId190" Type="http://schemas.openxmlformats.org/officeDocument/2006/relationships/ctrlProp" Target="../ctrlProps/ctrlProp185.xml"/><Relationship Id="rId204" Type="http://schemas.openxmlformats.org/officeDocument/2006/relationships/ctrlProp" Target="../ctrlProps/ctrlProp199.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106" Type="http://schemas.openxmlformats.org/officeDocument/2006/relationships/ctrlProp" Target="../ctrlProps/ctrlProp101.xml"/><Relationship Id="rId127" Type="http://schemas.openxmlformats.org/officeDocument/2006/relationships/ctrlProp" Target="../ctrlProps/ctrlProp122.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78" Type="http://schemas.openxmlformats.org/officeDocument/2006/relationships/ctrlProp" Target="../ctrlProps/ctrlProp73.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48" Type="http://schemas.openxmlformats.org/officeDocument/2006/relationships/ctrlProp" Target="../ctrlProps/ctrlProp143.xml"/><Relationship Id="rId164" Type="http://schemas.openxmlformats.org/officeDocument/2006/relationships/ctrlProp" Target="../ctrlProps/ctrlProp159.xml"/><Relationship Id="rId169" Type="http://schemas.openxmlformats.org/officeDocument/2006/relationships/ctrlProp" Target="../ctrlProps/ctrlProp164.xml"/><Relationship Id="rId185" Type="http://schemas.openxmlformats.org/officeDocument/2006/relationships/ctrlProp" Target="../ctrlProps/ctrlProp180.xml"/><Relationship Id="rId4" Type="http://schemas.openxmlformats.org/officeDocument/2006/relationships/vmlDrawing" Target="../drawings/vmlDrawing2.vml"/><Relationship Id="rId9" Type="http://schemas.openxmlformats.org/officeDocument/2006/relationships/ctrlProp" Target="../ctrlProps/ctrlProp4.xml"/><Relationship Id="rId180" Type="http://schemas.openxmlformats.org/officeDocument/2006/relationships/ctrlProp" Target="../ctrlProps/ctrlProp175.xml"/><Relationship Id="rId210" Type="http://schemas.openxmlformats.org/officeDocument/2006/relationships/ctrlProp" Target="../ctrlProps/ctrlProp205.xml"/><Relationship Id="rId26" Type="http://schemas.openxmlformats.org/officeDocument/2006/relationships/ctrlProp" Target="../ctrlProps/ctrlProp21.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211" Type="http://schemas.openxmlformats.org/officeDocument/2006/relationships/ctrlProp" Target="../ctrlProps/ctrlProp206.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201" Type="http://schemas.openxmlformats.org/officeDocument/2006/relationships/ctrlProp" Target="../ctrlProps/ctrlProp196.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1" Type="http://schemas.openxmlformats.org/officeDocument/2006/relationships/hyperlink" Target="https://foodbuyingguide.fns.usda.gov/" TargetMode="External"/><Relationship Id="rId212" Type="http://schemas.openxmlformats.org/officeDocument/2006/relationships/ctrlProp" Target="../ctrlProps/ctrlProp207.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202" Type="http://schemas.openxmlformats.org/officeDocument/2006/relationships/ctrlProp" Target="../ctrlProps/ctrlProp197.xml"/><Relationship Id="rId18" Type="http://schemas.openxmlformats.org/officeDocument/2006/relationships/ctrlProp" Target="../ctrlProps/ctrlProp13.xml"/><Relationship Id="rId39" Type="http://schemas.openxmlformats.org/officeDocument/2006/relationships/ctrlProp" Target="../ctrlProps/ctrlProp34.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 Type="http://schemas.openxmlformats.org/officeDocument/2006/relationships/printerSettings" Target="../printerSettings/printerSettings3.bin"/><Relationship Id="rId29" Type="http://schemas.openxmlformats.org/officeDocument/2006/relationships/ctrlProp" Target="../ctrlProps/ctrlProp24.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230.xml"/><Relationship Id="rId21" Type="http://schemas.openxmlformats.org/officeDocument/2006/relationships/ctrlProp" Target="../ctrlProps/ctrlProp225.xml"/><Relationship Id="rId42" Type="http://schemas.openxmlformats.org/officeDocument/2006/relationships/ctrlProp" Target="../ctrlProps/ctrlProp246.xml"/><Relationship Id="rId47" Type="http://schemas.openxmlformats.org/officeDocument/2006/relationships/ctrlProp" Target="../ctrlProps/ctrlProp251.xml"/><Relationship Id="rId63" Type="http://schemas.openxmlformats.org/officeDocument/2006/relationships/ctrlProp" Target="../ctrlProps/ctrlProp267.xml"/><Relationship Id="rId68" Type="http://schemas.openxmlformats.org/officeDocument/2006/relationships/ctrlProp" Target="../ctrlProps/ctrlProp272.xml"/><Relationship Id="rId84" Type="http://schemas.openxmlformats.org/officeDocument/2006/relationships/ctrlProp" Target="../ctrlProps/ctrlProp288.xml"/><Relationship Id="rId89" Type="http://schemas.openxmlformats.org/officeDocument/2006/relationships/ctrlProp" Target="../ctrlProps/ctrlProp293.xml"/><Relationship Id="rId16" Type="http://schemas.openxmlformats.org/officeDocument/2006/relationships/ctrlProp" Target="../ctrlProps/ctrlProp220.xml"/><Relationship Id="rId107" Type="http://schemas.openxmlformats.org/officeDocument/2006/relationships/ctrlProp" Target="../ctrlProps/ctrlProp311.xml"/><Relationship Id="rId11" Type="http://schemas.openxmlformats.org/officeDocument/2006/relationships/ctrlProp" Target="../ctrlProps/ctrlProp215.xml"/><Relationship Id="rId32" Type="http://schemas.openxmlformats.org/officeDocument/2006/relationships/ctrlProp" Target="../ctrlProps/ctrlProp236.xml"/><Relationship Id="rId37" Type="http://schemas.openxmlformats.org/officeDocument/2006/relationships/ctrlProp" Target="../ctrlProps/ctrlProp241.xml"/><Relationship Id="rId53" Type="http://schemas.openxmlformats.org/officeDocument/2006/relationships/ctrlProp" Target="../ctrlProps/ctrlProp257.xml"/><Relationship Id="rId58" Type="http://schemas.openxmlformats.org/officeDocument/2006/relationships/ctrlProp" Target="../ctrlProps/ctrlProp262.xml"/><Relationship Id="rId74" Type="http://schemas.openxmlformats.org/officeDocument/2006/relationships/ctrlProp" Target="../ctrlProps/ctrlProp278.xml"/><Relationship Id="rId79" Type="http://schemas.openxmlformats.org/officeDocument/2006/relationships/ctrlProp" Target="../ctrlProps/ctrlProp283.xml"/><Relationship Id="rId102" Type="http://schemas.openxmlformats.org/officeDocument/2006/relationships/ctrlProp" Target="../ctrlProps/ctrlProp306.xml"/><Relationship Id="rId5" Type="http://schemas.openxmlformats.org/officeDocument/2006/relationships/vmlDrawing" Target="../drawings/vmlDrawing5.vml"/><Relationship Id="rId90" Type="http://schemas.openxmlformats.org/officeDocument/2006/relationships/ctrlProp" Target="../ctrlProps/ctrlProp294.xml"/><Relationship Id="rId95" Type="http://schemas.openxmlformats.org/officeDocument/2006/relationships/ctrlProp" Target="../ctrlProps/ctrlProp299.xml"/><Relationship Id="rId22" Type="http://schemas.openxmlformats.org/officeDocument/2006/relationships/ctrlProp" Target="../ctrlProps/ctrlProp226.xml"/><Relationship Id="rId27" Type="http://schemas.openxmlformats.org/officeDocument/2006/relationships/ctrlProp" Target="../ctrlProps/ctrlProp231.xml"/><Relationship Id="rId43" Type="http://schemas.openxmlformats.org/officeDocument/2006/relationships/ctrlProp" Target="../ctrlProps/ctrlProp247.xml"/><Relationship Id="rId48" Type="http://schemas.openxmlformats.org/officeDocument/2006/relationships/ctrlProp" Target="../ctrlProps/ctrlProp252.xml"/><Relationship Id="rId64" Type="http://schemas.openxmlformats.org/officeDocument/2006/relationships/ctrlProp" Target="../ctrlProps/ctrlProp268.xml"/><Relationship Id="rId69" Type="http://schemas.openxmlformats.org/officeDocument/2006/relationships/ctrlProp" Target="../ctrlProps/ctrlProp273.xml"/><Relationship Id="rId80" Type="http://schemas.openxmlformats.org/officeDocument/2006/relationships/ctrlProp" Target="../ctrlProps/ctrlProp284.xml"/><Relationship Id="rId85" Type="http://schemas.openxmlformats.org/officeDocument/2006/relationships/ctrlProp" Target="../ctrlProps/ctrlProp289.xml"/><Relationship Id="rId12" Type="http://schemas.openxmlformats.org/officeDocument/2006/relationships/ctrlProp" Target="../ctrlProps/ctrlProp216.xml"/><Relationship Id="rId17" Type="http://schemas.openxmlformats.org/officeDocument/2006/relationships/ctrlProp" Target="../ctrlProps/ctrlProp221.xml"/><Relationship Id="rId33" Type="http://schemas.openxmlformats.org/officeDocument/2006/relationships/ctrlProp" Target="../ctrlProps/ctrlProp237.xml"/><Relationship Id="rId38" Type="http://schemas.openxmlformats.org/officeDocument/2006/relationships/ctrlProp" Target="../ctrlProps/ctrlProp242.xml"/><Relationship Id="rId59" Type="http://schemas.openxmlformats.org/officeDocument/2006/relationships/ctrlProp" Target="../ctrlProps/ctrlProp263.xml"/><Relationship Id="rId103" Type="http://schemas.openxmlformats.org/officeDocument/2006/relationships/ctrlProp" Target="../ctrlProps/ctrlProp307.xml"/><Relationship Id="rId108" Type="http://schemas.openxmlformats.org/officeDocument/2006/relationships/ctrlProp" Target="../ctrlProps/ctrlProp312.xml"/><Relationship Id="rId54" Type="http://schemas.openxmlformats.org/officeDocument/2006/relationships/ctrlProp" Target="../ctrlProps/ctrlProp258.xml"/><Relationship Id="rId70" Type="http://schemas.openxmlformats.org/officeDocument/2006/relationships/ctrlProp" Target="../ctrlProps/ctrlProp274.xml"/><Relationship Id="rId75" Type="http://schemas.openxmlformats.org/officeDocument/2006/relationships/ctrlProp" Target="../ctrlProps/ctrlProp279.xml"/><Relationship Id="rId91" Type="http://schemas.openxmlformats.org/officeDocument/2006/relationships/ctrlProp" Target="../ctrlProps/ctrlProp295.xml"/><Relationship Id="rId96" Type="http://schemas.openxmlformats.org/officeDocument/2006/relationships/ctrlProp" Target="../ctrlProps/ctrlProp300.xml"/><Relationship Id="rId1" Type="http://schemas.openxmlformats.org/officeDocument/2006/relationships/hyperlink" Target="https://foodbuyingguide.fns.usda.gov/files/Reports/USDA_FBG_Section2_Vegetables_YieldTable.pdf" TargetMode="External"/><Relationship Id="rId6" Type="http://schemas.openxmlformats.org/officeDocument/2006/relationships/ctrlProp" Target="../ctrlProps/ctrlProp210.xml"/><Relationship Id="rId15" Type="http://schemas.openxmlformats.org/officeDocument/2006/relationships/ctrlProp" Target="../ctrlProps/ctrlProp219.xml"/><Relationship Id="rId23" Type="http://schemas.openxmlformats.org/officeDocument/2006/relationships/ctrlProp" Target="../ctrlProps/ctrlProp227.xml"/><Relationship Id="rId28" Type="http://schemas.openxmlformats.org/officeDocument/2006/relationships/ctrlProp" Target="../ctrlProps/ctrlProp232.xml"/><Relationship Id="rId36" Type="http://schemas.openxmlformats.org/officeDocument/2006/relationships/ctrlProp" Target="../ctrlProps/ctrlProp240.xml"/><Relationship Id="rId49" Type="http://schemas.openxmlformats.org/officeDocument/2006/relationships/ctrlProp" Target="../ctrlProps/ctrlProp253.xml"/><Relationship Id="rId57" Type="http://schemas.openxmlformats.org/officeDocument/2006/relationships/ctrlProp" Target="../ctrlProps/ctrlProp261.xml"/><Relationship Id="rId106" Type="http://schemas.openxmlformats.org/officeDocument/2006/relationships/ctrlProp" Target="../ctrlProps/ctrlProp310.xml"/><Relationship Id="rId10" Type="http://schemas.openxmlformats.org/officeDocument/2006/relationships/ctrlProp" Target="../ctrlProps/ctrlProp214.xml"/><Relationship Id="rId31" Type="http://schemas.openxmlformats.org/officeDocument/2006/relationships/ctrlProp" Target="../ctrlProps/ctrlProp235.xml"/><Relationship Id="rId44" Type="http://schemas.openxmlformats.org/officeDocument/2006/relationships/ctrlProp" Target="../ctrlProps/ctrlProp248.xml"/><Relationship Id="rId52" Type="http://schemas.openxmlformats.org/officeDocument/2006/relationships/ctrlProp" Target="../ctrlProps/ctrlProp256.xml"/><Relationship Id="rId60" Type="http://schemas.openxmlformats.org/officeDocument/2006/relationships/ctrlProp" Target="../ctrlProps/ctrlProp264.xml"/><Relationship Id="rId65" Type="http://schemas.openxmlformats.org/officeDocument/2006/relationships/ctrlProp" Target="../ctrlProps/ctrlProp269.xml"/><Relationship Id="rId73" Type="http://schemas.openxmlformats.org/officeDocument/2006/relationships/ctrlProp" Target="../ctrlProps/ctrlProp277.xml"/><Relationship Id="rId78" Type="http://schemas.openxmlformats.org/officeDocument/2006/relationships/ctrlProp" Target="../ctrlProps/ctrlProp282.xml"/><Relationship Id="rId81" Type="http://schemas.openxmlformats.org/officeDocument/2006/relationships/ctrlProp" Target="../ctrlProps/ctrlProp285.xml"/><Relationship Id="rId86" Type="http://schemas.openxmlformats.org/officeDocument/2006/relationships/ctrlProp" Target="../ctrlProps/ctrlProp290.xml"/><Relationship Id="rId94" Type="http://schemas.openxmlformats.org/officeDocument/2006/relationships/ctrlProp" Target="../ctrlProps/ctrlProp298.xml"/><Relationship Id="rId99" Type="http://schemas.openxmlformats.org/officeDocument/2006/relationships/ctrlProp" Target="../ctrlProps/ctrlProp303.xml"/><Relationship Id="rId101" Type="http://schemas.openxmlformats.org/officeDocument/2006/relationships/ctrlProp" Target="../ctrlProps/ctrlProp305.xml"/><Relationship Id="rId4" Type="http://schemas.openxmlformats.org/officeDocument/2006/relationships/vmlDrawing" Target="../drawings/vmlDrawing4.vml"/><Relationship Id="rId9" Type="http://schemas.openxmlformats.org/officeDocument/2006/relationships/ctrlProp" Target="../ctrlProps/ctrlProp213.xml"/><Relationship Id="rId13" Type="http://schemas.openxmlformats.org/officeDocument/2006/relationships/ctrlProp" Target="../ctrlProps/ctrlProp217.xml"/><Relationship Id="rId18" Type="http://schemas.openxmlformats.org/officeDocument/2006/relationships/ctrlProp" Target="../ctrlProps/ctrlProp222.xml"/><Relationship Id="rId39" Type="http://schemas.openxmlformats.org/officeDocument/2006/relationships/ctrlProp" Target="../ctrlProps/ctrlProp243.xml"/><Relationship Id="rId109" Type="http://schemas.openxmlformats.org/officeDocument/2006/relationships/ctrlProp" Target="../ctrlProps/ctrlProp313.xml"/><Relationship Id="rId34" Type="http://schemas.openxmlformats.org/officeDocument/2006/relationships/ctrlProp" Target="../ctrlProps/ctrlProp238.xml"/><Relationship Id="rId50" Type="http://schemas.openxmlformats.org/officeDocument/2006/relationships/ctrlProp" Target="../ctrlProps/ctrlProp254.xml"/><Relationship Id="rId55" Type="http://schemas.openxmlformats.org/officeDocument/2006/relationships/ctrlProp" Target="../ctrlProps/ctrlProp259.xml"/><Relationship Id="rId76" Type="http://schemas.openxmlformats.org/officeDocument/2006/relationships/ctrlProp" Target="../ctrlProps/ctrlProp280.xml"/><Relationship Id="rId97" Type="http://schemas.openxmlformats.org/officeDocument/2006/relationships/ctrlProp" Target="../ctrlProps/ctrlProp301.xml"/><Relationship Id="rId104" Type="http://schemas.openxmlformats.org/officeDocument/2006/relationships/ctrlProp" Target="../ctrlProps/ctrlProp308.xml"/><Relationship Id="rId7" Type="http://schemas.openxmlformats.org/officeDocument/2006/relationships/ctrlProp" Target="../ctrlProps/ctrlProp211.xml"/><Relationship Id="rId71" Type="http://schemas.openxmlformats.org/officeDocument/2006/relationships/ctrlProp" Target="../ctrlProps/ctrlProp275.xml"/><Relationship Id="rId92" Type="http://schemas.openxmlformats.org/officeDocument/2006/relationships/ctrlProp" Target="../ctrlProps/ctrlProp296.xml"/><Relationship Id="rId2" Type="http://schemas.openxmlformats.org/officeDocument/2006/relationships/printerSettings" Target="../printerSettings/printerSettings5.bin"/><Relationship Id="rId29" Type="http://schemas.openxmlformats.org/officeDocument/2006/relationships/ctrlProp" Target="../ctrlProps/ctrlProp233.xml"/><Relationship Id="rId24" Type="http://schemas.openxmlformats.org/officeDocument/2006/relationships/ctrlProp" Target="../ctrlProps/ctrlProp228.xml"/><Relationship Id="rId40" Type="http://schemas.openxmlformats.org/officeDocument/2006/relationships/ctrlProp" Target="../ctrlProps/ctrlProp244.xml"/><Relationship Id="rId45" Type="http://schemas.openxmlformats.org/officeDocument/2006/relationships/ctrlProp" Target="../ctrlProps/ctrlProp249.xml"/><Relationship Id="rId66" Type="http://schemas.openxmlformats.org/officeDocument/2006/relationships/ctrlProp" Target="../ctrlProps/ctrlProp270.xml"/><Relationship Id="rId87" Type="http://schemas.openxmlformats.org/officeDocument/2006/relationships/ctrlProp" Target="../ctrlProps/ctrlProp291.xml"/><Relationship Id="rId110" Type="http://schemas.openxmlformats.org/officeDocument/2006/relationships/ctrlProp" Target="../ctrlProps/ctrlProp314.xml"/><Relationship Id="rId61" Type="http://schemas.openxmlformats.org/officeDocument/2006/relationships/ctrlProp" Target="../ctrlProps/ctrlProp265.xml"/><Relationship Id="rId82" Type="http://schemas.openxmlformats.org/officeDocument/2006/relationships/ctrlProp" Target="../ctrlProps/ctrlProp286.xml"/><Relationship Id="rId19" Type="http://schemas.openxmlformats.org/officeDocument/2006/relationships/ctrlProp" Target="../ctrlProps/ctrlProp223.xml"/><Relationship Id="rId14" Type="http://schemas.openxmlformats.org/officeDocument/2006/relationships/ctrlProp" Target="../ctrlProps/ctrlProp218.xml"/><Relationship Id="rId30" Type="http://schemas.openxmlformats.org/officeDocument/2006/relationships/ctrlProp" Target="../ctrlProps/ctrlProp234.xml"/><Relationship Id="rId35" Type="http://schemas.openxmlformats.org/officeDocument/2006/relationships/ctrlProp" Target="../ctrlProps/ctrlProp239.xml"/><Relationship Id="rId56" Type="http://schemas.openxmlformats.org/officeDocument/2006/relationships/ctrlProp" Target="../ctrlProps/ctrlProp260.xml"/><Relationship Id="rId77" Type="http://schemas.openxmlformats.org/officeDocument/2006/relationships/ctrlProp" Target="../ctrlProps/ctrlProp281.xml"/><Relationship Id="rId100" Type="http://schemas.openxmlformats.org/officeDocument/2006/relationships/ctrlProp" Target="../ctrlProps/ctrlProp304.xml"/><Relationship Id="rId105" Type="http://schemas.openxmlformats.org/officeDocument/2006/relationships/ctrlProp" Target="../ctrlProps/ctrlProp309.xml"/><Relationship Id="rId8" Type="http://schemas.openxmlformats.org/officeDocument/2006/relationships/ctrlProp" Target="../ctrlProps/ctrlProp212.xml"/><Relationship Id="rId51" Type="http://schemas.openxmlformats.org/officeDocument/2006/relationships/ctrlProp" Target="../ctrlProps/ctrlProp255.xml"/><Relationship Id="rId72" Type="http://schemas.openxmlformats.org/officeDocument/2006/relationships/ctrlProp" Target="../ctrlProps/ctrlProp276.xml"/><Relationship Id="rId93" Type="http://schemas.openxmlformats.org/officeDocument/2006/relationships/ctrlProp" Target="../ctrlProps/ctrlProp297.xml"/><Relationship Id="rId98" Type="http://schemas.openxmlformats.org/officeDocument/2006/relationships/ctrlProp" Target="../ctrlProps/ctrlProp302.xml"/><Relationship Id="rId3" Type="http://schemas.openxmlformats.org/officeDocument/2006/relationships/drawing" Target="../drawings/drawing3.xml"/><Relationship Id="rId25" Type="http://schemas.openxmlformats.org/officeDocument/2006/relationships/ctrlProp" Target="../ctrlProps/ctrlProp229.xml"/><Relationship Id="rId46" Type="http://schemas.openxmlformats.org/officeDocument/2006/relationships/ctrlProp" Target="../ctrlProps/ctrlProp250.xml"/><Relationship Id="rId67" Type="http://schemas.openxmlformats.org/officeDocument/2006/relationships/ctrlProp" Target="../ctrlProps/ctrlProp271.xml"/><Relationship Id="rId20" Type="http://schemas.openxmlformats.org/officeDocument/2006/relationships/ctrlProp" Target="../ctrlProps/ctrlProp224.xml"/><Relationship Id="rId41" Type="http://schemas.openxmlformats.org/officeDocument/2006/relationships/ctrlProp" Target="../ctrlProps/ctrlProp245.xml"/><Relationship Id="rId62" Type="http://schemas.openxmlformats.org/officeDocument/2006/relationships/ctrlProp" Target="../ctrlProps/ctrlProp266.xml"/><Relationship Id="rId83" Type="http://schemas.openxmlformats.org/officeDocument/2006/relationships/ctrlProp" Target="../ctrlProps/ctrlProp287.xml"/><Relationship Id="rId88" Type="http://schemas.openxmlformats.org/officeDocument/2006/relationships/ctrlProp" Target="../ctrlProps/ctrlProp292.xml"/></Relationships>
</file>

<file path=xl/worksheets/_rels/sheet7.xml.rels><?xml version="1.0" encoding="UTF-8" standalone="yes"?>
<Relationships xmlns="http://schemas.openxmlformats.org/package/2006/relationships"><Relationship Id="rId117" Type="http://schemas.openxmlformats.org/officeDocument/2006/relationships/ctrlProp" Target="../ctrlProps/ctrlProp426.xml"/><Relationship Id="rId21" Type="http://schemas.openxmlformats.org/officeDocument/2006/relationships/ctrlProp" Target="../ctrlProps/ctrlProp330.xml"/><Relationship Id="rId42" Type="http://schemas.openxmlformats.org/officeDocument/2006/relationships/ctrlProp" Target="../ctrlProps/ctrlProp351.xml"/><Relationship Id="rId63" Type="http://schemas.openxmlformats.org/officeDocument/2006/relationships/ctrlProp" Target="../ctrlProps/ctrlProp372.xml"/><Relationship Id="rId84" Type="http://schemas.openxmlformats.org/officeDocument/2006/relationships/ctrlProp" Target="../ctrlProps/ctrlProp393.xml"/><Relationship Id="rId138" Type="http://schemas.openxmlformats.org/officeDocument/2006/relationships/ctrlProp" Target="../ctrlProps/ctrlProp447.xml"/><Relationship Id="rId107" Type="http://schemas.openxmlformats.org/officeDocument/2006/relationships/ctrlProp" Target="../ctrlProps/ctrlProp416.xml"/><Relationship Id="rId11" Type="http://schemas.openxmlformats.org/officeDocument/2006/relationships/ctrlProp" Target="../ctrlProps/ctrlProp320.xml"/><Relationship Id="rId32" Type="http://schemas.openxmlformats.org/officeDocument/2006/relationships/ctrlProp" Target="../ctrlProps/ctrlProp341.xml"/><Relationship Id="rId37" Type="http://schemas.openxmlformats.org/officeDocument/2006/relationships/ctrlProp" Target="../ctrlProps/ctrlProp346.xml"/><Relationship Id="rId53" Type="http://schemas.openxmlformats.org/officeDocument/2006/relationships/ctrlProp" Target="../ctrlProps/ctrlProp362.xml"/><Relationship Id="rId58" Type="http://schemas.openxmlformats.org/officeDocument/2006/relationships/ctrlProp" Target="../ctrlProps/ctrlProp367.xml"/><Relationship Id="rId74" Type="http://schemas.openxmlformats.org/officeDocument/2006/relationships/ctrlProp" Target="../ctrlProps/ctrlProp383.xml"/><Relationship Id="rId79" Type="http://schemas.openxmlformats.org/officeDocument/2006/relationships/ctrlProp" Target="../ctrlProps/ctrlProp388.xml"/><Relationship Id="rId102" Type="http://schemas.openxmlformats.org/officeDocument/2006/relationships/ctrlProp" Target="../ctrlProps/ctrlProp411.xml"/><Relationship Id="rId123" Type="http://schemas.openxmlformats.org/officeDocument/2006/relationships/ctrlProp" Target="../ctrlProps/ctrlProp432.xml"/><Relationship Id="rId128" Type="http://schemas.openxmlformats.org/officeDocument/2006/relationships/ctrlProp" Target="../ctrlProps/ctrlProp437.xml"/><Relationship Id="rId5" Type="http://schemas.openxmlformats.org/officeDocument/2006/relationships/vmlDrawing" Target="../drawings/vmlDrawing7.vml"/><Relationship Id="rId90" Type="http://schemas.openxmlformats.org/officeDocument/2006/relationships/ctrlProp" Target="../ctrlProps/ctrlProp399.xml"/><Relationship Id="rId95" Type="http://schemas.openxmlformats.org/officeDocument/2006/relationships/ctrlProp" Target="../ctrlProps/ctrlProp404.xml"/><Relationship Id="rId22" Type="http://schemas.openxmlformats.org/officeDocument/2006/relationships/ctrlProp" Target="../ctrlProps/ctrlProp331.xml"/><Relationship Id="rId27" Type="http://schemas.openxmlformats.org/officeDocument/2006/relationships/ctrlProp" Target="../ctrlProps/ctrlProp336.xml"/><Relationship Id="rId43" Type="http://schemas.openxmlformats.org/officeDocument/2006/relationships/ctrlProp" Target="../ctrlProps/ctrlProp352.xml"/><Relationship Id="rId48" Type="http://schemas.openxmlformats.org/officeDocument/2006/relationships/ctrlProp" Target="../ctrlProps/ctrlProp357.xml"/><Relationship Id="rId64" Type="http://schemas.openxmlformats.org/officeDocument/2006/relationships/ctrlProp" Target="../ctrlProps/ctrlProp373.xml"/><Relationship Id="rId69" Type="http://schemas.openxmlformats.org/officeDocument/2006/relationships/ctrlProp" Target="../ctrlProps/ctrlProp378.xml"/><Relationship Id="rId113" Type="http://schemas.openxmlformats.org/officeDocument/2006/relationships/ctrlProp" Target="../ctrlProps/ctrlProp422.xml"/><Relationship Id="rId118" Type="http://schemas.openxmlformats.org/officeDocument/2006/relationships/ctrlProp" Target="../ctrlProps/ctrlProp427.xml"/><Relationship Id="rId134" Type="http://schemas.openxmlformats.org/officeDocument/2006/relationships/ctrlProp" Target="../ctrlProps/ctrlProp443.xml"/><Relationship Id="rId139" Type="http://schemas.openxmlformats.org/officeDocument/2006/relationships/ctrlProp" Target="../ctrlProps/ctrlProp448.xml"/><Relationship Id="rId80" Type="http://schemas.openxmlformats.org/officeDocument/2006/relationships/ctrlProp" Target="../ctrlProps/ctrlProp389.xml"/><Relationship Id="rId85" Type="http://schemas.openxmlformats.org/officeDocument/2006/relationships/ctrlProp" Target="../ctrlProps/ctrlProp394.xml"/><Relationship Id="rId12" Type="http://schemas.openxmlformats.org/officeDocument/2006/relationships/ctrlProp" Target="../ctrlProps/ctrlProp321.xml"/><Relationship Id="rId17" Type="http://schemas.openxmlformats.org/officeDocument/2006/relationships/ctrlProp" Target="../ctrlProps/ctrlProp326.xml"/><Relationship Id="rId33" Type="http://schemas.openxmlformats.org/officeDocument/2006/relationships/ctrlProp" Target="../ctrlProps/ctrlProp342.xml"/><Relationship Id="rId38" Type="http://schemas.openxmlformats.org/officeDocument/2006/relationships/ctrlProp" Target="../ctrlProps/ctrlProp347.xml"/><Relationship Id="rId59" Type="http://schemas.openxmlformats.org/officeDocument/2006/relationships/ctrlProp" Target="../ctrlProps/ctrlProp368.xml"/><Relationship Id="rId103" Type="http://schemas.openxmlformats.org/officeDocument/2006/relationships/ctrlProp" Target="../ctrlProps/ctrlProp412.xml"/><Relationship Id="rId108" Type="http://schemas.openxmlformats.org/officeDocument/2006/relationships/ctrlProp" Target="../ctrlProps/ctrlProp417.xml"/><Relationship Id="rId124" Type="http://schemas.openxmlformats.org/officeDocument/2006/relationships/ctrlProp" Target="../ctrlProps/ctrlProp433.xml"/><Relationship Id="rId129" Type="http://schemas.openxmlformats.org/officeDocument/2006/relationships/ctrlProp" Target="../ctrlProps/ctrlProp438.xml"/><Relationship Id="rId54" Type="http://schemas.openxmlformats.org/officeDocument/2006/relationships/ctrlProp" Target="../ctrlProps/ctrlProp363.xml"/><Relationship Id="rId70" Type="http://schemas.openxmlformats.org/officeDocument/2006/relationships/ctrlProp" Target="../ctrlProps/ctrlProp379.xml"/><Relationship Id="rId75" Type="http://schemas.openxmlformats.org/officeDocument/2006/relationships/ctrlProp" Target="../ctrlProps/ctrlProp384.xml"/><Relationship Id="rId91" Type="http://schemas.openxmlformats.org/officeDocument/2006/relationships/ctrlProp" Target="../ctrlProps/ctrlProp400.xml"/><Relationship Id="rId96" Type="http://schemas.openxmlformats.org/officeDocument/2006/relationships/ctrlProp" Target="../ctrlProps/ctrlProp405.xml"/><Relationship Id="rId140" Type="http://schemas.openxmlformats.org/officeDocument/2006/relationships/ctrlProp" Target="../ctrlProps/ctrlProp449.xml"/><Relationship Id="rId1" Type="http://schemas.openxmlformats.org/officeDocument/2006/relationships/hyperlink" Target="https://foodbuyingguide.fns.usda.gov/files/Reports/USDA_FBG_Section2_Vegetables_YieldTable.pdf" TargetMode="External"/><Relationship Id="rId6" Type="http://schemas.openxmlformats.org/officeDocument/2006/relationships/ctrlProp" Target="../ctrlProps/ctrlProp315.xml"/><Relationship Id="rId23" Type="http://schemas.openxmlformats.org/officeDocument/2006/relationships/ctrlProp" Target="../ctrlProps/ctrlProp332.xml"/><Relationship Id="rId28" Type="http://schemas.openxmlformats.org/officeDocument/2006/relationships/ctrlProp" Target="../ctrlProps/ctrlProp337.xml"/><Relationship Id="rId49" Type="http://schemas.openxmlformats.org/officeDocument/2006/relationships/ctrlProp" Target="../ctrlProps/ctrlProp358.xml"/><Relationship Id="rId114" Type="http://schemas.openxmlformats.org/officeDocument/2006/relationships/ctrlProp" Target="../ctrlProps/ctrlProp423.xml"/><Relationship Id="rId119" Type="http://schemas.openxmlformats.org/officeDocument/2006/relationships/ctrlProp" Target="../ctrlProps/ctrlProp428.xml"/><Relationship Id="rId44" Type="http://schemas.openxmlformats.org/officeDocument/2006/relationships/ctrlProp" Target="../ctrlProps/ctrlProp353.xml"/><Relationship Id="rId60" Type="http://schemas.openxmlformats.org/officeDocument/2006/relationships/ctrlProp" Target="../ctrlProps/ctrlProp369.xml"/><Relationship Id="rId65" Type="http://schemas.openxmlformats.org/officeDocument/2006/relationships/ctrlProp" Target="../ctrlProps/ctrlProp374.xml"/><Relationship Id="rId81" Type="http://schemas.openxmlformats.org/officeDocument/2006/relationships/ctrlProp" Target="../ctrlProps/ctrlProp390.xml"/><Relationship Id="rId86" Type="http://schemas.openxmlformats.org/officeDocument/2006/relationships/ctrlProp" Target="../ctrlProps/ctrlProp395.xml"/><Relationship Id="rId130" Type="http://schemas.openxmlformats.org/officeDocument/2006/relationships/ctrlProp" Target="../ctrlProps/ctrlProp439.xml"/><Relationship Id="rId135" Type="http://schemas.openxmlformats.org/officeDocument/2006/relationships/ctrlProp" Target="../ctrlProps/ctrlProp444.xml"/><Relationship Id="rId13" Type="http://schemas.openxmlformats.org/officeDocument/2006/relationships/ctrlProp" Target="../ctrlProps/ctrlProp322.xml"/><Relationship Id="rId18" Type="http://schemas.openxmlformats.org/officeDocument/2006/relationships/ctrlProp" Target="../ctrlProps/ctrlProp327.xml"/><Relationship Id="rId39" Type="http://schemas.openxmlformats.org/officeDocument/2006/relationships/ctrlProp" Target="../ctrlProps/ctrlProp348.xml"/><Relationship Id="rId109" Type="http://schemas.openxmlformats.org/officeDocument/2006/relationships/ctrlProp" Target="../ctrlProps/ctrlProp418.xml"/><Relationship Id="rId34" Type="http://schemas.openxmlformats.org/officeDocument/2006/relationships/ctrlProp" Target="../ctrlProps/ctrlProp343.xml"/><Relationship Id="rId50" Type="http://schemas.openxmlformats.org/officeDocument/2006/relationships/ctrlProp" Target="../ctrlProps/ctrlProp359.xml"/><Relationship Id="rId55" Type="http://schemas.openxmlformats.org/officeDocument/2006/relationships/ctrlProp" Target="../ctrlProps/ctrlProp364.xml"/><Relationship Id="rId76" Type="http://schemas.openxmlformats.org/officeDocument/2006/relationships/ctrlProp" Target="../ctrlProps/ctrlProp385.xml"/><Relationship Id="rId97" Type="http://schemas.openxmlformats.org/officeDocument/2006/relationships/ctrlProp" Target="../ctrlProps/ctrlProp406.xml"/><Relationship Id="rId104" Type="http://schemas.openxmlformats.org/officeDocument/2006/relationships/ctrlProp" Target="../ctrlProps/ctrlProp413.xml"/><Relationship Id="rId120" Type="http://schemas.openxmlformats.org/officeDocument/2006/relationships/ctrlProp" Target="../ctrlProps/ctrlProp429.xml"/><Relationship Id="rId125" Type="http://schemas.openxmlformats.org/officeDocument/2006/relationships/ctrlProp" Target="../ctrlProps/ctrlProp434.xml"/><Relationship Id="rId141" Type="http://schemas.openxmlformats.org/officeDocument/2006/relationships/ctrlProp" Target="../ctrlProps/ctrlProp450.xml"/><Relationship Id="rId7" Type="http://schemas.openxmlformats.org/officeDocument/2006/relationships/ctrlProp" Target="../ctrlProps/ctrlProp316.xml"/><Relationship Id="rId71" Type="http://schemas.openxmlformats.org/officeDocument/2006/relationships/ctrlProp" Target="../ctrlProps/ctrlProp380.xml"/><Relationship Id="rId92" Type="http://schemas.openxmlformats.org/officeDocument/2006/relationships/ctrlProp" Target="../ctrlProps/ctrlProp401.xml"/><Relationship Id="rId2" Type="http://schemas.openxmlformats.org/officeDocument/2006/relationships/printerSettings" Target="../printerSettings/printerSettings6.bin"/><Relationship Id="rId29" Type="http://schemas.openxmlformats.org/officeDocument/2006/relationships/ctrlProp" Target="../ctrlProps/ctrlProp338.xml"/><Relationship Id="rId24" Type="http://schemas.openxmlformats.org/officeDocument/2006/relationships/ctrlProp" Target="../ctrlProps/ctrlProp333.xml"/><Relationship Id="rId40" Type="http://schemas.openxmlformats.org/officeDocument/2006/relationships/ctrlProp" Target="../ctrlProps/ctrlProp349.xml"/><Relationship Id="rId45" Type="http://schemas.openxmlformats.org/officeDocument/2006/relationships/ctrlProp" Target="../ctrlProps/ctrlProp354.xml"/><Relationship Id="rId66" Type="http://schemas.openxmlformats.org/officeDocument/2006/relationships/ctrlProp" Target="../ctrlProps/ctrlProp375.xml"/><Relationship Id="rId87" Type="http://schemas.openxmlformats.org/officeDocument/2006/relationships/ctrlProp" Target="../ctrlProps/ctrlProp396.xml"/><Relationship Id="rId110" Type="http://schemas.openxmlformats.org/officeDocument/2006/relationships/ctrlProp" Target="../ctrlProps/ctrlProp419.xml"/><Relationship Id="rId115" Type="http://schemas.openxmlformats.org/officeDocument/2006/relationships/ctrlProp" Target="../ctrlProps/ctrlProp424.xml"/><Relationship Id="rId131" Type="http://schemas.openxmlformats.org/officeDocument/2006/relationships/ctrlProp" Target="../ctrlProps/ctrlProp440.xml"/><Relationship Id="rId136" Type="http://schemas.openxmlformats.org/officeDocument/2006/relationships/ctrlProp" Target="../ctrlProps/ctrlProp445.xml"/><Relationship Id="rId61" Type="http://schemas.openxmlformats.org/officeDocument/2006/relationships/ctrlProp" Target="../ctrlProps/ctrlProp370.xml"/><Relationship Id="rId82" Type="http://schemas.openxmlformats.org/officeDocument/2006/relationships/ctrlProp" Target="../ctrlProps/ctrlProp391.xml"/><Relationship Id="rId19" Type="http://schemas.openxmlformats.org/officeDocument/2006/relationships/ctrlProp" Target="../ctrlProps/ctrlProp328.xml"/><Relationship Id="rId14" Type="http://schemas.openxmlformats.org/officeDocument/2006/relationships/ctrlProp" Target="../ctrlProps/ctrlProp323.xml"/><Relationship Id="rId30" Type="http://schemas.openxmlformats.org/officeDocument/2006/relationships/ctrlProp" Target="../ctrlProps/ctrlProp339.xml"/><Relationship Id="rId35" Type="http://schemas.openxmlformats.org/officeDocument/2006/relationships/ctrlProp" Target="../ctrlProps/ctrlProp344.xml"/><Relationship Id="rId56" Type="http://schemas.openxmlformats.org/officeDocument/2006/relationships/ctrlProp" Target="../ctrlProps/ctrlProp365.xml"/><Relationship Id="rId77" Type="http://schemas.openxmlformats.org/officeDocument/2006/relationships/ctrlProp" Target="../ctrlProps/ctrlProp386.xml"/><Relationship Id="rId100" Type="http://schemas.openxmlformats.org/officeDocument/2006/relationships/ctrlProp" Target="../ctrlProps/ctrlProp409.xml"/><Relationship Id="rId105" Type="http://schemas.openxmlformats.org/officeDocument/2006/relationships/ctrlProp" Target="../ctrlProps/ctrlProp414.xml"/><Relationship Id="rId126" Type="http://schemas.openxmlformats.org/officeDocument/2006/relationships/ctrlProp" Target="../ctrlProps/ctrlProp435.xml"/><Relationship Id="rId8" Type="http://schemas.openxmlformats.org/officeDocument/2006/relationships/ctrlProp" Target="../ctrlProps/ctrlProp317.xml"/><Relationship Id="rId51" Type="http://schemas.openxmlformats.org/officeDocument/2006/relationships/ctrlProp" Target="../ctrlProps/ctrlProp360.xml"/><Relationship Id="rId72" Type="http://schemas.openxmlformats.org/officeDocument/2006/relationships/ctrlProp" Target="../ctrlProps/ctrlProp381.xml"/><Relationship Id="rId93" Type="http://schemas.openxmlformats.org/officeDocument/2006/relationships/ctrlProp" Target="../ctrlProps/ctrlProp402.xml"/><Relationship Id="rId98" Type="http://schemas.openxmlformats.org/officeDocument/2006/relationships/ctrlProp" Target="../ctrlProps/ctrlProp407.xml"/><Relationship Id="rId121" Type="http://schemas.openxmlformats.org/officeDocument/2006/relationships/ctrlProp" Target="../ctrlProps/ctrlProp430.xml"/><Relationship Id="rId3" Type="http://schemas.openxmlformats.org/officeDocument/2006/relationships/drawing" Target="../drawings/drawing4.xml"/><Relationship Id="rId25" Type="http://schemas.openxmlformats.org/officeDocument/2006/relationships/ctrlProp" Target="../ctrlProps/ctrlProp334.xml"/><Relationship Id="rId46" Type="http://schemas.openxmlformats.org/officeDocument/2006/relationships/ctrlProp" Target="../ctrlProps/ctrlProp355.xml"/><Relationship Id="rId67" Type="http://schemas.openxmlformats.org/officeDocument/2006/relationships/ctrlProp" Target="../ctrlProps/ctrlProp376.xml"/><Relationship Id="rId116" Type="http://schemas.openxmlformats.org/officeDocument/2006/relationships/ctrlProp" Target="../ctrlProps/ctrlProp425.xml"/><Relationship Id="rId137" Type="http://schemas.openxmlformats.org/officeDocument/2006/relationships/ctrlProp" Target="../ctrlProps/ctrlProp446.xml"/><Relationship Id="rId20" Type="http://schemas.openxmlformats.org/officeDocument/2006/relationships/ctrlProp" Target="../ctrlProps/ctrlProp329.xml"/><Relationship Id="rId41" Type="http://schemas.openxmlformats.org/officeDocument/2006/relationships/ctrlProp" Target="../ctrlProps/ctrlProp350.xml"/><Relationship Id="rId62" Type="http://schemas.openxmlformats.org/officeDocument/2006/relationships/ctrlProp" Target="../ctrlProps/ctrlProp371.xml"/><Relationship Id="rId83" Type="http://schemas.openxmlformats.org/officeDocument/2006/relationships/ctrlProp" Target="../ctrlProps/ctrlProp392.xml"/><Relationship Id="rId88" Type="http://schemas.openxmlformats.org/officeDocument/2006/relationships/ctrlProp" Target="../ctrlProps/ctrlProp397.xml"/><Relationship Id="rId111" Type="http://schemas.openxmlformats.org/officeDocument/2006/relationships/ctrlProp" Target="../ctrlProps/ctrlProp420.xml"/><Relationship Id="rId132" Type="http://schemas.openxmlformats.org/officeDocument/2006/relationships/ctrlProp" Target="../ctrlProps/ctrlProp441.xml"/><Relationship Id="rId15" Type="http://schemas.openxmlformats.org/officeDocument/2006/relationships/ctrlProp" Target="../ctrlProps/ctrlProp324.xml"/><Relationship Id="rId36" Type="http://schemas.openxmlformats.org/officeDocument/2006/relationships/ctrlProp" Target="../ctrlProps/ctrlProp345.xml"/><Relationship Id="rId57" Type="http://schemas.openxmlformats.org/officeDocument/2006/relationships/ctrlProp" Target="../ctrlProps/ctrlProp366.xml"/><Relationship Id="rId106" Type="http://schemas.openxmlformats.org/officeDocument/2006/relationships/ctrlProp" Target="../ctrlProps/ctrlProp415.xml"/><Relationship Id="rId127" Type="http://schemas.openxmlformats.org/officeDocument/2006/relationships/ctrlProp" Target="../ctrlProps/ctrlProp436.xml"/><Relationship Id="rId10" Type="http://schemas.openxmlformats.org/officeDocument/2006/relationships/ctrlProp" Target="../ctrlProps/ctrlProp319.xml"/><Relationship Id="rId31" Type="http://schemas.openxmlformats.org/officeDocument/2006/relationships/ctrlProp" Target="../ctrlProps/ctrlProp340.xml"/><Relationship Id="rId52" Type="http://schemas.openxmlformats.org/officeDocument/2006/relationships/ctrlProp" Target="../ctrlProps/ctrlProp361.xml"/><Relationship Id="rId73" Type="http://schemas.openxmlformats.org/officeDocument/2006/relationships/ctrlProp" Target="../ctrlProps/ctrlProp382.xml"/><Relationship Id="rId78" Type="http://schemas.openxmlformats.org/officeDocument/2006/relationships/ctrlProp" Target="../ctrlProps/ctrlProp387.xml"/><Relationship Id="rId94" Type="http://schemas.openxmlformats.org/officeDocument/2006/relationships/ctrlProp" Target="../ctrlProps/ctrlProp403.xml"/><Relationship Id="rId99" Type="http://schemas.openxmlformats.org/officeDocument/2006/relationships/ctrlProp" Target="../ctrlProps/ctrlProp408.xml"/><Relationship Id="rId101" Type="http://schemas.openxmlformats.org/officeDocument/2006/relationships/ctrlProp" Target="../ctrlProps/ctrlProp410.xml"/><Relationship Id="rId122" Type="http://schemas.openxmlformats.org/officeDocument/2006/relationships/ctrlProp" Target="../ctrlProps/ctrlProp431.xml"/><Relationship Id="rId4" Type="http://schemas.openxmlformats.org/officeDocument/2006/relationships/vmlDrawing" Target="../drawings/vmlDrawing6.vml"/><Relationship Id="rId9" Type="http://schemas.openxmlformats.org/officeDocument/2006/relationships/ctrlProp" Target="../ctrlProps/ctrlProp318.xml"/><Relationship Id="rId26" Type="http://schemas.openxmlformats.org/officeDocument/2006/relationships/ctrlProp" Target="../ctrlProps/ctrlProp335.xml"/><Relationship Id="rId47" Type="http://schemas.openxmlformats.org/officeDocument/2006/relationships/ctrlProp" Target="../ctrlProps/ctrlProp356.xml"/><Relationship Id="rId68" Type="http://schemas.openxmlformats.org/officeDocument/2006/relationships/ctrlProp" Target="../ctrlProps/ctrlProp377.xml"/><Relationship Id="rId89" Type="http://schemas.openxmlformats.org/officeDocument/2006/relationships/ctrlProp" Target="../ctrlProps/ctrlProp398.xml"/><Relationship Id="rId112" Type="http://schemas.openxmlformats.org/officeDocument/2006/relationships/ctrlProp" Target="../ctrlProps/ctrlProp421.xml"/><Relationship Id="rId133" Type="http://schemas.openxmlformats.org/officeDocument/2006/relationships/ctrlProp" Target="../ctrlProps/ctrlProp442.xml"/><Relationship Id="rId16" Type="http://schemas.openxmlformats.org/officeDocument/2006/relationships/ctrlProp" Target="../ctrlProps/ctrlProp325.xml"/></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562.xml"/><Relationship Id="rId21" Type="http://schemas.openxmlformats.org/officeDocument/2006/relationships/ctrlProp" Target="../ctrlProps/ctrlProp466.xml"/><Relationship Id="rId42" Type="http://schemas.openxmlformats.org/officeDocument/2006/relationships/ctrlProp" Target="../ctrlProps/ctrlProp487.xml"/><Relationship Id="rId63" Type="http://schemas.openxmlformats.org/officeDocument/2006/relationships/ctrlProp" Target="../ctrlProps/ctrlProp508.xml"/><Relationship Id="rId84" Type="http://schemas.openxmlformats.org/officeDocument/2006/relationships/ctrlProp" Target="../ctrlProps/ctrlProp529.xml"/><Relationship Id="rId138" Type="http://schemas.openxmlformats.org/officeDocument/2006/relationships/ctrlProp" Target="../ctrlProps/ctrlProp583.xml"/><Relationship Id="rId107" Type="http://schemas.openxmlformats.org/officeDocument/2006/relationships/ctrlProp" Target="../ctrlProps/ctrlProp552.xml"/><Relationship Id="rId11" Type="http://schemas.openxmlformats.org/officeDocument/2006/relationships/ctrlProp" Target="../ctrlProps/ctrlProp456.xml"/><Relationship Id="rId32" Type="http://schemas.openxmlformats.org/officeDocument/2006/relationships/ctrlProp" Target="../ctrlProps/ctrlProp477.xml"/><Relationship Id="rId37" Type="http://schemas.openxmlformats.org/officeDocument/2006/relationships/ctrlProp" Target="../ctrlProps/ctrlProp482.xml"/><Relationship Id="rId53" Type="http://schemas.openxmlformats.org/officeDocument/2006/relationships/ctrlProp" Target="../ctrlProps/ctrlProp498.xml"/><Relationship Id="rId58" Type="http://schemas.openxmlformats.org/officeDocument/2006/relationships/ctrlProp" Target="../ctrlProps/ctrlProp503.xml"/><Relationship Id="rId74" Type="http://schemas.openxmlformats.org/officeDocument/2006/relationships/ctrlProp" Target="../ctrlProps/ctrlProp519.xml"/><Relationship Id="rId79" Type="http://schemas.openxmlformats.org/officeDocument/2006/relationships/ctrlProp" Target="../ctrlProps/ctrlProp524.xml"/><Relationship Id="rId102" Type="http://schemas.openxmlformats.org/officeDocument/2006/relationships/ctrlProp" Target="../ctrlProps/ctrlProp547.xml"/><Relationship Id="rId123" Type="http://schemas.openxmlformats.org/officeDocument/2006/relationships/ctrlProp" Target="../ctrlProps/ctrlProp568.xml"/><Relationship Id="rId128" Type="http://schemas.openxmlformats.org/officeDocument/2006/relationships/ctrlProp" Target="../ctrlProps/ctrlProp573.xml"/><Relationship Id="rId5" Type="http://schemas.openxmlformats.org/officeDocument/2006/relationships/vmlDrawing" Target="../drawings/vmlDrawing9.vml"/><Relationship Id="rId90" Type="http://schemas.openxmlformats.org/officeDocument/2006/relationships/ctrlProp" Target="../ctrlProps/ctrlProp535.xml"/><Relationship Id="rId95" Type="http://schemas.openxmlformats.org/officeDocument/2006/relationships/ctrlProp" Target="../ctrlProps/ctrlProp540.xml"/><Relationship Id="rId22" Type="http://schemas.openxmlformats.org/officeDocument/2006/relationships/ctrlProp" Target="../ctrlProps/ctrlProp467.xml"/><Relationship Id="rId27" Type="http://schemas.openxmlformats.org/officeDocument/2006/relationships/ctrlProp" Target="../ctrlProps/ctrlProp472.xml"/><Relationship Id="rId43" Type="http://schemas.openxmlformats.org/officeDocument/2006/relationships/ctrlProp" Target="../ctrlProps/ctrlProp488.xml"/><Relationship Id="rId48" Type="http://schemas.openxmlformats.org/officeDocument/2006/relationships/ctrlProp" Target="../ctrlProps/ctrlProp493.xml"/><Relationship Id="rId64" Type="http://schemas.openxmlformats.org/officeDocument/2006/relationships/ctrlProp" Target="../ctrlProps/ctrlProp509.xml"/><Relationship Id="rId69" Type="http://schemas.openxmlformats.org/officeDocument/2006/relationships/ctrlProp" Target="../ctrlProps/ctrlProp514.xml"/><Relationship Id="rId113" Type="http://schemas.openxmlformats.org/officeDocument/2006/relationships/ctrlProp" Target="../ctrlProps/ctrlProp558.xml"/><Relationship Id="rId118" Type="http://schemas.openxmlformats.org/officeDocument/2006/relationships/ctrlProp" Target="../ctrlProps/ctrlProp563.xml"/><Relationship Id="rId134" Type="http://schemas.openxmlformats.org/officeDocument/2006/relationships/ctrlProp" Target="../ctrlProps/ctrlProp579.xml"/><Relationship Id="rId139" Type="http://schemas.openxmlformats.org/officeDocument/2006/relationships/ctrlProp" Target="../ctrlProps/ctrlProp584.xml"/><Relationship Id="rId80" Type="http://schemas.openxmlformats.org/officeDocument/2006/relationships/ctrlProp" Target="../ctrlProps/ctrlProp525.xml"/><Relationship Id="rId85" Type="http://schemas.openxmlformats.org/officeDocument/2006/relationships/ctrlProp" Target="../ctrlProps/ctrlProp530.xml"/><Relationship Id="rId12" Type="http://schemas.openxmlformats.org/officeDocument/2006/relationships/ctrlProp" Target="../ctrlProps/ctrlProp457.xml"/><Relationship Id="rId17" Type="http://schemas.openxmlformats.org/officeDocument/2006/relationships/ctrlProp" Target="../ctrlProps/ctrlProp462.xml"/><Relationship Id="rId33" Type="http://schemas.openxmlformats.org/officeDocument/2006/relationships/ctrlProp" Target="../ctrlProps/ctrlProp478.xml"/><Relationship Id="rId38" Type="http://schemas.openxmlformats.org/officeDocument/2006/relationships/ctrlProp" Target="../ctrlProps/ctrlProp483.xml"/><Relationship Id="rId59" Type="http://schemas.openxmlformats.org/officeDocument/2006/relationships/ctrlProp" Target="../ctrlProps/ctrlProp504.xml"/><Relationship Id="rId103" Type="http://schemas.openxmlformats.org/officeDocument/2006/relationships/ctrlProp" Target="../ctrlProps/ctrlProp548.xml"/><Relationship Id="rId108" Type="http://schemas.openxmlformats.org/officeDocument/2006/relationships/ctrlProp" Target="../ctrlProps/ctrlProp553.xml"/><Relationship Id="rId124" Type="http://schemas.openxmlformats.org/officeDocument/2006/relationships/ctrlProp" Target="../ctrlProps/ctrlProp569.xml"/><Relationship Id="rId129" Type="http://schemas.openxmlformats.org/officeDocument/2006/relationships/ctrlProp" Target="../ctrlProps/ctrlProp574.xml"/><Relationship Id="rId54" Type="http://schemas.openxmlformats.org/officeDocument/2006/relationships/ctrlProp" Target="../ctrlProps/ctrlProp499.xml"/><Relationship Id="rId70" Type="http://schemas.openxmlformats.org/officeDocument/2006/relationships/ctrlProp" Target="../ctrlProps/ctrlProp515.xml"/><Relationship Id="rId75" Type="http://schemas.openxmlformats.org/officeDocument/2006/relationships/ctrlProp" Target="../ctrlProps/ctrlProp520.xml"/><Relationship Id="rId91" Type="http://schemas.openxmlformats.org/officeDocument/2006/relationships/ctrlProp" Target="../ctrlProps/ctrlProp536.xml"/><Relationship Id="rId96" Type="http://schemas.openxmlformats.org/officeDocument/2006/relationships/ctrlProp" Target="../ctrlProps/ctrlProp541.xml"/><Relationship Id="rId140" Type="http://schemas.openxmlformats.org/officeDocument/2006/relationships/ctrlProp" Target="../ctrlProps/ctrlProp585.xml"/><Relationship Id="rId1" Type="http://schemas.openxmlformats.org/officeDocument/2006/relationships/hyperlink" Target="https://foodbuyingguide.fns.usda.gov/files/Reports/USDA_FBG_Section2_Vegetables_YieldTable.pdf" TargetMode="External"/><Relationship Id="rId6" Type="http://schemas.openxmlformats.org/officeDocument/2006/relationships/ctrlProp" Target="../ctrlProps/ctrlProp451.xml"/><Relationship Id="rId23" Type="http://schemas.openxmlformats.org/officeDocument/2006/relationships/ctrlProp" Target="../ctrlProps/ctrlProp468.xml"/><Relationship Id="rId28" Type="http://schemas.openxmlformats.org/officeDocument/2006/relationships/ctrlProp" Target="../ctrlProps/ctrlProp473.xml"/><Relationship Id="rId49" Type="http://schemas.openxmlformats.org/officeDocument/2006/relationships/ctrlProp" Target="../ctrlProps/ctrlProp494.xml"/><Relationship Id="rId114" Type="http://schemas.openxmlformats.org/officeDocument/2006/relationships/ctrlProp" Target="../ctrlProps/ctrlProp559.xml"/><Relationship Id="rId119" Type="http://schemas.openxmlformats.org/officeDocument/2006/relationships/ctrlProp" Target="../ctrlProps/ctrlProp564.xml"/><Relationship Id="rId44" Type="http://schemas.openxmlformats.org/officeDocument/2006/relationships/ctrlProp" Target="../ctrlProps/ctrlProp489.xml"/><Relationship Id="rId60" Type="http://schemas.openxmlformats.org/officeDocument/2006/relationships/ctrlProp" Target="../ctrlProps/ctrlProp505.xml"/><Relationship Id="rId65" Type="http://schemas.openxmlformats.org/officeDocument/2006/relationships/ctrlProp" Target="../ctrlProps/ctrlProp510.xml"/><Relationship Id="rId81" Type="http://schemas.openxmlformats.org/officeDocument/2006/relationships/ctrlProp" Target="../ctrlProps/ctrlProp526.xml"/><Relationship Id="rId86" Type="http://schemas.openxmlformats.org/officeDocument/2006/relationships/ctrlProp" Target="../ctrlProps/ctrlProp531.xml"/><Relationship Id="rId130" Type="http://schemas.openxmlformats.org/officeDocument/2006/relationships/ctrlProp" Target="../ctrlProps/ctrlProp575.xml"/><Relationship Id="rId135" Type="http://schemas.openxmlformats.org/officeDocument/2006/relationships/ctrlProp" Target="../ctrlProps/ctrlProp580.xml"/><Relationship Id="rId13" Type="http://schemas.openxmlformats.org/officeDocument/2006/relationships/ctrlProp" Target="../ctrlProps/ctrlProp458.xml"/><Relationship Id="rId18" Type="http://schemas.openxmlformats.org/officeDocument/2006/relationships/ctrlProp" Target="../ctrlProps/ctrlProp463.xml"/><Relationship Id="rId39" Type="http://schemas.openxmlformats.org/officeDocument/2006/relationships/ctrlProp" Target="../ctrlProps/ctrlProp484.xml"/><Relationship Id="rId109" Type="http://schemas.openxmlformats.org/officeDocument/2006/relationships/ctrlProp" Target="../ctrlProps/ctrlProp554.xml"/><Relationship Id="rId34" Type="http://schemas.openxmlformats.org/officeDocument/2006/relationships/ctrlProp" Target="../ctrlProps/ctrlProp479.xml"/><Relationship Id="rId50" Type="http://schemas.openxmlformats.org/officeDocument/2006/relationships/ctrlProp" Target="../ctrlProps/ctrlProp495.xml"/><Relationship Id="rId55" Type="http://schemas.openxmlformats.org/officeDocument/2006/relationships/ctrlProp" Target="../ctrlProps/ctrlProp500.xml"/><Relationship Id="rId76" Type="http://schemas.openxmlformats.org/officeDocument/2006/relationships/ctrlProp" Target="../ctrlProps/ctrlProp521.xml"/><Relationship Id="rId97" Type="http://schemas.openxmlformats.org/officeDocument/2006/relationships/ctrlProp" Target="../ctrlProps/ctrlProp542.xml"/><Relationship Id="rId104" Type="http://schemas.openxmlformats.org/officeDocument/2006/relationships/ctrlProp" Target="../ctrlProps/ctrlProp549.xml"/><Relationship Id="rId120" Type="http://schemas.openxmlformats.org/officeDocument/2006/relationships/ctrlProp" Target="../ctrlProps/ctrlProp565.xml"/><Relationship Id="rId125" Type="http://schemas.openxmlformats.org/officeDocument/2006/relationships/ctrlProp" Target="../ctrlProps/ctrlProp570.xml"/><Relationship Id="rId141" Type="http://schemas.openxmlformats.org/officeDocument/2006/relationships/ctrlProp" Target="../ctrlProps/ctrlProp586.xml"/><Relationship Id="rId7" Type="http://schemas.openxmlformats.org/officeDocument/2006/relationships/ctrlProp" Target="../ctrlProps/ctrlProp452.xml"/><Relationship Id="rId71" Type="http://schemas.openxmlformats.org/officeDocument/2006/relationships/ctrlProp" Target="../ctrlProps/ctrlProp516.xml"/><Relationship Id="rId92" Type="http://schemas.openxmlformats.org/officeDocument/2006/relationships/ctrlProp" Target="../ctrlProps/ctrlProp537.xml"/><Relationship Id="rId2" Type="http://schemas.openxmlformats.org/officeDocument/2006/relationships/printerSettings" Target="../printerSettings/printerSettings7.bin"/><Relationship Id="rId29" Type="http://schemas.openxmlformats.org/officeDocument/2006/relationships/ctrlProp" Target="../ctrlProps/ctrlProp474.xml"/><Relationship Id="rId24" Type="http://schemas.openxmlformats.org/officeDocument/2006/relationships/ctrlProp" Target="../ctrlProps/ctrlProp469.xml"/><Relationship Id="rId40" Type="http://schemas.openxmlformats.org/officeDocument/2006/relationships/ctrlProp" Target="../ctrlProps/ctrlProp485.xml"/><Relationship Id="rId45" Type="http://schemas.openxmlformats.org/officeDocument/2006/relationships/ctrlProp" Target="../ctrlProps/ctrlProp490.xml"/><Relationship Id="rId66" Type="http://schemas.openxmlformats.org/officeDocument/2006/relationships/ctrlProp" Target="../ctrlProps/ctrlProp511.xml"/><Relationship Id="rId87" Type="http://schemas.openxmlformats.org/officeDocument/2006/relationships/ctrlProp" Target="../ctrlProps/ctrlProp532.xml"/><Relationship Id="rId110" Type="http://schemas.openxmlformats.org/officeDocument/2006/relationships/ctrlProp" Target="../ctrlProps/ctrlProp555.xml"/><Relationship Id="rId115" Type="http://schemas.openxmlformats.org/officeDocument/2006/relationships/ctrlProp" Target="../ctrlProps/ctrlProp560.xml"/><Relationship Id="rId131" Type="http://schemas.openxmlformats.org/officeDocument/2006/relationships/ctrlProp" Target="../ctrlProps/ctrlProp576.xml"/><Relationship Id="rId136" Type="http://schemas.openxmlformats.org/officeDocument/2006/relationships/ctrlProp" Target="../ctrlProps/ctrlProp581.xml"/><Relationship Id="rId61" Type="http://schemas.openxmlformats.org/officeDocument/2006/relationships/ctrlProp" Target="../ctrlProps/ctrlProp506.xml"/><Relationship Id="rId82" Type="http://schemas.openxmlformats.org/officeDocument/2006/relationships/ctrlProp" Target="../ctrlProps/ctrlProp527.xml"/><Relationship Id="rId19" Type="http://schemas.openxmlformats.org/officeDocument/2006/relationships/ctrlProp" Target="../ctrlProps/ctrlProp464.xml"/><Relationship Id="rId14" Type="http://schemas.openxmlformats.org/officeDocument/2006/relationships/ctrlProp" Target="../ctrlProps/ctrlProp459.xml"/><Relationship Id="rId30" Type="http://schemas.openxmlformats.org/officeDocument/2006/relationships/ctrlProp" Target="../ctrlProps/ctrlProp475.xml"/><Relationship Id="rId35" Type="http://schemas.openxmlformats.org/officeDocument/2006/relationships/ctrlProp" Target="../ctrlProps/ctrlProp480.xml"/><Relationship Id="rId56" Type="http://schemas.openxmlformats.org/officeDocument/2006/relationships/ctrlProp" Target="../ctrlProps/ctrlProp501.xml"/><Relationship Id="rId77" Type="http://schemas.openxmlformats.org/officeDocument/2006/relationships/ctrlProp" Target="../ctrlProps/ctrlProp522.xml"/><Relationship Id="rId100" Type="http://schemas.openxmlformats.org/officeDocument/2006/relationships/ctrlProp" Target="../ctrlProps/ctrlProp545.xml"/><Relationship Id="rId105" Type="http://schemas.openxmlformats.org/officeDocument/2006/relationships/ctrlProp" Target="../ctrlProps/ctrlProp550.xml"/><Relationship Id="rId126" Type="http://schemas.openxmlformats.org/officeDocument/2006/relationships/ctrlProp" Target="../ctrlProps/ctrlProp571.xml"/><Relationship Id="rId8" Type="http://schemas.openxmlformats.org/officeDocument/2006/relationships/ctrlProp" Target="../ctrlProps/ctrlProp453.xml"/><Relationship Id="rId51" Type="http://schemas.openxmlformats.org/officeDocument/2006/relationships/ctrlProp" Target="../ctrlProps/ctrlProp496.xml"/><Relationship Id="rId72" Type="http://schemas.openxmlformats.org/officeDocument/2006/relationships/ctrlProp" Target="../ctrlProps/ctrlProp517.xml"/><Relationship Id="rId93" Type="http://schemas.openxmlformats.org/officeDocument/2006/relationships/ctrlProp" Target="../ctrlProps/ctrlProp538.xml"/><Relationship Id="rId98" Type="http://schemas.openxmlformats.org/officeDocument/2006/relationships/ctrlProp" Target="../ctrlProps/ctrlProp543.xml"/><Relationship Id="rId121" Type="http://schemas.openxmlformats.org/officeDocument/2006/relationships/ctrlProp" Target="../ctrlProps/ctrlProp566.xml"/><Relationship Id="rId3" Type="http://schemas.openxmlformats.org/officeDocument/2006/relationships/drawing" Target="../drawings/drawing5.xml"/><Relationship Id="rId25" Type="http://schemas.openxmlformats.org/officeDocument/2006/relationships/ctrlProp" Target="../ctrlProps/ctrlProp470.xml"/><Relationship Id="rId46" Type="http://schemas.openxmlformats.org/officeDocument/2006/relationships/ctrlProp" Target="../ctrlProps/ctrlProp491.xml"/><Relationship Id="rId67" Type="http://schemas.openxmlformats.org/officeDocument/2006/relationships/ctrlProp" Target="../ctrlProps/ctrlProp512.xml"/><Relationship Id="rId116" Type="http://schemas.openxmlformats.org/officeDocument/2006/relationships/ctrlProp" Target="../ctrlProps/ctrlProp561.xml"/><Relationship Id="rId137" Type="http://schemas.openxmlformats.org/officeDocument/2006/relationships/ctrlProp" Target="../ctrlProps/ctrlProp582.xml"/><Relationship Id="rId20" Type="http://schemas.openxmlformats.org/officeDocument/2006/relationships/ctrlProp" Target="../ctrlProps/ctrlProp465.xml"/><Relationship Id="rId41" Type="http://schemas.openxmlformats.org/officeDocument/2006/relationships/ctrlProp" Target="../ctrlProps/ctrlProp486.xml"/><Relationship Id="rId62" Type="http://schemas.openxmlformats.org/officeDocument/2006/relationships/ctrlProp" Target="../ctrlProps/ctrlProp507.xml"/><Relationship Id="rId83" Type="http://schemas.openxmlformats.org/officeDocument/2006/relationships/ctrlProp" Target="../ctrlProps/ctrlProp528.xml"/><Relationship Id="rId88" Type="http://schemas.openxmlformats.org/officeDocument/2006/relationships/ctrlProp" Target="../ctrlProps/ctrlProp533.xml"/><Relationship Id="rId111" Type="http://schemas.openxmlformats.org/officeDocument/2006/relationships/ctrlProp" Target="../ctrlProps/ctrlProp556.xml"/><Relationship Id="rId132" Type="http://schemas.openxmlformats.org/officeDocument/2006/relationships/ctrlProp" Target="../ctrlProps/ctrlProp577.xml"/><Relationship Id="rId15" Type="http://schemas.openxmlformats.org/officeDocument/2006/relationships/ctrlProp" Target="../ctrlProps/ctrlProp460.xml"/><Relationship Id="rId36" Type="http://schemas.openxmlformats.org/officeDocument/2006/relationships/ctrlProp" Target="../ctrlProps/ctrlProp481.xml"/><Relationship Id="rId57" Type="http://schemas.openxmlformats.org/officeDocument/2006/relationships/ctrlProp" Target="../ctrlProps/ctrlProp502.xml"/><Relationship Id="rId106" Type="http://schemas.openxmlformats.org/officeDocument/2006/relationships/ctrlProp" Target="../ctrlProps/ctrlProp551.xml"/><Relationship Id="rId127" Type="http://schemas.openxmlformats.org/officeDocument/2006/relationships/ctrlProp" Target="../ctrlProps/ctrlProp572.xml"/><Relationship Id="rId10" Type="http://schemas.openxmlformats.org/officeDocument/2006/relationships/ctrlProp" Target="../ctrlProps/ctrlProp455.xml"/><Relationship Id="rId31" Type="http://schemas.openxmlformats.org/officeDocument/2006/relationships/ctrlProp" Target="../ctrlProps/ctrlProp476.xml"/><Relationship Id="rId52" Type="http://schemas.openxmlformats.org/officeDocument/2006/relationships/ctrlProp" Target="../ctrlProps/ctrlProp497.xml"/><Relationship Id="rId73" Type="http://schemas.openxmlformats.org/officeDocument/2006/relationships/ctrlProp" Target="../ctrlProps/ctrlProp518.xml"/><Relationship Id="rId78" Type="http://schemas.openxmlformats.org/officeDocument/2006/relationships/ctrlProp" Target="../ctrlProps/ctrlProp523.xml"/><Relationship Id="rId94" Type="http://schemas.openxmlformats.org/officeDocument/2006/relationships/ctrlProp" Target="../ctrlProps/ctrlProp539.xml"/><Relationship Id="rId99" Type="http://schemas.openxmlformats.org/officeDocument/2006/relationships/ctrlProp" Target="../ctrlProps/ctrlProp544.xml"/><Relationship Id="rId101" Type="http://schemas.openxmlformats.org/officeDocument/2006/relationships/ctrlProp" Target="../ctrlProps/ctrlProp546.xml"/><Relationship Id="rId122" Type="http://schemas.openxmlformats.org/officeDocument/2006/relationships/ctrlProp" Target="../ctrlProps/ctrlProp567.xml"/><Relationship Id="rId4" Type="http://schemas.openxmlformats.org/officeDocument/2006/relationships/vmlDrawing" Target="../drawings/vmlDrawing8.vml"/><Relationship Id="rId9" Type="http://schemas.openxmlformats.org/officeDocument/2006/relationships/ctrlProp" Target="../ctrlProps/ctrlProp454.xml"/><Relationship Id="rId26" Type="http://schemas.openxmlformats.org/officeDocument/2006/relationships/ctrlProp" Target="../ctrlProps/ctrlProp471.xml"/><Relationship Id="rId47" Type="http://schemas.openxmlformats.org/officeDocument/2006/relationships/ctrlProp" Target="../ctrlProps/ctrlProp492.xml"/><Relationship Id="rId68" Type="http://schemas.openxmlformats.org/officeDocument/2006/relationships/ctrlProp" Target="../ctrlProps/ctrlProp513.xml"/><Relationship Id="rId89" Type="http://schemas.openxmlformats.org/officeDocument/2006/relationships/ctrlProp" Target="../ctrlProps/ctrlProp534.xml"/><Relationship Id="rId112" Type="http://schemas.openxmlformats.org/officeDocument/2006/relationships/ctrlProp" Target="../ctrlProps/ctrlProp557.xml"/><Relationship Id="rId133" Type="http://schemas.openxmlformats.org/officeDocument/2006/relationships/ctrlProp" Target="../ctrlProps/ctrlProp578.xml"/><Relationship Id="rId16" Type="http://schemas.openxmlformats.org/officeDocument/2006/relationships/ctrlProp" Target="../ctrlProps/ctrlProp461.xml"/></Relationships>
</file>

<file path=xl/worksheets/_rels/sheet9.xml.rels><?xml version="1.0" encoding="UTF-8" standalone="yes"?>
<Relationships xmlns="http://schemas.openxmlformats.org/package/2006/relationships"><Relationship Id="rId117" Type="http://schemas.openxmlformats.org/officeDocument/2006/relationships/ctrlProp" Target="../ctrlProps/ctrlProp698.xml"/><Relationship Id="rId21" Type="http://schemas.openxmlformats.org/officeDocument/2006/relationships/ctrlProp" Target="../ctrlProps/ctrlProp602.xml"/><Relationship Id="rId42" Type="http://schemas.openxmlformats.org/officeDocument/2006/relationships/ctrlProp" Target="../ctrlProps/ctrlProp623.xml"/><Relationship Id="rId63" Type="http://schemas.openxmlformats.org/officeDocument/2006/relationships/ctrlProp" Target="../ctrlProps/ctrlProp644.xml"/><Relationship Id="rId84" Type="http://schemas.openxmlformats.org/officeDocument/2006/relationships/ctrlProp" Target="../ctrlProps/ctrlProp665.xml"/><Relationship Id="rId138" Type="http://schemas.openxmlformats.org/officeDocument/2006/relationships/ctrlProp" Target="../ctrlProps/ctrlProp719.xml"/><Relationship Id="rId107" Type="http://schemas.openxmlformats.org/officeDocument/2006/relationships/ctrlProp" Target="../ctrlProps/ctrlProp688.xml"/><Relationship Id="rId11" Type="http://schemas.openxmlformats.org/officeDocument/2006/relationships/ctrlProp" Target="../ctrlProps/ctrlProp592.xml"/><Relationship Id="rId32" Type="http://schemas.openxmlformats.org/officeDocument/2006/relationships/ctrlProp" Target="../ctrlProps/ctrlProp613.xml"/><Relationship Id="rId37" Type="http://schemas.openxmlformats.org/officeDocument/2006/relationships/ctrlProp" Target="../ctrlProps/ctrlProp618.xml"/><Relationship Id="rId53" Type="http://schemas.openxmlformats.org/officeDocument/2006/relationships/ctrlProp" Target="../ctrlProps/ctrlProp634.xml"/><Relationship Id="rId58" Type="http://schemas.openxmlformats.org/officeDocument/2006/relationships/ctrlProp" Target="../ctrlProps/ctrlProp639.xml"/><Relationship Id="rId74" Type="http://schemas.openxmlformats.org/officeDocument/2006/relationships/ctrlProp" Target="../ctrlProps/ctrlProp655.xml"/><Relationship Id="rId79" Type="http://schemas.openxmlformats.org/officeDocument/2006/relationships/ctrlProp" Target="../ctrlProps/ctrlProp660.xml"/><Relationship Id="rId102" Type="http://schemas.openxmlformats.org/officeDocument/2006/relationships/ctrlProp" Target="../ctrlProps/ctrlProp683.xml"/><Relationship Id="rId123" Type="http://schemas.openxmlformats.org/officeDocument/2006/relationships/ctrlProp" Target="../ctrlProps/ctrlProp704.xml"/><Relationship Id="rId128" Type="http://schemas.openxmlformats.org/officeDocument/2006/relationships/ctrlProp" Target="../ctrlProps/ctrlProp709.xml"/><Relationship Id="rId5" Type="http://schemas.openxmlformats.org/officeDocument/2006/relationships/vmlDrawing" Target="../drawings/vmlDrawing11.vml"/><Relationship Id="rId90" Type="http://schemas.openxmlformats.org/officeDocument/2006/relationships/ctrlProp" Target="../ctrlProps/ctrlProp671.xml"/><Relationship Id="rId95" Type="http://schemas.openxmlformats.org/officeDocument/2006/relationships/ctrlProp" Target="../ctrlProps/ctrlProp676.xml"/><Relationship Id="rId22" Type="http://schemas.openxmlformats.org/officeDocument/2006/relationships/ctrlProp" Target="../ctrlProps/ctrlProp603.xml"/><Relationship Id="rId27" Type="http://schemas.openxmlformats.org/officeDocument/2006/relationships/ctrlProp" Target="../ctrlProps/ctrlProp608.xml"/><Relationship Id="rId43" Type="http://schemas.openxmlformats.org/officeDocument/2006/relationships/ctrlProp" Target="../ctrlProps/ctrlProp624.xml"/><Relationship Id="rId48" Type="http://schemas.openxmlformats.org/officeDocument/2006/relationships/ctrlProp" Target="../ctrlProps/ctrlProp629.xml"/><Relationship Id="rId64" Type="http://schemas.openxmlformats.org/officeDocument/2006/relationships/ctrlProp" Target="../ctrlProps/ctrlProp645.xml"/><Relationship Id="rId69" Type="http://schemas.openxmlformats.org/officeDocument/2006/relationships/ctrlProp" Target="../ctrlProps/ctrlProp650.xml"/><Relationship Id="rId113" Type="http://schemas.openxmlformats.org/officeDocument/2006/relationships/ctrlProp" Target="../ctrlProps/ctrlProp694.xml"/><Relationship Id="rId118" Type="http://schemas.openxmlformats.org/officeDocument/2006/relationships/ctrlProp" Target="../ctrlProps/ctrlProp699.xml"/><Relationship Id="rId134" Type="http://schemas.openxmlformats.org/officeDocument/2006/relationships/ctrlProp" Target="../ctrlProps/ctrlProp715.xml"/><Relationship Id="rId139" Type="http://schemas.openxmlformats.org/officeDocument/2006/relationships/ctrlProp" Target="../ctrlProps/ctrlProp720.xml"/><Relationship Id="rId80" Type="http://schemas.openxmlformats.org/officeDocument/2006/relationships/ctrlProp" Target="../ctrlProps/ctrlProp661.xml"/><Relationship Id="rId85" Type="http://schemas.openxmlformats.org/officeDocument/2006/relationships/ctrlProp" Target="../ctrlProps/ctrlProp666.xml"/><Relationship Id="rId12" Type="http://schemas.openxmlformats.org/officeDocument/2006/relationships/ctrlProp" Target="../ctrlProps/ctrlProp593.xml"/><Relationship Id="rId17" Type="http://schemas.openxmlformats.org/officeDocument/2006/relationships/ctrlProp" Target="../ctrlProps/ctrlProp598.xml"/><Relationship Id="rId33" Type="http://schemas.openxmlformats.org/officeDocument/2006/relationships/ctrlProp" Target="../ctrlProps/ctrlProp614.xml"/><Relationship Id="rId38" Type="http://schemas.openxmlformats.org/officeDocument/2006/relationships/ctrlProp" Target="../ctrlProps/ctrlProp619.xml"/><Relationship Id="rId59" Type="http://schemas.openxmlformats.org/officeDocument/2006/relationships/ctrlProp" Target="../ctrlProps/ctrlProp640.xml"/><Relationship Id="rId103" Type="http://schemas.openxmlformats.org/officeDocument/2006/relationships/ctrlProp" Target="../ctrlProps/ctrlProp684.xml"/><Relationship Id="rId108" Type="http://schemas.openxmlformats.org/officeDocument/2006/relationships/ctrlProp" Target="../ctrlProps/ctrlProp689.xml"/><Relationship Id="rId124" Type="http://schemas.openxmlformats.org/officeDocument/2006/relationships/ctrlProp" Target="../ctrlProps/ctrlProp705.xml"/><Relationship Id="rId129" Type="http://schemas.openxmlformats.org/officeDocument/2006/relationships/ctrlProp" Target="../ctrlProps/ctrlProp710.xml"/><Relationship Id="rId54" Type="http://schemas.openxmlformats.org/officeDocument/2006/relationships/ctrlProp" Target="../ctrlProps/ctrlProp635.xml"/><Relationship Id="rId70" Type="http://schemas.openxmlformats.org/officeDocument/2006/relationships/ctrlProp" Target="../ctrlProps/ctrlProp651.xml"/><Relationship Id="rId75" Type="http://schemas.openxmlformats.org/officeDocument/2006/relationships/ctrlProp" Target="../ctrlProps/ctrlProp656.xml"/><Relationship Id="rId91" Type="http://schemas.openxmlformats.org/officeDocument/2006/relationships/ctrlProp" Target="../ctrlProps/ctrlProp672.xml"/><Relationship Id="rId96" Type="http://schemas.openxmlformats.org/officeDocument/2006/relationships/ctrlProp" Target="../ctrlProps/ctrlProp677.xml"/><Relationship Id="rId140" Type="http://schemas.openxmlformats.org/officeDocument/2006/relationships/ctrlProp" Target="../ctrlProps/ctrlProp721.xml"/><Relationship Id="rId1" Type="http://schemas.openxmlformats.org/officeDocument/2006/relationships/hyperlink" Target="https://foodbuyingguide.fns.usda.gov/files/Reports/USDA_FBG_Section2_Vegetables_YieldTable.pdf" TargetMode="External"/><Relationship Id="rId6" Type="http://schemas.openxmlformats.org/officeDocument/2006/relationships/ctrlProp" Target="../ctrlProps/ctrlProp587.xml"/><Relationship Id="rId23" Type="http://schemas.openxmlformats.org/officeDocument/2006/relationships/ctrlProp" Target="../ctrlProps/ctrlProp604.xml"/><Relationship Id="rId28" Type="http://schemas.openxmlformats.org/officeDocument/2006/relationships/ctrlProp" Target="../ctrlProps/ctrlProp609.xml"/><Relationship Id="rId49" Type="http://schemas.openxmlformats.org/officeDocument/2006/relationships/ctrlProp" Target="../ctrlProps/ctrlProp630.xml"/><Relationship Id="rId114" Type="http://schemas.openxmlformats.org/officeDocument/2006/relationships/ctrlProp" Target="../ctrlProps/ctrlProp695.xml"/><Relationship Id="rId119" Type="http://schemas.openxmlformats.org/officeDocument/2006/relationships/ctrlProp" Target="../ctrlProps/ctrlProp700.xml"/><Relationship Id="rId44" Type="http://schemas.openxmlformats.org/officeDocument/2006/relationships/ctrlProp" Target="../ctrlProps/ctrlProp625.xml"/><Relationship Id="rId60" Type="http://schemas.openxmlformats.org/officeDocument/2006/relationships/ctrlProp" Target="../ctrlProps/ctrlProp641.xml"/><Relationship Id="rId65" Type="http://schemas.openxmlformats.org/officeDocument/2006/relationships/ctrlProp" Target="../ctrlProps/ctrlProp646.xml"/><Relationship Id="rId81" Type="http://schemas.openxmlformats.org/officeDocument/2006/relationships/ctrlProp" Target="../ctrlProps/ctrlProp662.xml"/><Relationship Id="rId86" Type="http://schemas.openxmlformats.org/officeDocument/2006/relationships/ctrlProp" Target="../ctrlProps/ctrlProp667.xml"/><Relationship Id="rId130" Type="http://schemas.openxmlformats.org/officeDocument/2006/relationships/ctrlProp" Target="../ctrlProps/ctrlProp711.xml"/><Relationship Id="rId135" Type="http://schemas.openxmlformats.org/officeDocument/2006/relationships/ctrlProp" Target="../ctrlProps/ctrlProp716.xml"/><Relationship Id="rId13" Type="http://schemas.openxmlformats.org/officeDocument/2006/relationships/ctrlProp" Target="../ctrlProps/ctrlProp594.xml"/><Relationship Id="rId18" Type="http://schemas.openxmlformats.org/officeDocument/2006/relationships/ctrlProp" Target="../ctrlProps/ctrlProp599.xml"/><Relationship Id="rId39" Type="http://schemas.openxmlformats.org/officeDocument/2006/relationships/ctrlProp" Target="../ctrlProps/ctrlProp620.xml"/><Relationship Id="rId109" Type="http://schemas.openxmlformats.org/officeDocument/2006/relationships/ctrlProp" Target="../ctrlProps/ctrlProp690.xml"/><Relationship Id="rId34" Type="http://schemas.openxmlformats.org/officeDocument/2006/relationships/ctrlProp" Target="../ctrlProps/ctrlProp615.xml"/><Relationship Id="rId50" Type="http://schemas.openxmlformats.org/officeDocument/2006/relationships/ctrlProp" Target="../ctrlProps/ctrlProp631.xml"/><Relationship Id="rId55" Type="http://schemas.openxmlformats.org/officeDocument/2006/relationships/ctrlProp" Target="../ctrlProps/ctrlProp636.xml"/><Relationship Id="rId76" Type="http://schemas.openxmlformats.org/officeDocument/2006/relationships/ctrlProp" Target="../ctrlProps/ctrlProp657.xml"/><Relationship Id="rId97" Type="http://schemas.openxmlformats.org/officeDocument/2006/relationships/ctrlProp" Target="../ctrlProps/ctrlProp678.xml"/><Relationship Id="rId104" Type="http://schemas.openxmlformats.org/officeDocument/2006/relationships/ctrlProp" Target="../ctrlProps/ctrlProp685.xml"/><Relationship Id="rId120" Type="http://schemas.openxmlformats.org/officeDocument/2006/relationships/ctrlProp" Target="../ctrlProps/ctrlProp701.xml"/><Relationship Id="rId125" Type="http://schemas.openxmlformats.org/officeDocument/2006/relationships/ctrlProp" Target="../ctrlProps/ctrlProp706.xml"/><Relationship Id="rId141" Type="http://schemas.openxmlformats.org/officeDocument/2006/relationships/ctrlProp" Target="../ctrlProps/ctrlProp722.xml"/><Relationship Id="rId7" Type="http://schemas.openxmlformats.org/officeDocument/2006/relationships/ctrlProp" Target="../ctrlProps/ctrlProp588.xml"/><Relationship Id="rId71" Type="http://schemas.openxmlformats.org/officeDocument/2006/relationships/ctrlProp" Target="../ctrlProps/ctrlProp652.xml"/><Relationship Id="rId92" Type="http://schemas.openxmlformats.org/officeDocument/2006/relationships/ctrlProp" Target="../ctrlProps/ctrlProp673.xml"/><Relationship Id="rId2" Type="http://schemas.openxmlformats.org/officeDocument/2006/relationships/printerSettings" Target="../printerSettings/printerSettings8.bin"/><Relationship Id="rId29" Type="http://schemas.openxmlformats.org/officeDocument/2006/relationships/ctrlProp" Target="../ctrlProps/ctrlProp610.xml"/><Relationship Id="rId24" Type="http://schemas.openxmlformats.org/officeDocument/2006/relationships/ctrlProp" Target="../ctrlProps/ctrlProp605.xml"/><Relationship Id="rId40" Type="http://schemas.openxmlformats.org/officeDocument/2006/relationships/ctrlProp" Target="../ctrlProps/ctrlProp621.xml"/><Relationship Id="rId45" Type="http://schemas.openxmlformats.org/officeDocument/2006/relationships/ctrlProp" Target="../ctrlProps/ctrlProp626.xml"/><Relationship Id="rId66" Type="http://schemas.openxmlformats.org/officeDocument/2006/relationships/ctrlProp" Target="../ctrlProps/ctrlProp647.xml"/><Relationship Id="rId87" Type="http://schemas.openxmlformats.org/officeDocument/2006/relationships/ctrlProp" Target="../ctrlProps/ctrlProp668.xml"/><Relationship Id="rId110" Type="http://schemas.openxmlformats.org/officeDocument/2006/relationships/ctrlProp" Target="../ctrlProps/ctrlProp691.xml"/><Relationship Id="rId115" Type="http://schemas.openxmlformats.org/officeDocument/2006/relationships/ctrlProp" Target="../ctrlProps/ctrlProp696.xml"/><Relationship Id="rId131" Type="http://schemas.openxmlformats.org/officeDocument/2006/relationships/ctrlProp" Target="../ctrlProps/ctrlProp712.xml"/><Relationship Id="rId136" Type="http://schemas.openxmlformats.org/officeDocument/2006/relationships/ctrlProp" Target="../ctrlProps/ctrlProp717.xml"/><Relationship Id="rId61" Type="http://schemas.openxmlformats.org/officeDocument/2006/relationships/ctrlProp" Target="../ctrlProps/ctrlProp642.xml"/><Relationship Id="rId82" Type="http://schemas.openxmlformats.org/officeDocument/2006/relationships/ctrlProp" Target="../ctrlProps/ctrlProp663.xml"/><Relationship Id="rId19" Type="http://schemas.openxmlformats.org/officeDocument/2006/relationships/ctrlProp" Target="../ctrlProps/ctrlProp600.xml"/><Relationship Id="rId14" Type="http://schemas.openxmlformats.org/officeDocument/2006/relationships/ctrlProp" Target="../ctrlProps/ctrlProp595.xml"/><Relationship Id="rId30" Type="http://schemas.openxmlformats.org/officeDocument/2006/relationships/ctrlProp" Target="../ctrlProps/ctrlProp611.xml"/><Relationship Id="rId35" Type="http://schemas.openxmlformats.org/officeDocument/2006/relationships/ctrlProp" Target="../ctrlProps/ctrlProp616.xml"/><Relationship Id="rId56" Type="http://schemas.openxmlformats.org/officeDocument/2006/relationships/ctrlProp" Target="../ctrlProps/ctrlProp637.xml"/><Relationship Id="rId77" Type="http://schemas.openxmlformats.org/officeDocument/2006/relationships/ctrlProp" Target="../ctrlProps/ctrlProp658.xml"/><Relationship Id="rId100" Type="http://schemas.openxmlformats.org/officeDocument/2006/relationships/ctrlProp" Target="../ctrlProps/ctrlProp681.xml"/><Relationship Id="rId105" Type="http://schemas.openxmlformats.org/officeDocument/2006/relationships/ctrlProp" Target="../ctrlProps/ctrlProp686.xml"/><Relationship Id="rId126" Type="http://schemas.openxmlformats.org/officeDocument/2006/relationships/ctrlProp" Target="../ctrlProps/ctrlProp707.xml"/><Relationship Id="rId8" Type="http://schemas.openxmlformats.org/officeDocument/2006/relationships/ctrlProp" Target="../ctrlProps/ctrlProp589.xml"/><Relationship Id="rId51" Type="http://schemas.openxmlformats.org/officeDocument/2006/relationships/ctrlProp" Target="../ctrlProps/ctrlProp632.xml"/><Relationship Id="rId72" Type="http://schemas.openxmlformats.org/officeDocument/2006/relationships/ctrlProp" Target="../ctrlProps/ctrlProp653.xml"/><Relationship Id="rId93" Type="http://schemas.openxmlformats.org/officeDocument/2006/relationships/ctrlProp" Target="../ctrlProps/ctrlProp674.xml"/><Relationship Id="rId98" Type="http://schemas.openxmlformats.org/officeDocument/2006/relationships/ctrlProp" Target="../ctrlProps/ctrlProp679.xml"/><Relationship Id="rId121" Type="http://schemas.openxmlformats.org/officeDocument/2006/relationships/ctrlProp" Target="../ctrlProps/ctrlProp702.xml"/><Relationship Id="rId3" Type="http://schemas.openxmlformats.org/officeDocument/2006/relationships/drawing" Target="../drawings/drawing6.xml"/><Relationship Id="rId25" Type="http://schemas.openxmlformats.org/officeDocument/2006/relationships/ctrlProp" Target="../ctrlProps/ctrlProp606.xml"/><Relationship Id="rId46" Type="http://schemas.openxmlformats.org/officeDocument/2006/relationships/ctrlProp" Target="../ctrlProps/ctrlProp627.xml"/><Relationship Id="rId67" Type="http://schemas.openxmlformats.org/officeDocument/2006/relationships/ctrlProp" Target="../ctrlProps/ctrlProp648.xml"/><Relationship Id="rId116" Type="http://schemas.openxmlformats.org/officeDocument/2006/relationships/ctrlProp" Target="../ctrlProps/ctrlProp697.xml"/><Relationship Id="rId137" Type="http://schemas.openxmlformats.org/officeDocument/2006/relationships/ctrlProp" Target="../ctrlProps/ctrlProp718.xml"/><Relationship Id="rId20" Type="http://schemas.openxmlformats.org/officeDocument/2006/relationships/ctrlProp" Target="../ctrlProps/ctrlProp601.xml"/><Relationship Id="rId41" Type="http://schemas.openxmlformats.org/officeDocument/2006/relationships/ctrlProp" Target="../ctrlProps/ctrlProp622.xml"/><Relationship Id="rId62" Type="http://schemas.openxmlformats.org/officeDocument/2006/relationships/ctrlProp" Target="../ctrlProps/ctrlProp643.xml"/><Relationship Id="rId83" Type="http://schemas.openxmlformats.org/officeDocument/2006/relationships/ctrlProp" Target="../ctrlProps/ctrlProp664.xml"/><Relationship Id="rId88" Type="http://schemas.openxmlformats.org/officeDocument/2006/relationships/ctrlProp" Target="../ctrlProps/ctrlProp669.xml"/><Relationship Id="rId111" Type="http://schemas.openxmlformats.org/officeDocument/2006/relationships/ctrlProp" Target="../ctrlProps/ctrlProp692.xml"/><Relationship Id="rId132" Type="http://schemas.openxmlformats.org/officeDocument/2006/relationships/ctrlProp" Target="../ctrlProps/ctrlProp713.xml"/><Relationship Id="rId15" Type="http://schemas.openxmlformats.org/officeDocument/2006/relationships/ctrlProp" Target="../ctrlProps/ctrlProp596.xml"/><Relationship Id="rId36" Type="http://schemas.openxmlformats.org/officeDocument/2006/relationships/ctrlProp" Target="../ctrlProps/ctrlProp617.xml"/><Relationship Id="rId57" Type="http://schemas.openxmlformats.org/officeDocument/2006/relationships/ctrlProp" Target="../ctrlProps/ctrlProp638.xml"/><Relationship Id="rId106" Type="http://schemas.openxmlformats.org/officeDocument/2006/relationships/ctrlProp" Target="../ctrlProps/ctrlProp687.xml"/><Relationship Id="rId127" Type="http://schemas.openxmlformats.org/officeDocument/2006/relationships/ctrlProp" Target="../ctrlProps/ctrlProp708.xml"/><Relationship Id="rId10" Type="http://schemas.openxmlformats.org/officeDocument/2006/relationships/ctrlProp" Target="../ctrlProps/ctrlProp591.xml"/><Relationship Id="rId31" Type="http://schemas.openxmlformats.org/officeDocument/2006/relationships/ctrlProp" Target="../ctrlProps/ctrlProp612.xml"/><Relationship Id="rId52" Type="http://schemas.openxmlformats.org/officeDocument/2006/relationships/ctrlProp" Target="../ctrlProps/ctrlProp633.xml"/><Relationship Id="rId73" Type="http://schemas.openxmlformats.org/officeDocument/2006/relationships/ctrlProp" Target="../ctrlProps/ctrlProp654.xml"/><Relationship Id="rId78" Type="http://schemas.openxmlformats.org/officeDocument/2006/relationships/ctrlProp" Target="../ctrlProps/ctrlProp659.xml"/><Relationship Id="rId94" Type="http://schemas.openxmlformats.org/officeDocument/2006/relationships/ctrlProp" Target="../ctrlProps/ctrlProp675.xml"/><Relationship Id="rId99" Type="http://schemas.openxmlformats.org/officeDocument/2006/relationships/ctrlProp" Target="../ctrlProps/ctrlProp680.xml"/><Relationship Id="rId101" Type="http://schemas.openxmlformats.org/officeDocument/2006/relationships/ctrlProp" Target="../ctrlProps/ctrlProp682.xml"/><Relationship Id="rId122" Type="http://schemas.openxmlformats.org/officeDocument/2006/relationships/ctrlProp" Target="../ctrlProps/ctrlProp703.xml"/><Relationship Id="rId4" Type="http://schemas.openxmlformats.org/officeDocument/2006/relationships/vmlDrawing" Target="../drawings/vmlDrawing10.vml"/><Relationship Id="rId9" Type="http://schemas.openxmlformats.org/officeDocument/2006/relationships/ctrlProp" Target="../ctrlProps/ctrlProp590.xml"/><Relationship Id="rId26" Type="http://schemas.openxmlformats.org/officeDocument/2006/relationships/ctrlProp" Target="../ctrlProps/ctrlProp607.xml"/><Relationship Id="rId47" Type="http://schemas.openxmlformats.org/officeDocument/2006/relationships/ctrlProp" Target="../ctrlProps/ctrlProp628.xml"/><Relationship Id="rId68" Type="http://schemas.openxmlformats.org/officeDocument/2006/relationships/ctrlProp" Target="../ctrlProps/ctrlProp649.xml"/><Relationship Id="rId89" Type="http://schemas.openxmlformats.org/officeDocument/2006/relationships/ctrlProp" Target="../ctrlProps/ctrlProp670.xml"/><Relationship Id="rId112" Type="http://schemas.openxmlformats.org/officeDocument/2006/relationships/ctrlProp" Target="../ctrlProps/ctrlProp693.xml"/><Relationship Id="rId133" Type="http://schemas.openxmlformats.org/officeDocument/2006/relationships/ctrlProp" Target="../ctrlProps/ctrlProp714.xml"/><Relationship Id="rId16" Type="http://schemas.openxmlformats.org/officeDocument/2006/relationships/ctrlProp" Target="../ctrlProps/ctrlProp59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I25"/>
  <sheetViews>
    <sheetView workbookViewId="0">
      <selection activeCell="D1" sqref="D1:D25"/>
    </sheetView>
  </sheetViews>
  <sheetFormatPr defaultRowHeight="15" x14ac:dyDescent="0.25"/>
  <sheetData>
    <row r="2" spans="1:9" x14ac:dyDescent="0.25">
      <c r="A2" s="1">
        <v>0.125</v>
      </c>
      <c r="C2" s="1">
        <v>0.25</v>
      </c>
      <c r="D2" s="1">
        <v>0.125</v>
      </c>
      <c r="F2" t="s">
        <v>11</v>
      </c>
      <c r="I2" t="s">
        <v>401</v>
      </c>
    </row>
    <row r="3" spans="1:9" x14ac:dyDescent="0.25">
      <c r="A3" s="1">
        <v>0.25</v>
      </c>
      <c r="C3" s="1">
        <v>0.5</v>
      </c>
      <c r="D3" s="1">
        <v>0.25</v>
      </c>
      <c r="F3" t="s">
        <v>12</v>
      </c>
      <c r="I3" t="s">
        <v>402</v>
      </c>
    </row>
    <row r="4" spans="1:9" x14ac:dyDescent="0.25">
      <c r="A4" s="1">
        <v>0.375</v>
      </c>
      <c r="C4" s="1">
        <v>0.75</v>
      </c>
      <c r="D4" s="1">
        <v>0.375</v>
      </c>
      <c r="I4" t="s">
        <v>403</v>
      </c>
    </row>
    <row r="5" spans="1:9" x14ac:dyDescent="0.25">
      <c r="A5" s="1">
        <v>0.5</v>
      </c>
      <c r="C5" s="1">
        <v>1</v>
      </c>
      <c r="D5" s="1">
        <v>0.5</v>
      </c>
      <c r="I5" t="s">
        <v>404</v>
      </c>
    </row>
    <row r="6" spans="1:9" x14ac:dyDescent="0.25">
      <c r="A6" s="1">
        <v>0.625</v>
      </c>
      <c r="C6" s="1">
        <v>1.25</v>
      </c>
      <c r="D6" s="1">
        <v>0.625</v>
      </c>
    </row>
    <row r="7" spans="1:9" x14ac:dyDescent="0.25">
      <c r="A7" s="1">
        <v>0.75</v>
      </c>
      <c r="C7" s="1">
        <v>1.5</v>
      </c>
      <c r="D7" s="1">
        <v>0.75</v>
      </c>
    </row>
    <row r="8" spans="1:9" x14ac:dyDescent="0.25">
      <c r="A8" s="1">
        <v>0.875</v>
      </c>
      <c r="C8" s="1">
        <v>1.75</v>
      </c>
      <c r="D8" s="1">
        <v>0.875</v>
      </c>
    </row>
    <row r="9" spans="1:9" x14ac:dyDescent="0.25">
      <c r="A9" s="2">
        <v>1</v>
      </c>
      <c r="C9" s="1">
        <v>2</v>
      </c>
      <c r="D9" s="2">
        <v>1</v>
      </c>
    </row>
    <row r="10" spans="1:9" x14ac:dyDescent="0.25">
      <c r="A10" s="1">
        <v>1.125</v>
      </c>
      <c r="C10" s="1"/>
      <c r="D10" s="1">
        <v>1.125</v>
      </c>
    </row>
    <row r="11" spans="1:9" x14ac:dyDescent="0.25">
      <c r="A11" s="1">
        <v>1.25</v>
      </c>
      <c r="C11" s="1"/>
      <c r="D11" s="1">
        <v>1.25</v>
      </c>
    </row>
    <row r="12" spans="1:9" x14ac:dyDescent="0.25">
      <c r="A12" s="1">
        <v>1.375</v>
      </c>
      <c r="C12" s="1"/>
      <c r="D12" s="1">
        <v>1.375</v>
      </c>
    </row>
    <row r="13" spans="1:9" x14ac:dyDescent="0.25">
      <c r="A13" s="1">
        <v>1.5</v>
      </c>
      <c r="D13" s="1">
        <v>1.5</v>
      </c>
    </row>
    <row r="14" spans="1:9" x14ac:dyDescent="0.25">
      <c r="A14" s="1">
        <v>1.625</v>
      </c>
      <c r="D14" s="1">
        <v>1.625</v>
      </c>
    </row>
    <row r="15" spans="1:9" x14ac:dyDescent="0.25">
      <c r="A15" s="1">
        <v>1.75</v>
      </c>
      <c r="D15" s="1">
        <v>1.75</v>
      </c>
    </row>
    <row r="16" spans="1:9" x14ac:dyDescent="0.25">
      <c r="A16" s="1">
        <v>1.875</v>
      </c>
      <c r="D16" s="1">
        <v>1.875</v>
      </c>
    </row>
    <row r="17" spans="1:4" x14ac:dyDescent="0.25">
      <c r="A17" s="1">
        <v>2</v>
      </c>
      <c r="D17" s="1">
        <v>2</v>
      </c>
    </row>
    <row r="18" spans="1:4" x14ac:dyDescent="0.25">
      <c r="D18" s="1">
        <v>2.125</v>
      </c>
    </row>
    <row r="19" spans="1:4" x14ac:dyDescent="0.25">
      <c r="D19" s="1">
        <v>2.25</v>
      </c>
    </row>
    <row r="20" spans="1:4" x14ac:dyDescent="0.25">
      <c r="D20" s="1">
        <v>2.375</v>
      </c>
    </row>
    <row r="21" spans="1:4" x14ac:dyDescent="0.25">
      <c r="D21" s="1">
        <v>2.5</v>
      </c>
    </row>
    <row r="22" spans="1:4" x14ac:dyDescent="0.25">
      <c r="D22" s="1">
        <v>2.625</v>
      </c>
    </row>
    <row r="23" spans="1:4" x14ac:dyDescent="0.25">
      <c r="D23" s="1">
        <v>2.75</v>
      </c>
    </row>
    <row r="24" spans="1:4" x14ac:dyDescent="0.25">
      <c r="D24" s="1">
        <v>2.875</v>
      </c>
    </row>
    <row r="25" spans="1:4" x14ac:dyDescent="0.25">
      <c r="D25" s="2">
        <v>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A1:BE30"/>
  <sheetViews>
    <sheetView showGridLines="0" showRowColHeaders="0" topLeftCell="C1" zoomScaleNormal="100" workbookViewId="0">
      <pane ySplit="6" topLeftCell="A7" activePane="bottomLeft" state="frozen"/>
      <selection activeCell="C2" sqref="C2"/>
      <selection pane="bottomLeft" activeCell="AZ2" sqref="AZ2:BD2"/>
    </sheetView>
  </sheetViews>
  <sheetFormatPr defaultRowHeight="15" x14ac:dyDescent="0.25"/>
  <cols>
    <col min="1" max="2" width="5.42578125" style="80" hidden="1" customWidth="1"/>
    <col min="3" max="3" width="3.42578125" style="80" customWidth="1"/>
    <col min="4" max="4" width="50.140625" customWidth="1"/>
    <col min="5" max="10" width="16.5703125" customWidth="1"/>
    <col min="11" max="11" width="17.140625" customWidth="1"/>
    <col min="12" max="14" width="15.5703125" customWidth="1"/>
    <col min="15" max="16" width="15.42578125" customWidth="1"/>
    <col min="17" max="17" width="15.85546875" customWidth="1"/>
    <col min="18" max="18" width="16.42578125" customWidth="1"/>
    <col min="19" max="19" width="1.140625" customWidth="1"/>
    <col min="22" max="22" width="12.5703125" customWidth="1"/>
    <col min="23" max="24" width="9.140625" hidden="1" customWidth="1"/>
    <col min="27" max="27" width="1.42578125" customWidth="1"/>
    <col min="28" max="28" width="38.42578125" customWidth="1"/>
    <col min="29" max="30" width="12.42578125" hidden="1" customWidth="1"/>
    <col min="31" max="31" width="14.85546875" customWidth="1"/>
    <col min="32" max="33" width="14.85546875" hidden="1" customWidth="1"/>
    <col min="34" max="34" width="38.42578125" customWidth="1"/>
    <col min="35" max="36" width="7.85546875" hidden="1" customWidth="1"/>
    <col min="37" max="37" width="15.140625" customWidth="1"/>
    <col min="38" max="39" width="11.42578125" hidden="1" customWidth="1"/>
    <col min="40" max="40" width="38.42578125" customWidth="1"/>
    <col min="41" max="42" width="12.42578125" hidden="1" customWidth="1"/>
    <col min="43" max="43" width="14.5703125" customWidth="1"/>
    <col min="44" max="44" width="14.5703125" hidden="1" customWidth="1"/>
    <col min="45" max="45" width="15.140625" hidden="1" customWidth="1"/>
    <col min="46" max="46" width="38.42578125" customWidth="1"/>
    <col min="47" max="48" width="11.140625" hidden="1" customWidth="1"/>
    <col min="49" max="49" width="15.140625" customWidth="1"/>
    <col min="50" max="51" width="13.5703125" hidden="1" customWidth="1"/>
    <col min="52" max="52" width="38.42578125" customWidth="1"/>
    <col min="53" max="54" width="10.42578125" hidden="1" customWidth="1"/>
    <col min="55" max="55" width="15.42578125" customWidth="1"/>
    <col min="56" max="57" width="9.140625" style="80" hidden="1" customWidth="1"/>
  </cols>
  <sheetData>
    <row r="1" spans="1:57" ht="40.5" customHeight="1" thickBot="1" x14ac:dyDescent="0.3">
      <c r="C1" s="784" t="s">
        <v>853</v>
      </c>
      <c r="D1" s="785"/>
      <c r="E1" s="785"/>
      <c r="F1" s="785"/>
      <c r="G1" s="785"/>
      <c r="H1" s="785"/>
      <c r="I1" s="785"/>
      <c r="J1" s="785"/>
      <c r="K1" s="785"/>
      <c r="L1" s="785"/>
      <c r="M1" s="785"/>
      <c r="N1" s="785"/>
      <c r="O1" s="785"/>
      <c r="P1" s="785"/>
      <c r="Q1" s="785"/>
      <c r="R1" s="785"/>
      <c r="S1" s="296"/>
      <c r="T1" s="813" t="s">
        <v>260</v>
      </c>
      <c r="U1" s="813"/>
      <c r="V1" s="813"/>
      <c r="W1" s="813"/>
      <c r="X1" s="813"/>
      <c r="Y1" s="813"/>
      <c r="Z1" s="813"/>
      <c r="AA1" s="296"/>
      <c r="AB1" s="785" t="s">
        <v>814</v>
      </c>
      <c r="AC1" s="785"/>
      <c r="AD1" s="785"/>
      <c r="AE1" s="785"/>
      <c r="AF1" s="785"/>
      <c r="AG1" s="785"/>
      <c r="AH1" s="785"/>
      <c r="AI1" s="785"/>
      <c r="AJ1" s="785"/>
      <c r="AK1" s="785"/>
      <c r="AL1" s="785"/>
      <c r="AM1" s="785"/>
      <c r="AN1" s="785"/>
      <c r="AO1" s="785"/>
      <c r="AP1" s="785"/>
      <c r="AQ1" s="785"/>
      <c r="AR1" s="785"/>
      <c r="AS1" s="785"/>
      <c r="AT1" s="785"/>
      <c r="AU1" s="785"/>
      <c r="AV1" s="785"/>
      <c r="AW1" s="785"/>
      <c r="AX1" s="785"/>
      <c r="AY1" s="785"/>
      <c r="AZ1" s="785"/>
      <c r="BA1" s="785"/>
      <c r="BB1" s="785"/>
      <c r="BC1" s="786"/>
    </row>
    <row r="2" spans="1:57" ht="69.75" customHeight="1" thickBot="1" x14ac:dyDescent="0.3">
      <c r="D2" s="830" t="s">
        <v>261</v>
      </c>
      <c r="E2" s="830"/>
      <c r="F2" s="830"/>
      <c r="G2" s="830"/>
      <c r="H2" s="830"/>
      <c r="I2" s="830"/>
      <c r="J2" s="830"/>
      <c r="K2" s="830"/>
      <c r="L2" s="830"/>
      <c r="M2" s="830"/>
      <c r="N2" s="830"/>
      <c r="O2" s="830"/>
      <c r="P2" s="830"/>
      <c r="Q2" s="830"/>
      <c r="R2" s="830"/>
      <c r="S2" s="450"/>
      <c r="T2" s="815" t="s">
        <v>163</v>
      </c>
      <c r="U2" s="815"/>
      <c r="V2" s="815"/>
      <c r="Y2" s="834" t="s">
        <v>80</v>
      </c>
      <c r="Z2" s="834"/>
      <c r="AB2" s="969" t="s">
        <v>834</v>
      </c>
      <c r="AC2" s="970"/>
      <c r="AD2" s="970"/>
      <c r="AE2" s="970"/>
      <c r="AF2" s="970"/>
      <c r="AG2" s="970"/>
      <c r="AH2" s="970"/>
      <c r="AI2" s="970"/>
      <c r="AJ2" s="970"/>
      <c r="AK2" s="970"/>
      <c r="AL2" s="970"/>
      <c r="AM2" s="970"/>
      <c r="AN2" s="970"/>
      <c r="AO2" s="970"/>
      <c r="AP2" s="970"/>
      <c r="AQ2" s="970"/>
      <c r="AR2" s="970"/>
      <c r="AS2" s="970"/>
      <c r="AT2" s="970"/>
      <c r="AU2" s="970"/>
      <c r="AV2" s="970"/>
      <c r="AW2" s="970"/>
      <c r="AX2" s="446"/>
      <c r="AY2" s="446"/>
      <c r="AZ2" s="971" t="s">
        <v>849</v>
      </c>
      <c r="BA2" s="972"/>
      <c r="BB2" s="972"/>
      <c r="BC2" s="972"/>
      <c r="BD2" s="972"/>
    </row>
    <row r="3" spans="1:57" ht="24" customHeight="1" thickBot="1" x14ac:dyDescent="0.35">
      <c r="C3" s="842" t="s">
        <v>763</v>
      </c>
      <c r="D3" s="843"/>
      <c r="E3" s="843"/>
      <c r="F3" s="843"/>
      <c r="G3" s="843"/>
      <c r="H3" s="843"/>
      <c r="I3" s="843"/>
      <c r="J3" s="843"/>
      <c r="K3" s="843"/>
      <c r="L3" s="843"/>
      <c r="M3" s="843"/>
      <c r="N3" s="843"/>
      <c r="O3" s="843"/>
      <c r="P3" s="843"/>
      <c r="Q3" s="843"/>
      <c r="R3" s="843"/>
      <c r="S3" s="843"/>
      <c r="T3" s="843"/>
      <c r="U3" s="843"/>
      <c r="V3" s="843"/>
      <c r="W3" s="843"/>
      <c r="X3" s="843"/>
      <c r="Y3" s="843"/>
      <c r="Z3" s="844"/>
      <c r="AB3" s="825" t="s">
        <v>764</v>
      </c>
      <c r="AC3" s="826"/>
      <c r="AD3" s="826"/>
      <c r="AE3" s="826"/>
      <c r="AF3" s="826"/>
      <c r="AG3" s="826"/>
      <c r="AH3" s="826"/>
      <c r="AI3" s="826"/>
      <c r="AJ3" s="826"/>
      <c r="AK3" s="826"/>
      <c r="AL3" s="826"/>
      <c r="AM3" s="826"/>
      <c r="AN3" s="826"/>
      <c r="AO3" s="426"/>
      <c r="AP3" s="426"/>
      <c r="AQ3" s="426"/>
      <c r="AR3" s="426" t="b">
        <v>0</v>
      </c>
      <c r="AS3" s="426"/>
      <c r="AT3" s="426"/>
      <c r="AU3" s="426"/>
      <c r="AV3" s="426"/>
      <c r="AW3" s="426"/>
      <c r="AX3" s="426"/>
      <c r="AY3" s="426"/>
      <c r="AZ3" s="426"/>
      <c r="BA3" s="426"/>
      <c r="BB3" s="426"/>
      <c r="BC3" s="427"/>
    </row>
    <row r="4" spans="1:57" ht="60.75" customHeight="1" thickBot="1" x14ac:dyDescent="0.3">
      <c r="C4" s="816" t="s">
        <v>667</v>
      </c>
      <c r="D4" s="973"/>
      <c r="E4" s="861" t="s">
        <v>652</v>
      </c>
      <c r="F4" s="862"/>
      <c r="G4" s="677" t="s">
        <v>653</v>
      </c>
      <c r="H4" s="897"/>
      <c r="I4" s="897"/>
      <c r="J4" s="898"/>
      <c r="K4" s="845" t="s">
        <v>654</v>
      </c>
      <c r="L4" s="846"/>
      <c r="M4" s="847"/>
      <c r="N4" s="879" t="s">
        <v>657</v>
      </c>
      <c r="O4" s="880"/>
      <c r="P4" s="881"/>
      <c r="Q4" s="831" t="s">
        <v>660</v>
      </c>
      <c r="R4" s="832"/>
      <c r="S4" s="822" t="s">
        <v>765</v>
      </c>
      <c r="T4" s="823"/>
      <c r="U4" s="823"/>
      <c r="V4" s="823"/>
      <c r="W4" s="823"/>
      <c r="X4" s="823"/>
      <c r="Y4" s="823"/>
      <c r="Z4" s="824"/>
      <c r="AB4" s="827" t="s">
        <v>766</v>
      </c>
      <c r="AC4" s="828"/>
      <c r="AD4" s="828"/>
      <c r="AE4" s="828"/>
      <c r="AF4" s="828"/>
      <c r="AG4" s="828"/>
      <c r="AH4" s="828"/>
      <c r="AI4" s="828"/>
      <c r="AJ4" s="828"/>
      <c r="AK4" s="828"/>
      <c r="AL4" s="828"/>
      <c r="AM4" s="828"/>
      <c r="AN4" s="828"/>
      <c r="AO4" s="828"/>
      <c r="AP4" s="828"/>
      <c r="AQ4" s="828"/>
      <c r="AR4" s="828"/>
      <c r="AS4" s="828"/>
      <c r="AT4" s="828"/>
      <c r="AU4" s="828"/>
      <c r="AV4" s="828"/>
      <c r="AW4" s="828"/>
      <c r="AX4" s="828"/>
      <c r="AY4" s="828"/>
      <c r="AZ4" s="828"/>
      <c r="BA4" s="828"/>
      <c r="BB4" s="828"/>
      <c r="BC4" s="829"/>
      <c r="BD4" s="80" t="s">
        <v>77</v>
      </c>
      <c r="BE4" s="80" t="s">
        <v>78</v>
      </c>
    </row>
    <row r="5" spans="1:57" ht="34.5" customHeight="1" x14ac:dyDescent="0.25">
      <c r="C5" s="974"/>
      <c r="D5" s="975"/>
      <c r="E5" s="863" t="s">
        <v>266</v>
      </c>
      <c r="F5" s="865" t="s">
        <v>779</v>
      </c>
      <c r="G5" s="852" t="s">
        <v>674</v>
      </c>
      <c r="H5" s="867" t="s">
        <v>780</v>
      </c>
      <c r="I5" s="869" t="s">
        <v>678</v>
      </c>
      <c r="J5" s="877" t="s">
        <v>676</v>
      </c>
      <c r="K5" s="719" t="s">
        <v>655</v>
      </c>
      <c r="L5" s="810" t="s">
        <v>777</v>
      </c>
      <c r="M5" s="694" t="s">
        <v>656</v>
      </c>
      <c r="N5" s="731" t="s">
        <v>658</v>
      </c>
      <c r="O5" s="810" t="s">
        <v>778</v>
      </c>
      <c r="P5" s="895" t="s">
        <v>659</v>
      </c>
      <c r="Q5" s="836" t="s">
        <v>267</v>
      </c>
      <c r="R5" s="865" t="s">
        <v>101</v>
      </c>
      <c r="S5" s="838" t="s">
        <v>562</v>
      </c>
      <c r="T5" s="839"/>
      <c r="U5" s="839"/>
      <c r="V5" s="839"/>
      <c r="W5" s="80"/>
      <c r="X5" s="80" t="b">
        <v>0</v>
      </c>
      <c r="Y5" s="92"/>
      <c r="Z5" s="858" t="str">
        <f>IF(AND(X5=FALSE,X6=FALSE,X7=FALSE,X8=FALSE),"",IF(AND(X5=TRUE,X6=TRUE),"Yes",IF(AND(X5=TRUE,X7=TRUE),"Yes",IF(AND(X6=TRUE,X7=TRUE),"Yes",IF(AND(X5=TRUE,X8=TRUE),"Yes",IF(AND(X7=TRUE,X8=TRUE),"Yes","No"))))))</f>
        <v/>
      </c>
      <c r="AB5" s="814" t="s">
        <v>767</v>
      </c>
      <c r="AC5" s="419"/>
      <c r="AD5" s="419"/>
      <c r="AE5" s="835" t="s">
        <v>62</v>
      </c>
      <c r="AF5" s="420"/>
      <c r="AG5" s="420"/>
      <c r="AH5" s="841" t="s">
        <v>768</v>
      </c>
      <c r="AI5" s="421"/>
      <c r="AJ5" s="421"/>
      <c r="AK5" s="841" t="s">
        <v>62</v>
      </c>
      <c r="AL5" s="420"/>
      <c r="AM5" s="420"/>
      <c r="AN5" s="809" t="s">
        <v>769</v>
      </c>
      <c r="AO5" s="422"/>
      <c r="AP5" s="422"/>
      <c r="AQ5" s="809" t="s">
        <v>62</v>
      </c>
      <c r="AR5" s="420"/>
      <c r="AS5" s="420"/>
      <c r="AT5" s="854" t="s">
        <v>770</v>
      </c>
      <c r="AU5" s="423"/>
      <c r="AV5" s="423"/>
      <c r="AW5" s="854" t="s">
        <v>62</v>
      </c>
      <c r="AX5" s="420"/>
      <c r="AY5" s="420"/>
      <c r="AZ5" s="956" t="s">
        <v>771</v>
      </c>
      <c r="BA5" s="424"/>
      <c r="BB5" s="425"/>
      <c r="BC5" s="840" t="s">
        <v>62</v>
      </c>
      <c r="BD5" s="812">
        <v>1</v>
      </c>
      <c r="BE5" s="812">
        <f>INDEX(Cups,BD5)</f>
        <v>0</v>
      </c>
    </row>
    <row r="6" spans="1:57" ht="44.25" customHeight="1" thickBot="1" x14ac:dyDescent="0.3">
      <c r="C6" s="976"/>
      <c r="D6" s="977"/>
      <c r="E6" s="864"/>
      <c r="F6" s="866"/>
      <c r="G6" s="853"/>
      <c r="H6" s="868"/>
      <c r="I6" s="870"/>
      <c r="J6" s="878"/>
      <c r="K6" s="720"/>
      <c r="L6" s="811"/>
      <c r="M6" s="695"/>
      <c r="N6" s="833"/>
      <c r="O6" s="811"/>
      <c r="P6" s="896"/>
      <c r="Q6" s="837"/>
      <c r="R6" s="866"/>
      <c r="S6" s="838" t="s">
        <v>563</v>
      </c>
      <c r="T6" s="839"/>
      <c r="U6" s="839"/>
      <c r="V6" s="839"/>
      <c r="W6" s="80"/>
      <c r="X6" s="80" t="b">
        <v>0</v>
      </c>
      <c r="Y6" s="92"/>
      <c r="Z6" s="859"/>
      <c r="AB6" s="792"/>
      <c r="AC6" s="325" t="s">
        <v>63</v>
      </c>
      <c r="AD6" s="325"/>
      <c r="AE6" s="775"/>
      <c r="AF6" s="265" t="s">
        <v>65</v>
      </c>
      <c r="AG6" s="265" t="s">
        <v>66</v>
      </c>
      <c r="AH6" s="777"/>
      <c r="AI6" s="320" t="s">
        <v>69</v>
      </c>
      <c r="AJ6" s="320"/>
      <c r="AK6" s="777"/>
      <c r="AL6" s="265" t="s">
        <v>67</v>
      </c>
      <c r="AM6" s="265" t="s">
        <v>68</v>
      </c>
      <c r="AN6" s="764"/>
      <c r="AO6" s="321" t="s">
        <v>70</v>
      </c>
      <c r="AP6" s="321"/>
      <c r="AQ6" s="764"/>
      <c r="AR6" s="265" t="s">
        <v>71</v>
      </c>
      <c r="AS6" s="265" t="s">
        <v>72</v>
      </c>
      <c r="AT6" s="766"/>
      <c r="AU6" s="322" t="s">
        <v>73</v>
      </c>
      <c r="AV6" s="322"/>
      <c r="AW6" s="766"/>
      <c r="AX6" s="265" t="s">
        <v>74</v>
      </c>
      <c r="AY6" s="265" t="s">
        <v>75</v>
      </c>
      <c r="AZ6" s="768"/>
      <c r="BA6" s="323" t="s">
        <v>76</v>
      </c>
      <c r="BB6" s="266"/>
      <c r="BC6" s="770"/>
      <c r="BD6" s="812"/>
      <c r="BE6" s="812"/>
    </row>
    <row r="7" spans="1:57" ht="34.5" customHeight="1" x14ac:dyDescent="0.25">
      <c r="A7" s="451">
        <v>1</v>
      </c>
      <c r="B7" s="451">
        <f>INDEX(meals,A7)</f>
        <v>0</v>
      </c>
      <c r="C7" s="457">
        <v>1</v>
      </c>
      <c r="D7" s="91"/>
      <c r="E7" s="187" t="str">
        <f>IF(B7=0,"",FLOOR(VLOOKUP(A7,'All Meals'!$A$12:$V$61,4),0.25))</f>
        <v/>
      </c>
      <c r="F7" s="188" t="str">
        <f>IF(B7=0,"",IF(E7="","No",IF(E7&gt;=1,"Yes","No")))</f>
        <v/>
      </c>
      <c r="G7" s="187" t="str">
        <f>IF(B7=0,"",FLOOR(VLOOKUP(A7,'All Meals'!$A$12:$V$61,5),0.25))</f>
        <v/>
      </c>
      <c r="H7" s="189" t="str">
        <f>IF(B7=0,"",IF(G7="","No",IF(G7&gt;=1,"Yes","No")))</f>
        <v/>
      </c>
      <c r="I7" s="260" t="str">
        <f>IF(B7=0,"",FLOOR(VLOOKUP(A7,'All Meals'!$A$12:$V$61,6),0.25))</f>
        <v/>
      </c>
      <c r="J7" s="260" t="str">
        <f>IF(B7=0,"",FLOOR(VLOOKUP(A7,'All Meals'!$A$12:$V$61,7),0.25))</f>
        <v/>
      </c>
      <c r="K7" s="109" t="str">
        <f>IF(B7=0, "",VLOOKUP(A7,'All Meals'!$A$12:$V$61,10))</f>
        <v/>
      </c>
      <c r="L7" s="110" t="str">
        <f>IF(B7=0,"",IF(K7="","No",IF(K7&gt;=0.5,"Yes","No")))</f>
        <v/>
      </c>
      <c r="M7" s="354" t="str">
        <f>IF(B7=0, "",VLOOKUP(A7,'All Meals'!$A$12:$V$61,13))</f>
        <v/>
      </c>
      <c r="N7" s="109" t="str">
        <f>IF(B7=0, "",VLOOKUP(A7,'All Meals'!$A$12:$V$61,16))</f>
        <v/>
      </c>
      <c r="O7" s="441" t="str">
        <f>IF(B7=0,"",IF(N7="","No",IF(N7&gt;=0.75,"Yes","No")))</f>
        <v/>
      </c>
      <c r="P7" s="442" t="str">
        <f>IF(B7=0, "",VLOOKUP(A7,'All Meals'!$A$12:$V$61,19))</f>
        <v/>
      </c>
      <c r="Q7" s="109" t="str">
        <f>IF(B7=0, "",VLOOKUP(A7,'All Meals'!$A$12:$V$61,20))</f>
        <v/>
      </c>
      <c r="R7" s="188" t="str">
        <f t="shared" ref="R7:R26" si="0">IF(B7=0,"",IF(Q7="","No",IF(Q7&gt;=1,"Yes","No")))</f>
        <v/>
      </c>
      <c r="S7" s="838" t="s">
        <v>564</v>
      </c>
      <c r="T7" s="839"/>
      <c r="U7" s="839"/>
      <c r="V7" s="839"/>
      <c r="W7" s="80"/>
      <c r="X7" s="80" t="b">
        <v>0</v>
      </c>
      <c r="Y7" s="92"/>
      <c r="Z7" s="859"/>
      <c r="AB7" s="893" t="s">
        <v>772</v>
      </c>
      <c r="AC7" s="889"/>
      <c r="AD7" s="889"/>
      <c r="AE7" s="891"/>
      <c r="AF7" s="855">
        <v>1</v>
      </c>
      <c r="AG7" s="857">
        <f>INDEX(Cups,AF7)</f>
        <v>0</v>
      </c>
      <c r="AH7" s="885" t="s">
        <v>773</v>
      </c>
      <c r="AI7" s="887"/>
      <c r="AJ7" s="887"/>
      <c r="AK7" s="885"/>
      <c r="AL7" s="855">
        <v>1</v>
      </c>
      <c r="AM7" s="857">
        <f>INDEX(Cups,AL7)</f>
        <v>0</v>
      </c>
      <c r="AN7" s="871" t="s">
        <v>774</v>
      </c>
      <c r="AO7" s="875"/>
      <c r="AP7" s="875"/>
      <c r="AQ7" s="871"/>
      <c r="AR7" s="855">
        <v>1</v>
      </c>
      <c r="AS7" s="857">
        <f>INDEX(Cups,AR7)</f>
        <v>0</v>
      </c>
      <c r="AT7" s="873" t="s">
        <v>775</v>
      </c>
      <c r="AU7" s="954"/>
      <c r="AV7" s="954"/>
      <c r="AW7" s="954"/>
      <c r="AX7" s="855">
        <v>1</v>
      </c>
      <c r="AY7" s="857">
        <f>INDEX(Cups,AX7)</f>
        <v>0</v>
      </c>
      <c r="AZ7" s="964" t="s">
        <v>776</v>
      </c>
      <c r="BA7" s="960"/>
      <c r="BB7" s="960"/>
      <c r="BC7" s="962"/>
    </row>
    <row r="8" spans="1:57" ht="33.75" customHeight="1" thickBot="1" x14ac:dyDescent="0.3">
      <c r="A8" s="451">
        <v>1</v>
      </c>
      <c r="B8" s="451">
        <f>INDEX(meals,A8)</f>
        <v>0</v>
      </c>
      <c r="C8" s="458">
        <v>2</v>
      </c>
      <c r="D8" s="73"/>
      <c r="E8" s="187" t="str">
        <f>IF(B8=0,"",FLOOR(VLOOKUP(A8,'All Meals'!$A$12:$V$61,4),0.25))</f>
        <v/>
      </c>
      <c r="F8" s="188" t="str">
        <f t="shared" ref="F8:F26" si="1">IF(B8=0,"",IF(E8="","No",IF(E8&gt;=1,"Yes","No")))</f>
        <v/>
      </c>
      <c r="G8" s="187" t="str">
        <f>IF(B8=0,"",FLOOR(VLOOKUP(A8,'All Meals'!$A$12:$V$61,5),0.25))</f>
        <v/>
      </c>
      <c r="H8" s="189" t="str">
        <f t="shared" ref="H8:H26" si="2">IF(B8=0,"",IF(G8="","No",IF(G8&gt;=1,"Yes","No")))</f>
        <v/>
      </c>
      <c r="I8" s="260" t="str">
        <f>IF(B8=0,"",FLOOR(VLOOKUP(A8,'All Meals'!$A$12:$V$61,6),0.25))</f>
        <v/>
      </c>
      <c r="J8" s="260" t="str">
        <f>IF(B8=0,"",FLOOR(VLOOKUP(A8,'All Meals'!$A$12:$V$61,7),0.25))</f>
        <v/>
      </c>
      <c r="K8" s="109" t="str">
        <f>IF(B8=0, "",VLOOKUP(A8,'All Meals'!$A$12:$V$61,10))</f>
        <v/>
      </c>
      <c r="L8" s="110" t="str">
        <f t="shared" ref="L8:L26" si="3">IF(B8=0,"",IF(K8="","No",IF(K8&gt;=0.5,"Yes","No")))</f>
        <v/>
      </c>
      <c r="M8" s="354" t="str">
        <f>IF(B8=0, "",VLOOKUP(A8,'All Meals'!$A$12:$V$61,13))</f>
        <v/>
      </c>
      <c r="N8" s="109" t="str">
        <f>IF(B8=0, "",VLOOKUP(A8,'All Meals'!$A$12:$V$61,16))</f>
        <v/>
      </c>
      <c r="O8" s="441" t="str">
        <f t="shared" ref="O8:O17" si="4">IF(B8=0,"",IF(N8="","No",IF(N8&gt;=1,"Yes","No")))</f>
        <v/>
      </c>
      <c r="P8" s="442" t="str">
        <f>IF(B8=0, "",VLOOKUP(A8,'All Meals'!$A$12:$V$61,19))</f>
        <v/>
      </c>
      <c r="Q8" s="109" t="str">
        <f>IF(B8=0, "",VLOOKUP(A8,'All Meals'!$A$12:$V$61,20))</f>
        <v/>
      </c>
      <c r="R8" s="188" t="str">
        <f t="shared" si="0"/>
        <v/>
      </c>
      <c r="S8" s="838" t="s">
        <v>565</v>
      </c>
      <c r="T8" s="839"/>
      <c r="U8" s="839"/>
      <c r="V8" s="839"/>
      <c r="W8" s="80"/>
      <c r="X8" s="80" t="b">
        <v>0</v>
      </c>
      <c r="Y8" s="92"/>
      <c r="Z8" s="860"/>
      <c r="AB8" s="894"/>
      <c r="AC8" s="890"/>
      <c r="AD8" s="890"/>
      <c r="AE8" s="892"/>
      <c r="AF8" s="856"/>
      <c r="AG8" s="856"/>
      <c r="AH8" s="886"/>
      <c r="AI8" s="888"/>
      <c r="AJ8" s="888"/>
      <c r="AK8" s="886"/>
      <c r="AL8" s="856"/>
      <c r="AM8" s="856"/>
      <c r="AN8" s="872"/>
      <c r="AO8" s="876"/>
      <c r="AP8" s="876"/>
      <c r="AQ8" s="872"/>
      <c r="AR8" s="856"/>
      <c r="AS8" s="856"/>
      <c r="AT8" s="874"/>
      <c r="AU8" s="955"/>
      <c r="AV8" s="955"/>
      <c r="AW8" s="955"/>
      <c r="AX8" s="856"/>
      <c r="AY8" s="856"/>
      <c r="AZ8" s="965"/>
      <c r="BA8" s="961"/>
      <c r="BB8" s="961"/>
      <c r="BC8" s="963"/>
    </row>
    <row r="9" spans="1:57" ht="33.75" customHeight="1" thickBot="1" x14ac:dyDescent="0.3">
      <c r="A9" s="451">
        <v>1</v>
      </c>
      <c r="B9" s="451">
        <f>INDEX(meals,A9)</f>
        <v>0</v>
      </c>
      <c r="C9" s="458">
        <v>3</v>
      </c>
      <c r="D9" s="73"/>
      <c r="E9" s="187" t="str">
        <f>IF(B9=0,"",FLOOR(VLOOKUP(A9,'All Meals'!$A$12:$V$61,4),0.25))</f>
        <v/>
      </c>
      <c r="F9" s="188" t="str">
        <f t="shared" si="1"/>
        <v/>
      </c>
      <c r="G9" s="187" t="str">
        <f>IF(B9=0,"",FLOOR(VLOOKUP(A9,'All Meals'!$A$12:$V$61,5),0.25))</f>
        <v/>
      </c>
      <c r="H9" s="189" t="str">
        <f t="shared" si="2"/>
        <v/>
      </c>
      <c r="I9" s="260" t="str">
        <f>IF(B9=0,"",FLOOR(VLOOKUP(A9,'All Meals'!$A$12:$V$61,6),0.25))</f>
        <v/>
      </c>
      <c r="J9" s="260" t="str">
        <f>IF(B9=0,"",FLOOR(VLOOKUP(A9,'All Meals'!$A$12:$V$61,7),0.25))</f>
        <v/>
      </c>
      <c r="K9" s="109" t="str">
        <f>IF(B9=0, "",VLOOKUP(A9,'All Meals'!$A$12:$V$61,10))</f>
        <v/>
      </c>
      <c r="L9" s="110" t="str">
        <f t="shared" si="3"/>
        <v/>
      </c>
      <c r="M9" s="354" t="str">
        <f>IF(B9=0, "",VLOOKUP(A9,'All Meals'!$A$12:$V$61,13))</f>
        <v/>
      </c>
      <c r="N9" s="109" t="str">
        <f>IF(B9=0, "",VLOOKUP(A9,'All Meals'!$A$12:$V$61,16))</f>
        <v/>
      </c>
      <c r="O9" s="441" t="str">
        <f t="shared" si="4"/>
        <v/>
      </c>
      <c r="P9" s="442" t="str">
        <f>IF(B9=0, "",VLOOKUP(A9,'All Meals'!$A$12:$V$61,19))</f>
        <v/>
      </c>
      <c r="Q9" s="109" t="str">
        <f>IF(B9=0, "",VLOOKUP(A9,'All Meals'!$A$12:$V$61,20))</f>
        <v/>
      </c>
      <c r="R9" s="188" t="str">
        <f t="shared" si="0"/>
        <v/>
      </c>
      <c r="S9" s="936" t="s">
        <v>566</v>
      </c>
      <c r="T9" s="937"/>
      <c r="U9" s="937"/>
      <c r="V9" s="937"/>
      <c r="W9" s="107"/>
      <c r="X9" s="107" t="b">
        <v>0</v>
      </c>
      <c r="Y9" s="93"/>
      <c r="Z9" s="108" t="str">
        <f>IF(X9=TRUE,"No","")</f>
        <v/>
      </c>
      <c r="AB9" s="921" t="str">
        <f>IF(OR(COUNTIF(AC10:AC19, 12)&gt;0, COUNTIF(AC10:AC19,2)&gt;0, COUNTIF(AC10:AC19,4)&gt;0, COUNTIF(AC10:AC19,10)&gt;0, COUNTIF(AC10:AC19,15)&gt;0, COUNTIF(AC10:AC19,17)&gt;0,), "Remember to enter CREDITABLE amounts of leafy greens!", "")</f>
        <v/>
      </c>
      <c r="AC9" s="922"/>
      <c r="AD9" s="922"/>
      <c r="AE9" s="923"/>
      <c r="AF9" s="324"/>
      <c r="AG9" s="324"/>
      <c r="AH9" s="882" t="str">
        <f>IF(COUNTIF(AI10:AI19,10)&gt;0,"Remember to enter the CREDITABLE amount of tomato paste!","")</f>
        <v/>
      </c>
      <c r="AI9" s="883"/>
      <c r="AJ9" s="883"/>
      <c r="AK9" s="884"/>
      <c r="AL9" s="324"/>
      <c r="AM9" s="324"/>
      <c r="AN9" s="800" t="str">
        <f>IF(SUM(AO10:AO19)&gt;10, "If crediting as a vegetable do not also credit as a meat/meat alternate", "")</f>
        <v/>
      </c>
      <c r="AO9" s="801"/>
      <c r="AP9" s="801"/>
      <c r="AQ9" s="802"/>
      <c r="AR9" s="295"/>
      <c r="AS9" s="295"/>
      <c r="AT9" s="966"/>
      <c r="AU9" s="967"/>
      <c r="AV9" s="967"/>
      <c r="AW9" s="968"/>
      <c r="AX9" s="295"/>
      <c r="AY9" s="295"/>
      <c r="AZ9" s="957"/>
      <c r="BA9" s="958"/>
      <c r="BB9" s="958"/>
      <c r="BC9" s="959"/>
    </row>
    <row r="10" spans="1:57" ht="33.75" customHeight="1" thickBot="1" x14ac:dyDescent="0.3">
      <c r="A10" s="451">
        <v>1</v>
      </c>
      <c r="B10" s="451">
        <f t="shared" ref="B10:B26" si="5">INDEX(meals,A10)</f>
        <v>0</v>
      </c>
      <c r="C10" s="458">
        <v>4</v>
      </c>
      <c r="D10" s="73"/>
      <c r="E10" s="187" t="str">
        <f>IF(B10=0,"",FLOOR(VLOOKUP(A10,'All Meals'!$A$12:$V$61,4),0.25))</f>
        <v/>
      </c>
      <c r="F10" s="188" t="str">
        <f t="shared" si="1"/>
        <v/>
      </c>
      <c r="G10" s="187" t="str">
        <f>IF(B10=0,"",FLOOR(VLOOKUP(A10,'All Meals'!$A$12:$V$61,5),0.25))</f>
        <v/>
      </c>
      <c r="H10" s="189" t="str">
        <f t="shared" si="2"/>
        <v/>
      </c>
      <c r="I10" s="260" t="str">
        <f>IF(B10=0,"",FLOOR(VLOOKUP(A10,'All Meals'!$A$12:$V$61,6),0.25))</f>
        <v/>
      </c>
      <c r="J10" s="260" t="str">
        <f>IF(B10=0,"",FLOOR(VLOOKUP(A10,'All Meals'!$A$12:$V$61,7),0.25))</f>
        <v/>
      </c>
      <c r="K10" s="109" t="str">
        <f>IF(B10=0, "",VLOOKUP(A10,'All Meals'!$A$12:$V$61,10))</f>
        <v/>
      </c>
      <c r="L10" s="110" t="str">
        <f t="shared" si="3"/>
        <v/>
      </c>
      <c r="M10" s="354" t="str">
        <f>IF(B10=0, "",VLOOKUP(A10,'All Meals'!$A$12:$V$61,13))</f>
        <v/>
      </c>
      <c r="N10" s="109" t="str">
        <f>IF(B10=0, "",VLOOKUP(A10,'All Meals'!$A$12:$V$61,16))</f>
        <v/>
      </c>
      <c r="O10" s="441" t="str">
        <f t="shared" si="4"/>
        <v/>
      </c>
      <c r="P10" s="442" t="str">
        <f>IF(B10=0, "",VLOOKUP(A10,'All Meals'!$A$12:$V$61,19))</f>
        <v/>
      </c>
      <c r="Q10" s="109" t="str">
        <f>IF(B10=0, "",VLOOKUP(A10,'All Meals'!$A$12:$V$61,20))</f>
        <v/>
      </c>
      <c r="R10" s="188" t="str">
        <f t="shared" si="0"/>
        <v/>
      </c>
      <c r="S10" s="331"/>
      <c r="T10" s="170"/>
      <c r="U10" s="170"/>
      <c r="V10" s="170"/>
      <c r="W10" s="80"/>
      <c r="X10" s="80"/>
      <c r="AB10" s="219"/>
      <c r="AC10" s="220">
        <v>1</v>
      </c>
      <c r="AD10" s="220">
        <f t="shared" ref="AD10:AD19" si="6">INDEX(GREEN,AC10)</f>
        <v>0</v>
      </c>
      <c r="AE10" s="220"/>
      <c r="AF10" s="294">
        <v>1</v>
      </c>
      <c r="AG10" s="294" t="str">
        <f t="shared" ref="AG10:AG19" si="7">IF(AD10=0,"",INDEX(Cups,AF10))</f>
        <v/>
      </c>
      <c r="AH10" s="96"/>
      <c r="AI10" s="96">
        <v>1</v>
      </c>
      <c r="AJ10" s="96">
        <f t="shared" ref="AJ10:AJ19" si="8">INDEX(RED,AI10)</f>
        <v>0</v>
      </c>
      <c r="AK10" s="96"/>
      <c r="AL10" s="294">
        <v>1</v>
      </c>
      <c r="AM10" s="294" t="str">
        <f t="shared" ref="AM10:AM19" si="9">IF(AJ10=0, "", INDEX(Cups,AL10))</f>
        <v/>
      </c>
      <c r="AN10" s="221"/>
      <c r="AO10" s="221">
        <v>1</v>
      </c>
      <c r="AP10" s="221">
        <f t="shared" ref="AP10:AP19" si="10">INDEX(BEANS,AO10)</f>
        <v>0</v>
      </c>
      <c r="AQ10" s="221"/>
      <c r="AR10" s="294">
        <v>1</v>
      </c>
      <c r="AS10" s="294" t="str">
        <f t="shared" ref="AS10:AS19" si="11">IF(AP10=0,"",INDEX(Cups,AR10))</f>
        <v/>
      </c>
      <c r="AT10" s="222"/>
      <c r="AU10" s="222">
        <v>1</v>
      </c>
      <c r="AV10" s="222">
        <f t="shared" ref="AV10:AV19" si="12">INDEX(STARCHY,AU10)</f>
        <v>0</v>
      </c>
      <c r="AW10" s="222"/>
      <c r="AX10" s="294">
        <v>1</v>
      </c>
      <c r="AY10" s="294" t="str">
        <f>IF(AV10=0,"",INDEX(Cups,AX10))</f>
        <v/>
      </c>
      <c r="AZ10" s="223"/>
      <c r="BA10" s="223">
        <v>1</v>
      </c>
      <c r="BB10" s="224">
        <f t="shared" ref="BB10:BB19" si="13">INDEX(OTHER,BA10)</f>
        <v>0</v>
      </c>
      <c r="BC10" s="225"/>
      <c r="BD10" s="80">
        <v>1</v>
      </c>
      <c r="BE10" s="80" t="str">
        <f t="shared" ref="BE10:BE19" si="14">IF(BB10=0,"",INDEX(Cups,BD10))</f>
        <v/>
      </c>
    </row>
    <row r="11" spans="1:57" ht="33.75" customHeight="1" x14ac:dyDescent="0.25">
      <c r="A11" s="451">
        <v>1</v>
      </c>
      <c r="B11" s="451">
        <f t="shared" si="5"/>
        <v>0</v>
      </c>
      <c r="C11" s="458">
        <v>5</v>
      </c>
      <c r="D11" s="73"/>
      <c r="E11" s="187" t="str">
        <f>IF(B11=0,"",FLOOR(VLOOKUP(A11,'All Meals'!$A$12:$V$61,4),0.25))</f>
        <v/>
      </c>
      <c r="F11" s="188" t="str">
        <f t="shared" si="1"/>
        <v/>
      </c>
      <c r="G11" s="187" t="str">
        <f>IF(B11=0,"",FLOOR(VLOOKUP(A11,'All Meals'!$A$12:$V$61,5),0.25))</f>
        <v/>
      </c>
      <c r="H11" s="189" t="str">
        <f t="shared" si="2"/>
        <v/>
      </c>
      <c r="I11" s="260" t="str">
        <f>IF(B11=0,"",FLOOR(VLOOKUP(A11,'All Meals'!$A$12:$V$61,6),0.25))</f>
        <v/>
      </c>
      <c r="J11" s="260" t="str">
        <f>IF(B11=0,"",FLOOR(VLOOKUP(A11,'All Meals'!$A$12:$V$61,7),0.25))</f>
        <v/>
      </c>
      <c r="K11" s="109" t="str">
        <f>IF(B11=0, "",VLOOKUP(A11,'All Meals'!$A$12:$V$61,10))</f>
        <v/>
      </c>
      <c r="L11" s="110" t="str">
        <f t="shared" si="3"/>
        <v/>
      </c>
      <c r="M11" s="354" t="str">
        <f>IF(B11=0, "",VLOOKUP(A11,'All Meals'!$A$12:$V$61,13))</f>
        <v/>
      </c>
      <c r="N11" s="109" t="str">
        <f>IF(B11=0, "",VLOOKUP(A11,'All Meals'!$A$12:$V$61,16))</f>
        <v/>
      </c>
      <c r="O11" s="441" t="str">
        <f t="shared" si="4"/>
        <v/>
      </c>
      <c r="P11" s="442" t="str">
        <f>IF(B11=0, "",VLOOKUP(A11,'All Meals'!$A$12:$V$61,19))</f>
        <v/>
      </c>
      <c r="Q11" s="109" t="str">
        <f>IF(B11=0, "",VLOOKUP(A11,'All Meals'!$A$12:$V$61,20))</f>
        <v/>
      </c>
      <c r="R11" s="188" t="str">
        <f t="shared" si="0"/>
        <v/>
      </c>
      <c r="T11" s="713" t="s">
        <v>239</v>
      </c>
      <c r="U11" s="714"/>
      <c r="V11" s="714"/>
      <c r="W11" s="714"/>
      <c r="X11" s="714"/>
      <c r="Y11" s="714"/>
      <c r="Z11" s="715"/>
      <c r="AB11" s="94"/>
      <c r="AC11" s="95">
        <v>1</v>
      </c>
      <c r="AD11" s="95">
        <f t="shared" si="6"/>
        <v>0</v>
      </c>
      <c r="AE11" s="95"/>
      <c r="AF11" s="92">
        <v>1</v>
      </c>
      <c r="AG11" s="92" t="str">
        <f t="shared" si="7"/>
        <v/>
      </c>
      <c r="AH11" s="96"/>
      <c r="AI11" s="96">
        <v>1</v>
      </c>
      <c r="AJ11" s="96">
        <f t="shared" si="8"/>
        <v>0</v>
      </c>
      <c r="AK11" s="96"/>
      <c r="AL11" s="92">
        <v>1</v>
      </c>
      <c r="AM11" s="92" t="str">
        <f t="shared" si="9"/>
        <v/>
      </c>
      <c r="AN11" s="97"/>
      <c r="AO11" s="97">
        <v>1</v>
      </c>
      <c r="AP11" s="97">
        <f t="shared" si="10"/>
        <v>0</v>
      </c>
      <c r="AQ11" s="97"/>
      <c r="AR11" s="92">
        <v>1</v>
      </c>
      <c r="AS11" s="92" t="str">
        <f t="shared" si="11"/>
        <v/>
      </c>
      <c r="AT11" s="98"/>
      <c r="AU11" s="98">
        <v>1</v>
      </c>
      <c r="AV11" s="98">
        <f t="shared" si="12"/>
        <v>0</v>
      </c>
      <c r="AW11" s="98"/>
      <c r="AX11" s="92">
        <v>1</v>
      </c>
      <c r="AY11" s="92" t="str">
        <f t="shared" ref="AY11:AY19" si="15">IF(AV11=0,"",INDEX(Cups,AX11))</f>
        <v/>
      </c>
      <c r="AZ11" s="99"/>
      <c r="BA11" s="99">
        <v>1</v>
      </c>
      <c r="BB11" s="100">
        <f t="shared" si="13"/>
        <v>0</v>
      </c>
      <c r="BC11" s="101"/>
      <c r="BD11" s="80">
        <v>1</v>
      </c>
      <c r="BE11" s="80" t="str">
        <f t="shared" si="14"/>
        <v/>
      </c>
    </row>
    <row r="12" spans="1:57" ht="33.75" customHeight="1" thickBot="1" x14ac:dyDescent="0.3">
      <c r="A12" s="451">
        <v>1</v>
      </c>
      <c r="B12" s="451">
        <f t="shared" si="5"/>
        <v>0</v>
      </c>
      <c r="C12" s="458">
        <v>6</v>
      </c>
      <c r="D12" s="73"/>
      <c r="E12" s="187" t="str">
        <f>IF(B12=0,"",FLOOR(VLOOKUP(A12,'All Meals'!$A$12:$V$61,4),0.25))</f>
        <v/>
      </c>
      <c r="F12" s="188" t="str">
        <f t="shared" si="1"/>
        <v/>
      </c>
      <c r="G12" s="187" t="str">
        <f>IF(B12=0,"",FLOOR(VLOOKUP(A12,'All Meals'!$A$12:$V$61,5),0.25))</f>
        <v/>
      </c>
      <c r="H12" s="189" t="str">
        <f t="shared" si="2"/>
        <v/>
      </c>
      <c r="I12" s="260" t="str">
        <f>IF(B12=0,"",FLOOR(VLOOKUP(A12,'All Meals'!$A$12:$V$61,6),0.25))</f>
        <v/>
      </c>
      <c r="J12" s="260" t="str">
        <f>IF(B12=0,"",FLOOR(VLOOKUP(A12,'All Meals'!$A$12:$V$61,7),0.25))</f>
        <v/>
      </c>
      <c r="K12" s="109" t="str">
        <f>IF(B12=0, "",VLOOKUP(A12,'All Meals'!$A$12:$V$61,10))</f>
        <v/>
      </c>
      <c r="L12" s="110" t="str">
        <f t="shared" si="3"/>
        <v/>
      </c>
      <c r="M12" s="354" t="str">
        <f>IF(B12=0, "",VLOOKUP(A12,'All Meals'!$A$12:$V$61,13))</f>
        <v/>
      </c>
      <c r="N12" s="109" t="str">
        <f>IF(B12=0, "",VLOOKUP(A12,'All Meals'!$A$12:$V$61,16))</f>
        <v/>
      </c>
      <c r="O12" s="441" t="str">
        <f t="shared" si="4"/>
        <v/>
      </c>
      <c r="P12" s="442" t="str">
        <f>IF(B12=0, "",VLOOKUP(A12,'All Meals'!$A$12:$V$61,19))</f>
        <v/>
      </c>
      <c r="Q12" s="109" t="str">
        <f>IF(B12=0, "",VLOOKUP(A12,'All Meals'!$A$12:$V$61,20))</f>
        <v/>
      </c>
      <c r="R12" s="188" t="str">
        <f t="shared" si="0"/>
        <v/>
      </c>
      <c r="T12" s="907"/>
      <c r="U12" s="908"/>
      <c r="V12" s="908"/>
      <c r="W12" s="908"/>
      <c r="X12" s="908"/>
      <c r="Y12" s="908"/>
      <c r="Z12" s="909"/>
      <c r="AB12" s="94"/>
      <c r="AC12" s="95">
        <v>1</v>
      </c>
      <c r="AD12" s="95">
        <f t="shared" si="6"/>
        <v>0</v>
      </c>
      <c r="AE12" s="95"/>
      <c r="AF12" s="92">
        <v>1</v>
      </c>
      <c r="AG12" s="92" t="str">
        <f t="shared" si="7"/>
        <v/>
      </c>
      <c r="AH12" s="96"/>
      <c r="AI12" s="96">
        <v>1</v>
      </c>
      <c r="AJ12" s="96">
        <f t="shared" si="8"/>
        <v>0</v>
      </c>
      <c r="AK12" s="96"/>
      <c r="AL12" s="92">
        <v>1</v>
      </c>
      <c r="AM12" s="92" t="str">
        <f t="shared" si="9"/>
        <v/>
      </c>
      <c r="AN12" s="97"/>
      <c r="AO12" s="97">
        <v>1</v>
      </c>
      <c r="AP12" s="97">
        <f t="shared" si="10"/>
        <v>0</v>
      </c>
      <c r="AQ12" s="97"/>
      <c r="AR12" s="92">
        <v>1</v>
      </c>
      <c r="AS12" s="92" t="str">
        <f t="shared" si="11"/>
        <v/>
      </c>
      <c r="AT12" s="98"/>
      <c r="AU12" s="98">
        <v>1</v>
      </c>
      <c r="AV12" s="98">
        <f t="shared" si="12"/>
        <v>0</v>
      </c>
      <c r="AW12" s="98"/>
      <c r="AX12" s="92">
        <v>1</v>
      </c>
      <c r="AY12" s="92" t="str">
        <f t="shared" si="15"/>
        <v/>
      </c>
      <c r="AZ12" s="99"/>
      <c r="BA12" s="99">
        <v>1</v>
      </c>
      <c r="BB12" s="100">
        <f t="shared" si="13"/>
        <v>0</v>
      </c>
      <c r="BC12" s="101"/>
      <c r="BD12" s="80">
        <v>1</v>
      </c>
      <c r="BE12" s="80" t="str">
        <f t="shared" si="14"/>
        <v/>
      </c>
    </row>
    <row r="13" spans="1:57" ht="33.75" customHeight="1" x14ac:dyDescent="0.25">
      <c r="A13" s="451">
        <v>1</v>
      </c>
      <c r="B13" s="451">
        <f t="shared" si="5"/>
        <v>0</v>
      </c>
      <c r="C13" s="458">
        <v>7</v>
      </c>
      <c r="D13" s="73"/>
      <c r="E13" s="187" t="str">
        <f>IF(B13=0,"",FLOOR(VLOOKUP(A13,'All Meals'!$A$12:$V$61,4),0.25))</f>
        <v/>
      </c>
      <c r="F13" s="188" t="str">
        <f t="shared" si="1"/>
        <v/>
      </c>
      <c r="G13" s="187" t="str">
        <f>IF(B13=0,"",FLOOR(VLOOKUP(A13,'All Meals'!$A$12:$V$61,5),0.25))</f>
        <v/>
      </c>
      <c r="H13" s="189" t="str">
        <f t="shared" si="2"/>
        <v/>
      </c>
      <c r="I13" s="260" t="str">
        <f>IF(B13=0,"",FLOOR(VLOOKUP(A13,'All Meals'!$A$12:$V$61,6),0.25))</f>
        <v/>
      </c>
      <c r="J13" s="260" t="str">
        <f>IF(B13=0,"",FLOOR(VLOOKUP(A13,'All Meals'!$A$12:$V$61,7),0.25))</f>
        <v/>
      </c>
      <c r="K13" s="109" t="str">
        <f>IF(B13=0, "",VLOOKUP(A13,'All Meals'!$A$12:$V$61,10))</f>
        <v/>
      </c>
      <c r="L13" s="110" t="str">
        <f t="shared" si="3"/>
        <v/>
      </c>
      <c r="M13" s="354" t="str">
        <f>IF(B13=0, "",VLOOKUP(A13,'All Meals'!$A$12:$V$61,13))</f>
        <v/>
      </c>
      <c r="N13" s="109" t="str">
        <f>IF(B13=0, "",VLOOKUP(A13,'All Meals'!$A$12:$V$61,16))</f>
        <v/>
      </c>
      <c r="O13" s="441" t="str">
        <f t="shared" si="4"/>
        <v/>
      </c>
      <c r="P13" s="442" t="str">
        <f>IF(B13=0, "",VLOOKUP(A13,'All Meals'!$A$12:$V$61,19))</f>
        <v/>
      </c>
      <c r="Q13" s="109" t="str">
        <f>IF(B13=0, "",VLOOKUP(A13,'All Meals'!$A$12:$V$61,20))</f>
        <v/>
      </c>
      <c r="R13" s="188" t="str">
        <f t="shared" si="0"/>
        <v/>
      </c>
      <c r="T13" s="926" t="s">
        <v>229</v>
      </c>
      <c r="U13" s="927"/>
      <c r="V13" s="927"/>
      <c r="W13" s="92">
        <v>1</v>
      </c>
      <c r="X13" s="92">
        <f>INDEX(Cups,W13)</f>
        <v>0</v>
      </c>
      <c r="Y13" s="934"/>
      <c r="Z13" s="935"/>
      <c r="AB13" s="94"/>
      <c r="AC13" s="95">
        <v>1</v>
      </c>
      <c r="AD13" s="95">
        <f t="shared" si="6"/>
        <v>0</v>
      </c>
      <c r="AE13" s="95"/>
      <c r="AF13" s="92">
        <v>1</v>
      </c>
      <c r="AG13" s="92" t="str">
        <f t="shared" si="7"/>
        <v/>
      </c>
      <c r="AH13" s="96"/>
      <c r="AI13" s="96">
        <v>1</v>
      </c>
      <c r="AJ13" s="96">
        <f t="shared" si="8"/>
        <v>0</v>
      </c>
      <c r="AK13" s="96"/>
      <c r="AL13" s="92">
        <v>1</v>
      </c>
      <c r="AM13" s="92" t="str">
        <f t="shared" si="9"/>
        <v/>
      </c>
      <c r="AN13" s="97"/>
      <c r="AO13" s="97">
        <v>1</v>
      </c>
      <c r="AP13" s="97">
        <f t="shared" si="10"/>
        <v>0</v>
      </c>
      <c r="AQ13" s="97"/>
      <c r="AR13" s="92">
        <v>1</v>
      </c>
      <c r="AS13" s="92" t="str">
        <f t="shared" si="11"/>
        <v/>
      </c>
      <c r="AT13" s="98"/>
      <c r="AU13" s="98">
        <v>1</v>
      </c>
      <c r="AV13" s="98">
        <f t="shared" si="12"/>
        <v>0</v>
      </c>
      <c r="AW13" s="98"/>
      <c r="AX13" s="92">
        <v>1</v>
      </c>
      <c r="AY13" s="92" t="str">
        <f t="shared" si="15"/>
        <v/>
      </c>
      <c r="AZ13" s="99"/>
      <c r="BA13" s="99">
        <v>1</v>
      </c>
      <c r="BB13" s="100">
        <f t="shared" si="13"/>
        <v>0</v>
      </c>
      <c r="BC13" s="101"/>
      <c r="BD13" s="80">
        <v>1</v>
      </c>
      <c r="BE13" s="80" t="str">
        <f t="shared" si="14"/>
        <v/>
      </c>
    </row>
    <row r="14" spans="1:57" ht="33.75" customHeight="1" x14ac:dyDescent="0.25">
      <c r="A14" s="451">
        <v>1</v>
      </c>
      <c r="B14" s="451">
        <f t="shared" si="5"/>
        <v>0</v>
      </c>
      <c r="C14" s="458">
        <v>8</v>
      </c>
      <c r="D14" s="73"/>
      <c r="E14" s="187" t="str">
        <f>IF(B14=0,"",FLOOR(VLOOKUP(A14,'All Meals'!$A$12:$V$61,4),0.25))</f>
        <v/>
      </c>
      <c r="F14" s="188" t="str">
        <f t="shared" si="1"/>
        <v/>
      </c>
      <c r="G14" s="187" t="str">
        <f>IF(B14=0,"",FLOOR(VLOOKUP(A14,'All Meals'!$A$12:$V$61,5),0.25))</f>
        <v/>
      </c>
      <c r="H14" s="189" t="str">
        <f t="shared" si="2"/>
        <v/>
      </c>
      <c r="I14" s="260" t="str">
        <f>IF(B14=0,"",FLOOR(VLOOKUP(A14,'All Meals'!$A$12:$V$61,6),0.25))</f>
        <v/>
      </c>
      <c r="J14" s="260" t="str">
        <f>IF(B14=0,"",FLOOR(VLOOKUP(A14,'All Meals'!$A$12:$V$61,7),0.25))</f>
        <v/>
      </c>
      <c r="K14" s="109" t="str">
        <f>IF(B14=0, "",VLOOKUP(A14,'All Meals'!$A$12:$V$61,10))</f>
        <v/>
      </c>
      <c r="L14" s="110" t="str">
        <f t="shared" si="3"/>
        <v/>
      </c>
      <c r="M14" s="354" t="str">
        <f>IF(B14=0, "",VLOOKUP(A14,'All Meals'!$A$12:$V$61,13))</f>
        <v/>
      </c>
      <c r="N14" s="109" t="str">
        <f>IF(B14=0, "",VLOOKUP(A14,'All Meals'!$A$12:$V$61,16))</f>
        <v/>
      </c>
      <c r="O14" s="441" t="str">
        <f t="shared" si="4"/>
        <v/>
      </c>
      <c r="P14" s="442" t="str">
        <f>IF(B14=0, "",VLOOKUP(A14,'All Meals'!$A$12:$V$61,19))</f>
        <v/>
      </c>
      <c r="Q14" s="109" t="str">
        <f>IF(B14=0, "",VLOOKUP(A14,'All Meals'!$A$12:$V$61,20))</f>
        <v/>
      </c>
      <c r="R14" s="188" t="str">
        <f t="shared" si="0"/>
        <v/>
      </c>
      <c r="T14" s="926"/>
      <c r="U14" s="927"/>
      <c r="V14" s="927"/>
      <c r="W14" s="92">
        <v>1</v>
      </c>
      <c r="X14" s="92">
        <f>INDEX(Cups,W14)</f>
        <v>0</v>
      </c>
      <c r="Y14" s="924"/>
      <c r="Z14" s="925"/>
      <c r="AB14" s="94"/>
      <c r="AC14" s="95">
        <v>1</v>
      </c>
      <c r="AD14" s="95">
        <f t="shared" si="6"/>
        <v>0</v>
      </c>
      <c r="AE14" s="95"/>
      <c r="AF14" s="92">
        <v>1</v>
      </c>
      <c r="AG14" s="92" t="str">
        <f t="shared" si="7"/>
        <v/>
      </c>
      <c r="AH14" s="96"/>
      <c r="AI14" s="96">
        <v>1</v>
      </c>
      <c r="AJ14" s="96">
        <f t="shared" si="8"/>
        <v>0</v>
      </c>
      <c r="AK14" s="96"/>
      <c r="AL14" s="92">
        <v>1</v>
      </c>
      <c r="AM14" s="92" t="str">
        <f t="shared" si="9"/>
        <v/>
      </c>
      <c r="AN14" s="97"/>
      <c r="AO14" s="97">
        <v>1</v>
      </c>
      <c r="AP14" s="97">
        <f t="shared" si="10"/>
        <v>0</v>
      </c>
      <c r="AQ14" s="97"/>
      <c r="AR14" s="92">
        <v>1</v>
      </c>
      <c r="AS14" s="92" t="str">
        <f t="shared" si="11"/>
        <v/>
      </c>
      <c r="AT14" s="98"/>
      <c r="AU14" s="98">
        <v>1</v>
      </c>
      <c r="AV14" s="98">
        <f t="shared" si="12"/>
        <v>0</v>
      </c>
      <c r="AW14" s="98"/>
      <c r="AX14" s="92">
        <v>1</v>
      </c>
      <c r="AY14" s="92" t="str">
        <f t="shared" si="15"/>
        <v/>
      </c>
      <c r="AZ14" s="99"/>
      <c r="BA14" s="99">
        <v>1</v>
      </c>
      <c r="BB14" s="100">
        <f t="shared" si="13"/>
        <v>0</v>
      </c>
      <c r="BC14" s="101"/>
      <c r="BD14" s="80">
        <v>1</v>
      </c>
      <c r="BE14" s="80" t="str">
        <f t="shared" si="14"/>
        <v/>
      </c>
    </row>
    <row r="15" spans="1:57" ht="33.75" customHeight="1" x14ac:dyDescent="0.25">
      <c r="A15" s="451">
        <v>1</v>
      </c>
      <c r="B15" s="451">
        <f t="shared" si="5"/>
        <v>0</v>
      </c>
      <c r="C15" s="458">
        <v>9</v>
      </c>
      <c r="D15" s="73"/>
      <c r="E15" s="187" t="str">
        <f>IF(B15=0,"",FLOOR(VLOOKUP(A15,'All Meals'!$A$12:$V$61,4),0.25))</f>
        <v/>
      </c>
      <c r="F15" s="188" t="str">
        <f t="shared" si="1"/>
        <v/>
      </c>
      <c r="G15" s="187" t="str">
        <f>IF(B15=0,"",FLOOR(VLOOKUP(A15,'All Meals'!$A$12:$V$61,5),0.25))</f>
        <v/>
      </c>
      <c r="H15" s="189" t="str">
        <f t="shared" si="2"/>
        <v/>
      </c>
      <c r="I15" s="260" t="str">
        <f>IF(B15=0,"",FLOOR(VLOOKUP(A15,'All Meals'!$A$12:$V$61,6),0.25))</f>
        <v/>
      </c>
      <c r="J15" s="260" t="str">
        <f>IF(B15=0,"",FLOOR(VLOOKUP(A15,'All Meals'!$A$12:$V$61,7),0.25))</f>
        <v/>
      </c>
      <c r="K15" s="109" t="str">
        <f>IF(B15=0, "",VLOOKUP(A15,'All Meals'!$A$12:$V$61,10))</f>
        <v/>
      </c>
      <c r="L15" s="110" t="str">
        <f t="shared" si="3"/>
        <v/>
      </c>
      <c r="M15" s="354" t="str">
        <f>IF(B15=0, "",VLOOKUP(A15,'All Meals'!$A$12:$V$61,13))</f>
        <v/>
      </c>
      <c r="N15" s="109" t="str">
        <f>IF(B15=0, "",VLOOKUP(A15,'All Meals'!$A$12:$V$61,16))</f>
        <v/>
      </c>
      <c r="O15" s="441" t="str">
        <f t="shared" si="4"/>
        <v/>
      </c>
      <c r="P15" s="442" t="str">
        <f>IF(B15=0, "",VLOOKUP(A15,'All Meals'!$A$12:$V$61,19))</f>
        <v/>
      </c>
      <c r="Q15" s="109" t="str">
        <f>IF(B15=0, "",VLOOKUP(A15,'All Meals'!$A$12:$V$61,20))</f>
        <v/>
      </c>
      <c r="R15" s="188" t="str">
        <f t="shared" si="0"/>
        <v/>
      </c>
      <c r="T15" s="926"/>
      <c r="U15" s="927"/>
      <c r="V15" s="927"/>
      <c r="W15" s="92">
        <v>1</v>
      </c>
      <c r="X15" s="92">
        <f>INDEX(Cups,W15)</f>
        <v>0</v>
      </c>
      <c r="Y15" s="924"/>
      <c r="Z15" s="925"/>
      <c r="AB15" s="94"/>
      <c r="AC15" s="95">
        <v>1</v>
      </c>
      <c r="AD15" s="95">
        <f t="shared" si="6"/>
        <v>0</v>
      </c>
      <c r="AE15" s="95"/>
      <c r="AF15" s="92">
        <v>1</v>
      </c>
      <c r="AG15" s="92" t="str">
        <f t="shared" si="7"/>
        <v/>
      </c>
      <c r="AH15" s="96"/>
      <c r="AI15" s="96">
        <v>1</v>
      </c>
      <c r="AJ15" s="96">
        <f t="shared" si="8"/>
        <v>0</v>
      </c>
      <c r="AK15" s="96"/>
      <c r="AL15" s="92">
        <v>1</v>
      </c>
      <c r="AM15" s="92" t="str">
        <f t="shared" si="9"/>
        <v/>
      </c>
      <c r="AN15" s="97"/>
      <c r="AO15" s="97">
        <v>1</v>
      </c>
      <c r="AP15" s="97">
        <f t="shared" si="10"/>
        <v>0</v>
      </c>
      <c r="AQ15" s="97"/>
      <c r="AR15" s="92">
        <v>1</v>
      </c>
      <c r="AS15" s="92" t="str">
        <f t="shared" si="11"/>
        <v/>
      </c>
      <c r="AT15" s="98"/>
      <c r="AU15" s="98">
        <v>1</v>
      </c>
      <c r="AV15" s="98">
        <f t="shared" si="12"/>
        <v>0</v>
      </c>
      <c r="AW15" s="98"/>
      <c r="AX15" s="92">
        <v>1</v>
      </c>
      <c r="AY15" s="92" t="str">
        <f t="shared" si="15"/>
        <v/>
      </c>
      <c r="AZ15" s="99"/>
      <c r="BA15" s="99">
        <v>1</v>
      </c>
      <c r="BB15" s="100">
        <f t="shared" si="13"/>
        <v>0</v>
      </c>
      <c r="BC15" s="101"/>
      <c r="BD15" s="80">
        <v>1</v>
      </c>
      <c r="BE15" s="80" t="str">
        <f t="shared" si="14"/>
        <v/>
      </c>
    </row>
    <row r="16" spans="1:57" ht="38.25" customHeight="1" x14ac:dyDescent="0.25">
      <c r="A16" s="451">
        <v>1</v>
      </c>
      <c r="B16" s="451">
        <f t="shared" si="5"/>
        <v>0</v>
      </c>
      <c r="C16" s="458">
        <v>10</v>
      </c>
      <c r="D16" s="73"/>
      <c r="E16" s="187" t="str">
        <f>IF(B16=0,"",FLOOR(VLOOKUP(A16,'All Meals'!$A$12:$V$61,4),0.25))</f>
        <v/>
      </c>
      <c r="F16" s="188" t="str">
        <f t="shared" si="1"/>
        <v/>
      </c>
      <c r="G16" s="187" t="str">
        <f>IF(B16=0,"",FLOOR(VLOOKUP(A16,'All Meals'!$A$12:$V$61,5),0.25))</f>
        <v/>
      </c>
      <c r="H16" s="189" t="str">
        <f t="shared" si="2"/>
        <v/>
      </c>
      <c r="I16" s="260" t="str">
        <f>IF(B16=0,"",FLOOR(VLOOKUP(A16,'All Meals'!$A$12:$V$61,6),0.25))</f>
        <v/>
      </c>
      <c r="J16" s="260" t="str">
        <f>IF(B16=0,"",FLOOR(VLOOKUP(A16,'All Meals'!$A$12:$V$61,7),0.25))</f>
        <v/>
      </c>
      <c r="K16" s="109" t="str">
        <f>IF(B16=0, "",VLOOKUP(A16,'All Meals'!$A$12:$V$61,10))</f>
        <v/>
      </c>
      <c r="L16" s="110" t="str">
        <f t="shared" si="3"/>
        <v/>
      </c>
      <c r="M16" s="354" t="str">
        <f>IF(B16=0, "",VLOOKUP(A16,'All Meals'!$A$12:$V$61,13))</f>
        <v/>
      </c>
      <c r="N16" s="109" t="str">
        <f>IF(B16=0, "",VLOOKUP(A16,'All Meals'!$A$12:$V$61,16))</f>
        <v/>
      </c>
      <c r="O16" s="441" t="str">
        <f t="shared" si="4"/>
        <v/>
      </c>
      <c r="P16" s="442" t="str">
        <f>IF(B16=0, "",VLOOKUP(A16,'All Meals'!$A$12:$V$61,19))</f>
        <v/>
      </c>
      <c r="Q16" s="109" t="str">
        <f>IF(B16=0, "",VLOOKUP(A16,'All Meals'!$A$12:$V$61,20))</f>
        <v/>
      </c>
      <c r="R16" s="188" t="str">
        <f t="shared" si="0"/>
        <v/>
      </c>
      <c r="T16" s="926"/>
      <c r="U16" s="927"/>
      <c r="V16" s="927"/>
      <c r="W16" s="92">
        <v>1</v>
      </c>
      <c r="X16" s="92">
        <f>INDEX(Cups,W16)</f>
        <v>0</v>
      </c>
      <c r="Y16" s="924"/>
      <c r="Z16" s="925"/>
      <c r="AB16" s="94"/>
      <c r="AC16" s="95">
        <v>1</v>
      </c>
      <c r="AD16" s="95">
        <f t="shared" si="6"/>
        <v>0</v>
      </c>
      <c r="AE16" s="95"/>
      <c r="AF16" s="92">
        <v>1</v>
      </c>
      <c r="AG16" s="92" t="str">
        <f t="shared" si="7"/>
        <v/>
      </c>
      <c r="AH16" s="96"/>
      <c r="AI16" s="96">
        <v>1</v>
      </c>
      <c r="AJ16" s="96">
        <f t="shared" si="8"/>
        <v>0</v>
      </c>
      <c r="AK16" s="96"/>
      <c r="AL16" s="92">
        <v>1</v>
      </c>
      <c r="AM16" s="92" t="str">
        <f t="shared" si="9"/>
        <v/>
      </c>
      <c r="AN16" s="97"/>
      <c r="AO16" s="97">
        <v>1</v>
      </c>
      <c r="AP16" s="97">
        <f t="shared" si="10"/>
        <v>0</v>
      </c>
      <c r="AQ16" s="97"/>
      <c r="AR16" s="92">
        <v>1</v>
      </c>
      <c r="AS16" s="92" t="str">
        <f t="shared" si="11"/>
        <v/>
      </c>
      <c r="AT16" s="98"/>
      <c r="AU16" s="98">
        <v>1</v>
      </c>
      <c r="AV16" s="98">
        <f t="shared" si="12"/>
        <v>0</v>
      </c>
      <c r="AW16" s="98"/>
      <c r="AX16" s="92">
        <v>1</v>
      </c>
      <c r="AY16" s="92" t="str">
        <f t="shared" si="15"/>
        <v/>
      </c>
      <c r="AZ16" s="99"/>
      <c r="BA16" s="99">
        <v>1</v>
      </c>
      <c r="BB16" s="100">
        <f t="shared" si="13"/>
        <v>0</v>
      </c>
      <c r="BC16" s="101"/>
      <c r="BD16" s="80">
        <v>1</v>
      </c>
      <c r="BE16" s="80" t="str">
        <f t="shared" si="14"/>
        <v/>
      </c>
    </row>
    <row r="17" spans="1:57" ht="33.75" customHeight="1" x14ac:dyDescent="0.25">
      <c r="A17" s="451">
        <v>1</v>
      </c>
      <c r="B17" s="451">
        <f t="shared" si="5"/>
        <v>0</v>
      </c>
      <c r="C17" s="458">
        <v>11</v>
      </c>
      <c r="D17" s="73"/>
      <c r="E17" s="187" t="str">
        <f>IF(B17=0,"",FLOOR(VLOOKUP(A17,'All Meals'!$A$12:$V$61,4),0.25))</f>
        <v/>
      </c>
      <c r="F17" s="188" t="str">
        <f t="shared" si="1"/>
        <v/>
      </c>
      <c r="G17" s="187" t="str">
        <f>IF(B17=0,"",FLOOR(VLOOKUP(A17,'All Meals'!$A$12:$V$61,5),0.25))</f>
        <v/>
      </c>
      <c r="H17" s="189" t="str">
        <f t="shared" si="2"/>
        <v/>
      </c>
      <c r="I17" s="260" t="str">
        <f>IF(B17=0,"",FLOOR(VLOOKUP(A17,'All Meals'!$A$12:$V$61,6),0.25))</f>
        <v/>
      </c>
      <c r="J17" s="260" t="str">
        <f>IF(B17=0,"",FLOOR(VLOOKUP(A17,'All Meals'!$A$12:$V$61,7),0.25))</f>
        <v/>
      </c>
      <c r="K17" s="109" t="str">
        <f>IF(B17=0, "",VLOOKUP(A17,'All Meals'!$A$12:$V$61,10))</f>
        <v/>
      </c>
      <c r="L17" s="110" t="str">
        <f t="shared" si="3"/>
        <v/>
      </c>
      <c r="M17" s="354" t="str">
        <f>IF(B17=0, "",VLOOKUP(A17,'All Meals'!$A$12:$V$61,13))</f>
        <v/>
      </c>
      <c r="N17" s="109" t="str">
        <f>IF(B17=0, "",VLOOKUP(A17,'All Meals'!$A$12:$V$61,16))</f>
        <v/>
      </c>
      <c r="O17" s="441" t="str">
        <f t="shared" si="4"/>
        <v/>
      </c>
      <c r="P17" s="442" t="str">
        <f>IF(B17=0, "",VLOOKUP(A17,'All Meals'!$A$12:$V$61,19))</f>
        <v/>
      </c>
      <c r="Q17" s="109" t="str">
        <f>IF(B17=0, "",VLOOKUP(A17,'All Meals'!$A$12:$V$61,20))</f>
        <v/>
      </c>
      <c r="R17" s="188" t="str">
        <f t="shared" si="0"/>
        <v/>
      </c>
      <c r="T17" s="926"/>
      <c r="U17" s="927"/>
      <c r="V17" s="927"/>
      <c r="W17" s="92">
        <v>1</v>
      </c>
      <c r="X17" s="92">
        <f>INDEX(Cups,W17)</f>
        <v>0</v>
      </c>
      <c r="Y17" s="930"/>
      <c r="Z17" s="931"/>
      <c r="AB17" s="94"/>
      <c r="AC17" s="95">
        <v>1</v>
      </c>
      <c r="AD17" s="95">
        <f t="shared" si="6"/>
        <v>0</v>
      </c>
      <c r="AE17" s="95"/>
      <c r="AF17" s="92">
        <v>1</v>
      </c>
      <c r="AG17" s="92" t="str">
        <f t="shared" si="7"/>
        <v/>
      </c>
      <c r="AH17" s="96"/>
      <c r="AI17" s="96">
        <v>1</v>
      </c>
      <c r="AJ17" s="96">
        <f t="shared" si="8"/>
        <v>0</v>
      </c>
      <c r="AK17" s="96"/>
      <c r="AL17" s="92">
        <v>1</v>
      </c>
      <c r="AM17" s="92" t="str">
        <f t="shared" si="9"/>
        <v/>
      </c>
      <c r="AN17" s="97"/>
      <c r="AO17" s="97">
        <v>1</v>
      </c>
      <c r="AP17" s="97">
        <f t="shared" si="10"/>
        <v>0</v>
      </c>
      <c r="AQ17" s="97"/>
      <c r="AR17" s="92">
        <v>1</v>
      </c>
      <c r="AS17" s="92" t="str">
        <f t="shared" si="11"/>
        <v/>
      </c>
      <c r="AT17" s="98"/>
      <c r="AU17" s="98">
        <v>1</v>
      </c>
      <c r="AV17" s="98">
        <f t="shared" si="12"/>
        <v>0</v>
      </c>
      <c r="AW17" s="98"/>
      <c r="AX17" s="92">
        <v>1</v>
      </c>
      <c r="AY17" s="92" t="str">
        <f t="shared" si="15"/>
        <v/>
      </c>
      <c r="AZ17" s="99"/>
      <c r="BA17" s="99">
        <v>1</v>
      </c>
      <c r="BB17" s="100">
        <f t="shared" si="13"/>
        <v>0</v>
      </c>
      <c r="BC17" s="101"/>
      <c r="BD17" s="80">
        <v>1</v>
      </c>
      <c r="BE17" s="80" t="str">
        <f t="shared" si="14"/>
        <v/>
      </c>
    </row>
    <row r="18" spans="1:57" ht="33.75" customHeight="1" thickBot="1" x14ac:dyDescent="0.3">
      <c r="A18" s="451">
        <v>1</v>
      </c>
      <c r="B18" s="451">
        <f t="shared" si="5"/>
        <v>0</v>
      </c>
      <c r="C18" s="458">
        <v>12</v>
      </c>
      <c r="D18" s="73"/>
      <c r="E18" s="187" t="str">
        <f>IF(B18=0,"",FLOOR(VLOOKUP(A18,'All Meals'!$A$12:$V$61,4),0.25))</f>
        <v/>
      </c>
      <c r="F18" s="188" t="str">
        <f t="shared" si="1"/>
        <v/>
      </c>
      <c r="G18" s="187" t="str">
        <f>IF(B18=0,"",FLOOR(VLOOKUP(A18,'All Meals'!$A$12:$V$61,5),0.25))</f>
        <v/>
      </c>
      <c r="H18" s="189" t="str">
        <f t="shared" si="2"/>
        <v/>
      </c>
      <c r="I18" s="260" t="str">
        <f>IF(B18=0,"",FLOOR(VLOOKUP(A18,'All Meals'!$A$12:$V$61,6),0.25))</f>
        <v/>
      </c>
      <c r="J18" s="260" t="str">
        <f>IF(B18=0,"",FLOOR(VLOOKUP(A18,'All Meals'!$A$12:$V$61,7),0.25))</f>
        <v/>
      </c>
      <c r="K18" s="109" t="str">
        <f>IF(B18=0, "",VLOOKUP(A18,'All Meals'!$A$12:$V$61,10))</f>
        <v/>
      </c>
      <c r="L18" s="110" t="str">
        <f t="shared" si="3"/>
        <v/>
      </c>
      <c r="M18" s="354" t="str">
        <f>IF(B18=0, "",VLOOKUP(A18,'All Meals'!$A$12:$V$61,13))</f>
        <v/>
      </c>
      <c r="N18" s="109" t="str">
        <f>IF(B18=0, "",VLOOKUP(A18,'All Meals'!$A$12:$V$61,16))</f>
        <v/>
      </c>
      <c r="O18" s="441" t="str">
        <f>IF(B18=0,"",IF(N18="","No",IF(N18&gt;=0.75,"Yes","No")))</f>
        <v/>
      </c>
      <c r="P18" s="442" t="str">
        <f>IF(B18=0, "",VLOOKUP(A18,'All Meals'!$A$12:$V$61,19))</f>
        <v/>
      </c>
      <c r="Q18" s="109" t="str">
        <f>IF(B18=0, "",VLOOKUP(A18,'All Meals'!$A$12:$V$61,20))</f>
        <v/>
      </c>
      <c r="R18" s="188" t="str">
        <f t="shared" si="0"/>
        <v/>
      </c>
      <c r="T18" s="928"/>
      <c r="U18" s="929"/>
      <c r="V18" s="929"/>
      <c r="W18" s="229"/>
      <c r="X18" s="229"/>
      <c r="Y18" s="932">
        <f>SUM(X13:X17)</f>
        <v>0</v>
      </c>
      <c r="Z18" s="933"/>
      <c r="AB18" s="94"/>
      <c r="AC18" s="95">
        <v>1</v>
      </c>
      <c r="AD18" s="95">
        <f t="shared" si="6"/>
        <v>0</v>
      </c>
      <c r="AE18" s="95"/>
      <c r="AF18" s="92">
        <v>1</v>
      </c>
      <c r="AG18" s="92" t="str">
        <f t="shared" si="7"/>
        <v/>
      </c>
      <c r="AH18" s="96"/>
      <c r="AI18" s="96">
        <v>1</v>
      </c>
      <c r="AJ18" s="96">
        <f t="shared" si="8"/>
        <v>0</v>
      </c>
      <c r="AK18" s="96"/>
      <c r="AL18" s="92">
        <v>1</v>
      </c>
      <c r="AM18" s="92" t="str">
        <f t="shared" si="9"/>
        <v/>
      </c>
      <c r="AN18" s="97"/>
      <c r="AO18" s="97">
        <v>1</v>
      </c>
      <c r="AP18" s="97">
        <f t="shared" si="10"/>
        <v>0</v>
      </c>
      <c r="AQ18" s="97"/>
      <c r="AR18" s="92">
        <v>1</v>
      </c>
      <c r="AS18" s="92" t="str">
        <f t="shared" si="11"/>
        <v/>
      </c>
      <c r="AT18" s="98"/>
      <c r="AU18" s="98">
        <v>1</v>
      </c>
      <c r="AV18" s="98">
        <f t="shared" si="12"/>
        <v>0</v>
      </c>
      <c r="AW18" s="98"/>
      <c r="AX18" s="92">
        <v>1</v>
      </c>
      <c r="AY18" s="92" t="str">
        <f t="shared" si="15"/>
        <v/>
      </c>
      <c r="AZ18" s="99"/>
      <c r="BA18" s="99">
        <v>1</v>
      </c>
      <c r="BB18" s="100">
        <f t="shared" si="13"/>
        <v>0</v>
      </c>
      <c r="BC18" s="101"/>
      <c r="BD18" s="80">
        <v>1</v>
      </c>
      <c r="BE18" s="80" t="str">
        <f t="shared" si="14"/>
        <v/>
      </c>
    </row>
    <row r="19" spans="1:57" ht="33.75" customHeight="1" thickBot="1" x14ac:dyDescent="0.3">
      <c r="A19" s="451">
        <v>1</v>
      </c>
      <c r="B19" s="451">
        <f t="shared" si="5"/>
        <v>0</v>
      </c>
      <c r="C19" s="458">
        <v>13</v>
      </c>
      <c r="D19" s="73"/>
      <c r="E19" s="187" t="str">
        <f>IF(B19=0,"",FLOOR(VLOOKUP(A19,'All Meals'!$A$12:$V$61,4),0.25))</f>
        <v/>
      </c>
      <c r="F19" s="188" t="str">
        <f t="shared" si="1"/>
        <v/>
      </c>
      <c r="G19" s="187" t="str">
        <f>IF(B19=0,"",FLOOR(VLOOKUP(A19,'All Meals'!$A$12:$V$61,5),0.25))</f>
        <v/>
      </c>
      <c r="H19" s="189" t="str">
        <f t="shared" si="2"/>
        <v/>
      </c>
      <c r="I19" s="260" t="str">
        <f>IF(B19=0,"",FLOOR(VLOOKUP(A19,'All Meals'!$A$12:$V$61,6),0.25))</f>
        <v/>
      </c>
      <c r="J19" s="260" t="str">
        <f>IF(B19=0,"",FLOOR(VLOOKUP(A19,'All Meals'!$A$12:$V$61,7),0.25))</f>
        <v/>
      </c>
      <c r="K19" s="109" t="str">
        <f>IF(B19=0, "",VLOOKUP(A19,'All Meals'!$A$12:$V$61,10))</f>
        <v/>
      </c>
      <c r="L19" s="110" t="str">
        <f t="shared" si="3"/>
        <v/>
      </c>
      <c r="M19" s="354" t="str">
        <f>IF(B19=0, "",VLOOKUP(A19,'All Meals'!$A$12:$V$61,13))</f>
        <v/>
      </c>
      <c r="N19" s="109" t="str">
        <f>IF(B19=0, "",VLOOKUP(A19,'All Meals'!$A$12:$V$61,16))</f>
        <v/>
      </c>
      <c r="O19" s="441" t="str">
        <f t="shared" ref="O19:O26" si="16">IF(B19=0,"",IF(N19="","No",IF(N19&gt;=0.75,"Yes","No")))</f>
        <v/>
      </c>
      <c r="P19" s="442" t="str">
        <f>IF(B19=0, "",VLOOKUP(A19,'All Meals'!$A$12:$V$61,19))</f>
        <v/>
      </c>
      <c r="Q19" s="109" t="str">
        <f>IF(B19=0, "",VLOOKUP(A19,'All Meals'!$A$12:$V$61,20))</f>
        <v/>
      </c>
      <c r="R19" s="188" t="str">
        <f t="shared" si="0"/>
        <v/>
      </c>
      <c r="T19" s="910" t="s">
        <v>381</v>
      </c>
      <c r="U19" s="911"/>
      <c r="V19" s="911"/>
      <c r="W19" s="911"/>
      <c r="X19" s="911"/>
      <c r="Y19" s="911"/>
      <c r="Z19" s="912"/>
      <c r="AB19" s="248"/>
      <c r="AC19" s="249">
        <v>1</v>
      </c>
      <c r="AD19" s="249">
        <f t="shared" si="6"/>
        <v>0</v>
      </c>
      <c r="AE19" s="249"/>
      <c r="AF19" s="229">
        <v>1</v>
      </c>
      <c r="AG19" s="229" t="str">
        <f t="shared" si="7"/>
        <v/>
      </c>
      <c r="AH19" s="102"/>
      <c r="AI19" s="102">
        <v>1</v>
      </c>
      <c r="AJ19" s="102">
        <f t="shared" si="8"/>
        <v>0</v>
      </c>
      <c r="AK19" s="102"/>
      <c r="AL19" s="229">
        <v>1</v>
      </c>
      <c r="AM19" s="229" t="str">
        <f t="shared" si="9"/>
        <v/>
      </c>
      <c r="AN19" s="250"/>
      <c r="AO19" s="250">
        <v>1</v>
      </c>
      <c r="AP19" s="250">
        <f t="shared" si="10"/>
        <v>0</v>
      </c>
      <c r="AQ19" s="250"/>
      <c r="AR19" s="229">
        <v>1</v>
      </c>
      <c r="AS19" s="229" t="str">
        <f t="shared" si="11"/>
        <v/>
      </c>
      <c r="AT19" s="103"/>
      <c r="AU19" s="103">
        <v>1</v>
      </c>
      <c r="AV19" s="103">
        <f t="shared" si="12"/>
        <v>0</v>
      </c>
      <c r="AW19" s="103"/>
      <c r="AX19" s="229">
        <v>1</v>
      </c>
      <c r="AY19" s="229" t="str">
        <f t="shared" si="15"/>
        <v/>
      </c>
      <c r="AZ19" s="104"/>
      <c r="BA19" s="104">
        <v>1</v>
      </c>
      <c r="BB19" s="105">
        <f t="shared" si="13"/>
        <v>0</v>
      </c>
      <c r="BC19" s="106"/>
      <c r="BD19" s="80">
        <v>1</v>
      </c>
      <c r="BE19" s="80" t="str">
        <f t="shared" si="14"/>
        <v/>
      </c>
    </row>
    <row r="20" spans="1:57" ht="33.75" customHeight="1" x14ac:dyDescent="0.25">
      <c r="A20" s="451">
        <v>1</v>
      </c>
      <c r="B20" s="451">
        <f t="shared" si="5"/>
        <v>0</v>
      </c>
      <c r="C20" s="458">
        <v>14</v>
      </c>
      <c r="D20" s="73"/>
      <c r="E20" s="187" t="str">
        <f>IF(B20=0,"",FLOOR(VLOOKUP(A20,'All Meals'!$A$12:$V$61,4),0.25))</f>
        <v/>
      </c>
      <c r="F20" s="188" t="str">
        <f t="shared" si="1"/>
        <v/>
      </c>
      <c r="G20" s="187" t="str">
        <f>IF(B20=0,"",FLOOR(VLOOKUP(A20,'All Meals'!$A$12:$V$61,5),0.25))</f>
        <v/>
      </c>
      <c r="H20" s="189" t="str">
        <f t="shared" si="2"/>
        <v/>
      </c>
      <c r="I20" s="260" t="str">
        <f>IF(B20=0,"",FLOOR(VLOOKUP(A20,'All Meals'!$A$12:$V$61,6),0.25))</f>
        <v/>
      </c>
      <c r="J20" s="260" t="str">
        <f>IF(B20=0,"",FLOOR(VLOOKUP(A20,'All Meals'!$A$12:$V$61,7),0.25))</f>
        <v/>
      </c>
      <c r="K20" s="109" t="str">
        <f>IF(B20=0, "",VLOOKUP(A20,'All Meals'!$A$12:$V$61,10))</f>
        <v/>
      </c>
      <c r="L20" s="110" t="str">
        <f t="shared" si="3"/>
        <v/>
      </c>
      <c r="M20" s="354" t="str">
        <f>IF(B20=0, "",VLOOKUP(A20,'All Meals'!$A$12:$V$61,13))</f>
        <v/>
      </c>
      <c r="N20" s="109" t="str">
        <f>IF(B20=0, "",VLOOKUP(A20,'All Meals'!$A$12:$V$61,16))</f>
        <v/>
      </c>
      <c r="O20" s="441" t="str">
        <f t="shared" si="16"/>
        <v/>
      </c>
      <c r="P20" s="442" t="str">
        <f>IF(B20=0, "",VLOOKUP(A20,'All Meals'!$A$12:$V$61,19))</f>
        <v/>
      </c>
      <c r="Q20" s="109" t="str">
        <f>IF(B20=0, "",VLOOKUP(A20,'All Meals'!$A$12:$V$61,20))</f>
        <v/>
      </c>
      <c r="R20" s="188" t="str">
        <f t="shared" si="0"/>
        <v/>
      </c>
      <c r="T20" s="672" t="s">
        <v>230</v>
      </c>
      <c r="U20" s="913"/>
      <c r="V20" s="914"/>
      <c r="Y20" s="917"/>
      <c r="Z20" s="918"/>
      <c r="AB20" s="941" t="str">
        <f>IF(OR(COUNTIF(AC10:AC19,18)&gt;0, COUNTIF(AI10:AI19, 13)&gt;0, COUNTIF(AO10:AO19, 12)&gt;0, COUNTIF(AU10:AU19, 11)&gt;0,COUNTIF(BA10:BA19,34)&gt;0, COUNTIF(BA10:BA19,35)&gt;0, COUNTIF(BA10:BA19,36)&gt;0,COUNTIF(BA10:BA19,37)&gt;0, COUNTIF(BA10:BA19,38)&gt;0, COUNTIF(BA10:BA19,39)&gt;0), "You entered an unspecified or extra other vegetable above, please enter the name of the vegetable in the appropriate subgroup below", "")</f>
        <v/>
      </c>
      <c r="AC20" s="942"/>
      <c r="AD20" s="942"/>
      <c r="AE20" s="942"/>
      <c r="AF20" s="942"/>
      <c r="AG20" s="942"/>
      <c r="AH20" s="942"/>
      <c r="AI20" s="942"/>
      <c r="AJ20" s="942"/>
      <c r="AK20" s="942"/>
      <c r="AL20" s="942"/>
      <c r="AM20" s="942"/>
      <c r="AN20" s="942"/>
      <c r="AO20" s="942"/>
      <c r="AP20" s="942"/>
      <c r="AQ20" s="942"/>
      <c r="AR20" s="942"/>
      <c r="AS20" s="942"/>
      <c r="AT20" s="942"/>
      <c r="AU20" s="942"/>
      <c r="AV20" s="942"/>
      <c r="AW20" s="942"/>
      <c r="AX20" s="942"/>
      <c r="AY20" s="942"/>
      <c r="AZ20" s="942"/>
      <c r="BA20" s="942"/>
      <c r="BB20" s="942"/>
      <c r="BC20" s="943"/>
    </row>
    <row r="21" spans="1:57" ht="33.75" customHeight="1" x14ac:dyDescent="0.25">
      <c r="A21" s="451">
        <v>1</v>
      </c>
      <c r="B21" s="451">
        <f t="shared" si="5"/>
        <v>0</v>
      </c>
      <c r="C21" s="458">
        <v>15</v>
      </c>
      <c r="D21" s="73"/>
      <c r="E21" s="187" t="str">
        <f>IF(B21=0,"",FLOOR(VLOOKUP(A21,'All Meals'!$A$12:$V$61,4),0.25))</f>
        <v/>
      </c>
      <c r="F21" s="188" t="str">
        <f t="shared" si="1"/>
        <v/>
      </c>
      <c r="G21" s="187" t="str">
        <f>IF(B21=0,"",FLOOR(VLOOKUP(A21,'All Meals'!$A$12:$V$61,5),0.25))</f>
        <v/>
      </c>
      <c r="H21" s="189" t="str">
        <f t="shared" si="2"/>
        <v/>
      </c>
      <c r="I21" s="260" t="str">
        <f>IF(B21=0,"",FLOOR(VLOOKUP(A21,'All Meals'!$A$12:$V$61,6),0.25))</f>
        <v/>
      </c>
      <c r="J21" s="260" t="str">
        <f>IF(B21=0,"",FLOOR(VLOOKUP(A21,'All Meals'!$A$12:$V$61,7),0.25))</f>
        <v/>
      </c>
      <c r="K21" s="109" t="str">
        <f>IF(B21=0, "",VLOOKUP(A21,'All Meals'!$A$12:$V$61,10))</f>
        <v/>
      </c>
      <c r="L21" s="110" t="str">
        <f t="shared" si="3"/>
        <v/>
      </c>
      <c r="M21" s="354" t="str">
        <f>IF(B21=0, "",VLOOKUP(A21,'All Meals'!$A$12:$V$61,13))</f>
        <v/>
      </c>
      <c r="N21" s="109" t="str">
        <f>IF(B21=0, "",VLOOKUP(A21,'All Meals'!$A$12:$V$61,16))</f>
        <v/>
      </c>
      <c r="O21" s="441" t="str">
        <f t="shared" si="16"/>
        <v/>
      </c>
      <c r="P21" s="442" t="str">
        <f>IF(B21=0, "",VLOOKUP(A21,'All Meals'!$A$12:$V$61,19))</f>
        <v/>
      </c>
      <c r="Q21" s="109" t="str">
        <f>IF(B21=0, "",VLOOKUP(A21,'All Meals'!$A$12:$V$61,20))</f>
        <v/>
      </c>
      <c r="R21" s="188" t="str">
        <f t="shared" si="0"/>
        <v/>
      </c>
      <c r="T21" s="673"/>
      <c r="U21" s="915"/>
      <c r="V21" s="916"/>
      <c r="Y21" s="919"/>
      <c r="Z21" s="920"/>
      <c r="AB21" s="754" t="s">
        <v>232</v>
      </c>
      <c r="AC21" s="755"/>
      <c r="AD21" s="755"/>
      <c r="AE21" s="755"/>
      <c r="AF21" s="251"/>
      <c r="AG21" s="251"/>
      <c r="AH21" s="756" t="s">
        <v>233</v>
      </c>
      <c r="AI21" s="756"/>
      <c r="AJ21" s="756"/>
      <c r="AK21" s="756"/>
      <c r="AL21" s="251"/>
      <c r="AM21" s="251"/>
      <c r="AN21" s="757" t="s">
        <v>234</v>
      </c>
      <c r="AO21" s="757"/>
      <c r="AP21" s="757"/>
      <c r="AQ21" s="757"/>
      <c r="AR21" s="251"/>
      <c r="AS21" s="251"/>
      <c r="AT21" s="758" t="s">
        <v>235</v>
      </c>
      <c r="AU21" s="758"/>
      <c r="AV21" s="758"/>
      <c r="AW21" s="758"/>
      <c r="AX21" s="251"/>
      <c r="AY21" s="251"/>
      <c r="AZ21" s="945" t="s">
        <v>236</v>
      </c>
      <c r="BA21" s="946"/>
      <c r="BB21" s="946"/>
      <c r="BC21" s="947"/>
    </row>
    <row r="22" spans="1:57" ht="33.75" customHeight="1" x14ac:dyDescent="0.25">
      <c r="A22" s="451">
        <v>1</v>
      </c>
      <c r="B22" s="451">
        <f t="shared" si="5"/>
        <v>0</v>
      </c>
      <c r="C22" s="458">
        <v>16</v>
      </c>
      <c r="D22" s="73"/>
      <c r="E22" s="187" t="str">
        <f>IF(B22=0,"",FLOOR(VLOOKUP(A22,'All Meals'!$A$12:$V$61,4),0.25))</f>
        <v/>
      </c>
      <c r="F22" s="188" t="str">
        <f t="shared" si="1"/>
        <v/>
      </c>
      <c r="G22" s="187" t="str">
        <f>IF(B22=0,"",FLOOR(VLOOKUP(A22,'All Meals'!$A$12:$V$61,5),0.25))</f>
        <v/>
      </c>
      <c r="H22" s="189" t="str">
        <f t="shared" si="2"/>
        <v/>
      </c>
      <c r="I22" s="260" t="str">
        <f>IF(B22=0,"",FLOOR(VLOOKUP(A22,'All Meals'!$A$12:$V$61,6),0.25))</f>
        <v/>
      </c>
      <c r="J22" s="260" t="str">
        <f>IF(B22=0,"",FLOOR(VLOOKUP(A22,'All Meals'!$A$12:$V$61,7),0.25))</f>
        <v/>
      </c>
      <c r="K22" s="109" t="str">
        <f>IF(B22=0, "",VLOOKUP(A22,'All Meals'!$A$12:$V$61,10))</f>
        <v/>
      </c>
      <c r="L22" s="110" t="str">
        <f t="shared" si="3"/>
        <v/>
      </c>
      <c r="M22" s="354" t="str">
        <f>IF(B22=0, "",VLOOKUP(A22,'All Meals'!$A$12:$V$61,13))</f>
        <v/>
      </c>
      <c r="N22" s="109" t="str">
        <f>IF(B22=0, "",VLOOKUP(A22,'All Meals'!$A$12:$V$61,16))</f>
        <v/>
      </c>
      <c r="O22" s="441" t="str">
        <f t="shared" si="16"/>
        <v/>
      </c>
      <c r="P22" s="442" t="str">
        <f>IF(B22=0, "",VLOOKUP(A22,'All Meals'!$A$12:$V$61,19))</f>
        <v/>
      </c>
      <c r="Q22" s="109" t="str">
        <f>IF(B22=0, "",VLOOKUP(A22,'All Meals'!$A$12:$V$61,20))</f>
        <v/>
      </c>
      <c r="R22" s="188" t="str">
        <f t="shared" si="0"/>
        <v/>
      </c>
      <c r="T22" s="668" t="s">
        <v>228</v>
      </c>
      <c r="U22" s="899"/>
      <c r="V22" s="900"/>
      <c r="W22" s="230"/>
      <c r="X22" s="230"/>
      <c r="Y22" s="903">
        <f>FLOOR(Y20,0.125)</f>
        <v>0</v>
      </c>
      <c r="Z22" s="904"/>
      <c r="AB22" s="952"/>
      <c r="AC22" s="953"/>
      <c r="AD22" s="953"/>
      <c r="AE22" s="953"/>
      <c r="AF22" s="352"/>
      <c r="AG22" s="352"/>
      <c r="AH22" s="944"/>
      <c r="AI22" s="944"/>
      <c r="AJ22" s="944"/>
      <c r="AK22" s="944"/>
      <c r="AL22" s="352"/>
      <c r="AM22" s="352"/>
      <c r="AN22" s="752"/>
      <c r="AO22" s="752"/>
      <c r="AP22" s="752"/>
      <c r="AQ22" s="752"/>
      <c r="AR22" s="352"/>
      <c r="AS22" s="352"/>
      <c r="AT22" s="753"/>
      <c r="AU22" s="753"/>
      <c r="AV22" s="753"/>
      <c r="AW22" s="753"/>
      <c r="AX22" s="352"/>
      <c r="AY22" s="352"/>
      <c r="AZ22" s="948"/>
      <c r="BA22" s="949"/>
      <c r="BB22" s="949"/>
      <c r="BC22" s="950"/>
    </row>
    <row r="23" spans="1:57" ht="33.75" customHeight="1" thickBot="1" x14ac:dyDescent="0.3">
      <c r="A23" s="451">
        <v>1</v>
      </c>
      <c r="B23" s="451">
        <f t="shared" si="5"/>
        <v>0</v>
      </c>
      <c r="C23" s="458">
        <v>17</v>
      </c>
      <c r="D23" s="73"/>
      <c r="E23" s="187" t="str">
        <f>IF(B23=0,"",FLOOR(VLOOKUP(A23,'All Meals'!$A$12:$V$61,4),0.25))</f>
        <v/>
      </c>
      <c r="F23" s="188" t="str">
        <f t="shared" si="1"/>
        <v/>
      </c>
      <c r="G23" s="187" t="str">
        <f>IF(B23=0,"",FLOOR(VLOOKUP(A23,'All Meals'!$A$12:$V$61,5),0.25))</f>
        <v/>
      </c>
      <c r="H23" s="189" t="str">
        <f t="shared" si="2"/>
        <v/>
      </c>
      <c r="I23" s="260" t="str">
        <f>IF(B23=0,"",FLOOR(VLOOKUP(A23,'All Meals'!$A$12:$V$61,6),0.25))</f>
        <v/>
      </c>
      <c r="J23" s="260" t="str">
        <f>IF(B23=0,"",FLOOR(VLOOKUP(A23,'All Meals'!$A$12:$V$61,7),0.25))</f>
        <v/>
      </c>
      <c r="K23" s="109" t="str">
        <f>IF(B23=0, "",VLOOKUP(A23,'All Meals'!$A$12:$V$61,10))</f>
        <v/>
      </c>
      <c r="L23" s="110" t="str">
        <f t="shared" si="3"/>
        <v/>
      </c>
      <c r="M23" s="354" t="str">
        <f>IF(B23=0, "",VLOOKUP(A23,'All Meals'!$A$12:$V$61,13))</f>
        <v/>
      </c>
      <c r="N23" s="109" t="str">
        <f>IF(B23=0, "",VLOOKUP(A23,'All Meals'!$A$12:$V$61,16))</f>
        <v/>
      </c>
      <c r="O23" s="441" t="str">
        <f t="shared" si="16"/>
        <v/>
      </c>
      <c r="P23" s="442" t="str">
        <f>IF(B23=0, "",VLOOKUP(A23,'All Meals'!$A$12:$V$61,19))</f>
        <v/>
      </c>
      <c r="Q23" s="109" t="str">
        <f>IF(B23=0, "",VLOOKUP(A23,'All Meals'!$A$12:$V$61,20))</f>
        <v/>
      </c>
      <c r="R23" s="188" t="str">
        <f t="shared" si="0"/>
        <v/>
      </c>
      <c r="T23" s="669"/>
      <c r="U23" s="901"/>
      <c r="V23" s="902"/>
      <c r="W23" s="231"/>
      <c r="X23" s="231"/>
      <c r="Y23" s="905"/>
      <c r="Z23" s="906"/>
      <c r="AB23" s="952"/>
      <c r="AC23" s="953"/>
      <c r="AD23" s="953"/>
      <c r="AE23" s="953"/>
      <c r="AF23" s="352"/>
      <c r="AG23" s="352"/>
      <c r="AH23" s="944"/>
      <c r="AI23" s="944"/>
      <c r="AJ23" s="944"/>
      <c r="AK23" s="944"/>
      <c r="AL23" s="352"/>
      <c r="AM23" s="352"/>
      <c r="AN23" s="752"/>
      <c r="AO23" s="752"/>
      <c r="AP23" s="752"/>
      <c r="AQ23" s="752"/>
      <c r="AR23" s="352"/>
      <c r="AS23" s="352"/>
      <c r="AT23" s="753"/>
      <c r="AU23" s="753"/>
      <c r="AV23" s="753"/>
      <c r="AW23" s="753"/>
      <c r="AX23" s="352"/>
      <c r="AY23" s="352"/>
      <c r="AZ23" s="948"/>
      <c r="BA23" s="949"/>
      <c r="BB23" s="949"/>
      <c r="BC23" s="950"/>
    </row>
    <row r="24" spans="1:57" ht="33.75" customHeight="1" x14ac:dyDescent="0.25">
      <c r="A24" s="451">
        <v>1</v>
      </c>
      <c r="B24" s="451">
        <f t="shared" si="5"/>
        <v>0</v>
      </c>
      <c r="C24" s="458">
        <v>18</v>
      </c>
      <c r="D24" s="73"/>
      <c r="E24" s="187" t="str">
        <f>IF(B24=0,"",FLOOR(VLOOKUP(A24,'All Meals'!$A$12:$V$61,4),0.25))</f>
        <v/>
      </c>
      <c r="F24" s="188" t="str">
        <f t="shared" si="1"/>
        <v/>
      </c>
      <c r="G24" s="187" t="str">
        <f>IF(B24=0,"",FLOOR(VLOOKUP(A24,'All Meals'!$A$12:$V$61,5),0.25))</f>
        <v/>
      </c>
      <c r="H24" s="189" t="str">
        <f t="shared" si="2"/>
        <v/>
      </c>
      <c r="I24" s="260" t="str">
        <f>IF(B24=0,"",FLOOR(VLOOKUP(A24,'All Meals'!$A$12:$V$61,6),0.25))</f>
        <v/>
      </c>
      <c r="J24" s="260" t="str">
        <f>IF(B24=0,"",FLOOR(VLOOKUP(A24,'All Meals'!$A$12:$V$61,7),0.25))</f>
        <v/>
      </c>
      <c r="K24" s="109" t="str">
        <f>IF(B24=0, "",VLOOKUP(A24,'All Meals'!$A$12:$V$61,10))</f>
        <v/>
      </c>
      <c r="L24" s="110" t="str">
        <f t="shared" si="3"/>
        <v/>
      </c>
      <c r="M24" s="354" t="str">
        <f>IF(B24=0, "",VLOOKUP(A24,'All Meals'!$A$12:$V$61,13))</f>
        <v/>
      </c>
      <c r="N24" s="109" t="str">
        <f>IF(B24=0, "",VLOOKUP(A24,'All Meals'!$A$12:$V$61,16))</f>
        <v/>
      </c>
      <c r="O24" s="441" t="str">
        <f t="shared" si="16"/>
        <v/>
      </c>
      <c r="P24" s="442" t="str">
        <f>IF(B24=0, "",VLOOKUP(A24,'All Meals'!$A$12:$V$61,19))</f>
        <v/>
      </c>
      <c r="Q24" s="109" t="str">
        <f>IF(B24=0, "",VLOOKUP(A24,'All Meals'!$A$12:$V$61,20))</f>
        <v/>
      </c>
      <c r="R24" s="188" t="str">
        <f t="shared" si="0"/>
        <v/>
      </c>
      <c r="AB24" s="749"/>
      <c r="AC24" s="750"/>
      <c r="AD24" s="750"/>
      <c r="AE24" s="750"/>
      <c r="AF24" s="352"/>
      <c r="AG24" s="352"/>
      <c r="AH24" s="944"/>
      <c r="AI24" s="944"/>
      <c r="AJ24" s="944"/>
      <c r="AK24" s="944"/>
      <c r="AL24" s="352"/>
      <c r="AM24" s="352"/>
      <c r="AN24" s="752"/>
      <c r="AO24" s="752"/>
      <c r="AP24" s="752"/>
      <c r="AQ24" s="752"/>
      <c r="AR24" s="352"/>
      <c r="AS24" s="352"/>
      <c r="AT24" s="753"/>
      <c r="AU24" s="753"/>
      <c r="AV24" s="753"/>
      <c r="AW24" s="753"/>
      <c r="AX24" s="352"/>
      <c r="AY24" s="352"/>
      <c r="AZ24" s="948"/>
      <c r="BA24" s="949"/>
      <c r="BB24" s="949"/>
      <c r="BC24" s="950"/>
    </row>
    <row r="25" spans="1:57" ht="33.75" customHeight="1" x14ac:dyDescent="0.25">
      <c r="A25" s="451">
        <v>1</v>
      </c>
      <c r="B25" s="451">
        <f t="shared" si="5"/>
        <v>0</v>
      </c>
      <c r="C25" s="458">
        <v>19</v>
      </c>
      <c r="D25" s="73"/>
      <c r="E25" s="187" t="str">
        <f>IF(B25=0,"",FLOOR(VLOOKUP(A25,'All Meals'!$A$12:$V$61,4),0.25))</f>
        <v/>
      </c>
      <c r="F25" s="188" t="str">
        <f t="shared" si="1"/>
        <v/>
      </c>
      <c r="G25" s="187" t="str">
        <f>IF(B25=0,"",FLOOR(VLOOKUP(A25,'All Meals'!$A$12:$V$61,5),0.25))</f>
        <v/>
      </c>
      <c r="H25" s="189" t="str">
        <f t="shared" si="2"/>
        <v/>
      </c>
      <c r="I25" s="260" t="str">
        <f>IF(B25=0,"",FLOOR(VLOOKUP(A25,'All Meals'!$A$12:$V$61,6),0.25))</f>
        <v/>
      </c>
      <c r="J25" s="260" t="str">
        <f>IF(B25=0,"",FLOOR(VLOOKUP(A25,'All Meals'!$A$12:$V$61,7),0.25))</f>
        <v/>
      </c>
      <c r="K25" s="109" t="str">
        <f>IF(B25=0, "",VLOOKUP(A25,'All Meals'!$A$12:$V$61,10))</f>
        <v/>
      </c>
      <c r="L25" s="110" t="str">
        <f t="shared" si="3"/>
        <v/>
      </c>
      <c r="M25" s="354" t="str">
        <f>IF(B25=0, "",VLOOKUP(A25,'All Meals'!$A$12:$V$61,13))</f>
        <v/>
      </c>
      <c r="N25" s="109" t="str">
        <f>IF(B25=0, "",VLOOKUP(A25,'All Meals'!$A$12:$V$61,16))</f>
        <v/>
      </c>
      <c r="O25" s="441" t="str">
        <f t="shared" si="16"/>
        <v/>
      </c>
      <c r="P25" s="442" t="str">
        <f>IF(B25=0, "",VLOOKUP(A25,'All Meals'!$A$12:$V$61,19))</f>
        <v/>
      </c>
      <c r="Q25" s="109" t="str">
        <f>IF(B25=0, "",VLOOKUP(A25,'All Meals'!$A$12:$V$61,20))</f>
        <v/>
      </c>
      <c r="R25" s="188" t="str">
        <f t="shared" si="0"/>
        <v/>
      </c>
      <c r="AB25" s="749"/>
      <c r="AC25" s="750"/>
      <c r="AD25" s="750"/>
      <c r="AE25" s="750"/>
      <c r="AF25" s="352"/>
      <c r="AG25" s="352"/>
      <c r="AH25" s="944"/>
      <c r="AI25" s="944"/>
      <c r="AJ25" s="944"/>
      <c r="AK25" s="944"/>
      <c r="AL25" s="352"/>
      <c r="AM25" s="352"/>
      <c r="AN25" s="752"/>
      <c r="AO25" s="752"/>
      <c r="AP25" s="752"/>
      <c r="AQ25" s="752"/>
      <c r="AR25" s="352"/>
      <c r="AS25" s="352"/>
      <c r="AT25" s="753"/>
      <c r="AU25" s="753"/>
      <c r="AV25" s="753"/>
      <c r="AW25" s="753"/>
      <c r="AX25" s="352"/>
      <c r="AY25" s="352"/>
      <c r="AZ25" s="948"/>
      <c r="BA25" s="949"/>
      <c r="BB25" s="949"/>
      <c r="BC25" s="950"/>
    </row>
    <row r="26" spans="1:57" ht="33.75" customHeight="1" thickBot="1" x14ac:dyDescent="0.3">
      <c r="A26" s="451">
        <v>1</v>
      </c>
      <c r="B26" s="451">
        <f t="shared" si="5"/>
        <v>0</v>
      </c>
      <c r="C26" s="459">
        <v>20</v>
      </c>
      <c r="D26" s="74"/>
      <c r="E26" s="452" t="str">
        <f>IF(B26=0,"",FLOOR(VLOOKUP(A26,'All Meals'!$A$12:$V$61,4),0.25))</f>
        <v/>
      </c>
      <c r="F26" s="188" t="str">
        <f t="shared" si="1"/>
        <v/>
      </c>
      <c r="G26" s="452" t="str">
        <f>IF(B26=0,"",FLOOR(VLOOKUP(A26,'All Meals'!$A$12:$V$61,5),0.25))</f>
        <v/>
      </c>
      <c r="H26" s="189" t="str">
        <f t="shared" si="2"/>
        <v/>
      </c>
      <c r="I26" s="453" t="str">
        <f>IF(B26=0,"",FLOOR(VLOOKUP(A26,'All Meals'!$A$12:$V$61,6),0.25))</f>
        <v/>
      </c>
      <c r="J26" s="453" t="str">
        <f>IF(B26=0,"",FLOOR(VLOOKUP(A26,'All Meals'!$A$12:$V$61,7),0.25))</f>
        <v/>
      </c>
      <c r="K26" s="454" t="str">
        <f>IF(B26=0, "",VLOOKUP(A26,'All Meals'!$A$12:$V$61,10))</f>
        <v/>
      </c>
      <c r="L26" s="110" t="str">
        <f t="shared" si="3"/>
        <v/>
      </c>
      <c r="M26" s="455" t="str">
        <f>IF(B26=0, "",VLOOKUP(A26,'All Meals'!$A$12:$V$61,13))</f>
        <v/>
      </c>
      <c r="N26" s="454" t="str">
        <f>IF(B26=0, "",VLOOKUP(A26,'All Meals'!$A$12:$V$61,16))</f>
        <v/>
      </c>
      <c r="O26" s="441" t="str">
        <f t="shared" si="16"/>
        <v/>
      </c>
      <c r="P26" s="456" t="str">
        <f>IF(B26=0, "",VLOOKUP(A26,'All Meals'!$A$12:$V$61,19))</f>
        <v/>
      </c>
      <c r="Q26" s="454" t="str">
        <f>IF(B26=0, "",VLOOKUP(A26,'All Meals'!$A$12:$V$61,20))</f>
        <v/>
      </c>
      <c r="R26" s="190" t="str">
        <f t="shared" si="0"/>
        <v/>
      </c>
      <c r="AB26" s="742"/>
      <c r="AC26" s="743"/>
      <c r="AD26" s="743"/>
      <c r="AE26" s="743"/>
      <c r="AF26" s="353"/>
      <c r="AG26" s="353"/>
      <c r="AH26" s="951"/>
      <c r="AI26" s="951"/>
      <c r="AJ26" s="951"/>
      <c r="AK26" s="951"/>
      <c r="AL26" s="353"/>
      <c r="AM26" s="353"/>
      <c r="AN26" s="745"/>
      <c r="AO26" s="745"/>
      <c r="AP26" s="745"/>
      <c r="AQ26" s="745"/>
      <c r="AR26" s="353"/>
      <c r="AS26" s="353"/>
      <c r="AT26" s="746"/>
      <c r="AU26" s="746"/>
      <c r="AV26" s="746"/>
      <c r="AW26" s="746"/>
      <c r="AX26" s="353"/>
      <c r="AY26" s="353"/>
      <c r="AZ26" s="938"/>
      <c r="BA26" s="939"/>
      <c r="BB26" s="939"/>
      <c r="BC26" s="940"/>
    </row>
    <row r="27" spans="1:57" ht="33.75" customHeight="1" x14ac:dyDescent="0.25">
      <c r="AB27" s="170"/>
    </row>
    <row r="28" spans="1:57" ht="33.75" customHeight="1" x14ac:dyDescent="0.25">
      <c r="AB28" s="170"/>
      <c r="AE28" s="171"/>
    </row>
    <row r="29" spans="1:57" ht="33.75" customHeight="1" x14ac:dyDescent="0.25"/>
    <row r="30" spans="1:57" ht="33.75" customHeight="1" x14ac:dyDescent="0.25"/>
  </sheetData>
  <sheetProtection algorithmName="SHA-512" hashValue="+gMWF1QhzaJeHKiYwsBu9t9KoMsnI02/maACyvANRoKI0EHCPiiLPXjQ1xfoZQnuCecRxAqIFhupErOw4DXS+g==" saltValue="70j+ILrlTnDu6RHWp1kD+w==" spinCount="100000" sheet="1"/>
  <mergeCells count="127">
    <mergeCell ref="BD5:BD6"/>
    <mergeCell ref="BB7:BB8"/>
    <mergeCell ref="BC7:BC8"/>
    <mergeCell ref="AJ7:AJ8"/>
    <mergeCell ref="AK7:AK8"/>
    <mergeCell ref="S5:V5"/>
    <mergeCell ref="AB5:AB6"/>
    <mergeCell ref="BA7:BA8"/>
    <mergeCell ref="T1:Z1"/>
    <mergeCell ref="AB1:BC1"/>
    <mergeCell ref="AM7:AM8"/>
    <mergeCell ref="AN7:AN8"/>
    <mergeCell ref="AO7:AO8"/>
    <mergeCell ref="D2:R2"/>
    <mergeCell ref="T2:V2"/>
    <mergeCell ref="Y2:Z2"/>
    <mergeCell ref="AB2:AW2"/>
    <mergeCell ref="AZ2:BD2"/>
    <mergeCell ref="C1:R1"/>
    <mergeCell ref="AE5:AE6"/>
    <mergeCell ref="Z5:Z8"/>
    <mergeCell ref="S8:V8"/>
    <mergeCell ref="AB3:AN3"/>
    <mergeCell ref="K4:M4"/>
    <mergeCell ref="Q4:R4"/>
    <mergeCell ref="S4:Z4"/>
    <mergeCell ref="AB4:BC4"/>
    <mergeCell ref="Q5:Q6"/>
    <mergeCell ref="K5:K6"/>
    <mergeCell ref="L5:L6"/>
    <mergeCell ref="AP7:AP8"/>
    <mergeCell ref="AQ7:AQ8"/>
    <mergeCell ref="AR7:AR8"/>
    <mergeCell ref="AS7:AS8"/>
    <mergeCell ref="AT7:AT8"/>
    <mergeCell ref="AZ7:AZ8"/>
    <mergeCell ref="AL7:AL8"/>
    <mergeCell ref="BE5:BE6"/>
    <mergeCell ref="S6:V6"/>
    <mergeCell ref="S7:V7"/>
    <mergeCell ref="AB7:AB8"/>
    <mergeCell ref="AC7:AC8"/>
    <mergeCell ref="AD7:AD8"/>
    <mergeCell ref="AE7:AE8"/>
    <mergeCell ref="AF7:AF8"/>
    <mergeCell ref="AI7:AI8"/>
    <mergeCell ref="AN5:AN6"/>
    <mergeCell ref="AQ5:AQ6"/>
    <mergeCell ref="AT5:AT6"/>
    <mergeCell ref="AW5:AW6"/>
    <mergeCell ref="AZ5:AZ6"/>
    <mergeCell ref="BC5:BC6"/>
    <mergeCell ref="AH5:AH6"/>
    <mergeCell ref="AG7:AG8"/>
    <mergeCell ref="AH7:AH8"/>
    <mergeCell ref="AK5:AK6"/>
    <mergeCell ref="AU7:AU8"/>
    <mergeCell ref="AV7:AV8"/>
    <mergeCell ref="AW7:AW8"/>
    <mergeCell ref="AX7:AX8"/>
    <mergeCell ref="AY7:AY8"/>
    <mergeCell ref="AZ9:BC9"/>
    <mergeCell ref="T11:Z12"/>
    <mergeCell ref="T13:V18"/>
    <mergeCell ref="Y13:Z13"/>
    <mergeCell ref="Y14:Z14"/>
    <mergeCell ref="Y15:Z15"/>
    <mergeCell ref="Y16:Z16"/>
    <mergeCell ref="Y17:Z17"/>
    <mergeCell ref="Y18:Z18"/>
    <mergeCell ref="S9:V9"/>
    <mergeCell ref="AB9:AE9"/>
    <mergeCell ref="AH9:AK9"/>
    <mergeCell ref="AN9:AQ9"/>
    <mergeCell ref="AT9:AW9"/>
    <mergeCell ref="AZ23:BC23"/>
    <mergeCell ref="AB22:AE22"/>
    <mergeCell ref="AH22:AK22"/>
    <mergeCell ref="AN22:AQ22"/>
    <mergeCell ref="T20:V21"/>
    <mergeCell ref="Y20:Z21"/>
    <mergeCell ref="AB20:BC20"/>
    <mergeCell ref="AB21:AE21"/>
    <mergeCell ref="AH21:AK21"/>
    <mergeCell ref="AN21:AQ21"/>
    <mergeCell ref="AT21:AW21"/>
    <mergeCell ref="AZ21:BC21"/>
    <mergeCell ref="AB26:AE26"/>
    <mergeCell ref="AH26:AK26"/>
    <mergeCell ref="AN26:AQ26"/>
    <mergeCell ref="AT26:AW26"/>
    <mergeCell ref="T22:V23"/>
    <mergeCell ref="Y22:Z23"/>
    <mergeCell ref="AT22:AW22"/>
    <mergeCell ref="T19:Z19"/>
    <mergeCell ref="AZ26:BC26"/>
    <mergeCell ref="AB24:AE24"/>
    <mergeCell ref="AH24:AK24"/>
    <mergeCell ref="AN24:AQ24"/>
    <mergeCell ref="AT24:AW24"/>
    <mergeCell ref="AZ24:BC24"/>
    <mergeCell ref="AB25:AE25"/>
    <mergeCell ref="AH25:AK25"/>
    <mergeCell ref="AN25:AQ25"/>
    <mergeCell ref="AT25:AW25"/>
    <mergeCell ref="AZ25:BC25"/>
    <mergeCell ref="AZ22:BC22"/>
    <mergeCell ref="AB23:AE23"/>
    <mergeCell ref="AH23:AK23"/>
    <mergeCell ref="AN23:AQ23"/>
    <mergeCell ref="AT23:AW23"/>
    <mergeCell ref="C4:D6"/>
    <mergeCell ref="C3:Z3"/>
    <mergeCell ref="N4:P4"/>
    <mergeCell ref="P5:P6"/>
    <mergeCell ref="E4:F4"/>
    <mergeCell ref="E5:E6"/>
    <mergeCell ref="F5:F6"/>
    <mergeCell ref="G4:J4"/>
    <mergeCell ref="G5:G6"/>
    <mergeCell ref="H5:H6"/>
    <mergeCell ref="I5:I6"/>
    <mergeCell ref="J5:J6"/>
    <mergeCell ref="O5:O6"/>
    <mergeCell ref="R5:R6"/>
    <mergeCell ref="M5:M6"/>
    <mergeCell ref="N5:N6"/>
  </mergeCells>
  <conditionalFormatting sqref="R7:R26 Z5 O7:O26 F7:J26 L7:L26 Z9">
    <cfRule type="containsText" dxfId="60" priority="9" stopIfTrue="1" operator="containsText" text="Yes">
      <formula>NOT(ISERROR(SEARCH("Yes",F5)))</formula>
    </cfRule>
    <cfRule type="containsText" dxfId="59" priority="10" stopIfTrue="1" operator="containsText" text="No">
      <formula>NOT(ISERROR(SEARCH("No",F5)))</formula>
    </cfRule>
  </conditionalFormatting>
  <conditionalFormatting sqref="AB9:AE9 AH9:AK9">
    <cfRule type="containsText" dxfId="58" priority="8" stopIfTrue="1" operator="containsText" text="Remember">
      <formula>NOT(ISERROR(SEARCH("Remember",AB9)))</formula>
    </cfRule>
  </conditionalFormatting>
  <conditionalFormatting sqref="AB20">
    <cfRule type="containsText" dxfId="57" priority="7" stopIfTrue="1" operator="containsText" text="You">
      <formula>NOT(ISERROR(SEARCH("You",AB20)))</formula>
    </cfRule>
  </conditionalFormatting>
  <conditionalFormatting sqref="AN9:AQ9">
    <cfRule type="containsText" dxfId="56" priority="2" stopIfTrue="1" operator="containsText" text="if">
      <formula>NOT(ISERROR(SEARCH("if",AN9)))</formula>
    </cfRule>
  </conditionalFormatting>
  <conditionalFormatting sqref="AB20">
    <cfRule type="containsText" dxfId="55" priority="1" stopIfTrue="1" operator="containsText" text="You">
      <formula>NOT(ISERROR(SEARCH("You",AB20)))</formula>
    </cfRule>
  </conditionalFormatting>
  <hyperlinks>
    <hyperlink ref="Y2:Z2" location="'Weekly Report'!A1" display="Go to Weekly Report" xr:uid="{00000000-0004-0000-0900-000000000000}"/>
    <hyperlink ref="T2:V2" location="'Menu Worksheet Instructions'!A1" display="Go to Instructions" xr:uid="{00000000-0004-0000-0900-000001000000}"/>
    <hyperlink ref="AZ2:BD2" r:id="rId1" display="https://foodbuyingguide.fns.usda.gov/files/Reports/USDA_FBG_Section2_Vegetables_YieldTable.pdf" xr:uid="{00000000-0004-0000-0900-000002000000}"/>
  </hyperlinks>
  <pageMargins left="0.7" right="0.7" top="0.75" bottom="0.75" header="0.3" footer="0.3"/>
  <pageSetup scale="35" orientation="landscape" horizontalDpi="1200" verticalDpi="1200" r:id="rId2"/>
  <headerFooter>
    <oddHeader>&amp;L&amp;G</oddHeader>
    <oddFooter>&amp;L&amp;P</oddFooter>
  </headerFooter>
  <colBreaks count="1" manualBreakCount="1">
    <brk id="18" max="25" man="1"/>
  </col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3553" r:id="rId6" name="Drop Down 1">
              <controlPr defaultSize="0" autoLine="0" autoPict="0">
                <anchor moveWithCells="1">
                  <from>
                    <xdr:col>3</xdr:col>
                    <xdr:colOff>161925</xdr:colOff>
                    <xdr:row>6</xdr:row>
                    <xdr:rowOff>104775</xdr:rowOff>
                  </from>
                  <to>
                    <xdr:col>3</xdr:col>
                    <xdr:colOff>3057525</xdr:colOff>
                    <xdr:row>6</xdr:row>
                    <xdr:rowOff>381000</xdr:rowOff>
                  </to>
                </anchor>
              </controlPr>
            </control>
          </mc:Choice>
        </mc:AlternateContent>
        <mc:AlternateContent xmlns:mc="http://schemas.openxmlformats.org/markup-compatibility/2006">
          <mc:Choice Requires="x14">
            <control shapeId="23554" r:id="rId7" name="Drop Down 2">
              <controlPr defaultSize="0" autoLine="0" autoPict="0">
                <anchor moveWithCells="1">
                  <from>
                    <xdr:col>3</xdr:col>
                    <xdr:colOff>161925</xdr:colOff>
                    <xdr:row>7</xdr:row>
                    <xdr:rowOff>104775</xdr:rowOff>
                  </from>
                  <to>
                    <xdr:col>3</xdr:col>
                    <xdr:colOff>3057525</xdr:colOff>
                    <xdr:row>7</xdr:row>
                    <xdr:rowOff>381000</xdr:rowOff>
                  </to>
                </anchor>
              </controlPr>
            </control>
          </mc:Choice>
        </mc:AlternateContent>
        <mc:AlternateContent xmlns:mc="http://schemas.openxmlformats.org/markup-compatibility/2006">
          <mc:Choice Requires="x14">
            <control shapeId="23555" r:id="rId8" name="Drop Down 3">
              <controlPr defaultSize="0" autoLine="0" autoPict="0">
                <anchor moveWithCells="1">
                  <from>
                    <xdr:col>3</xdr:col>
                    <xdr:colOff>161925</xdr:colOff>
                    <xdr:row>8</xdr:row>
                    <xdr:rowOff>104775</xdr:rowOff>
                  </from>
                  <to>
                    <xdr:col>3</xdr:col>
                    <xdr:colOff>3057525</xdr:colOff>
                    <xdr:row>8</xdr:row>
                    <xdr:rowOff>381000</xdr:rowOff>
                  </to>
                </anchor>
              </controlPr>
            </control>
          </mc:Choice>
        </mc:AlternateContent>
        <mc:AlternateContent xmlns:mc="http://schemas.openxmlformats.org/markup-compatibility/2006">
          <mc:Choice Requires="x14">
            <control shapeId="23556" r:id="rId9" name="Drop Down 4">
              <controlPr defaultSize="0" autoLine="0" autoPict="0">
                <anchor moveWithCells="1">
                  <from>
                    <xdr:col>3</xdr:col>
                    <xdr:colOff>161925</xdr:colOff>
                    <xdr:row>9</xdr:row>
                    <xdr:rowOff>104775</xdr:rowOff>
                  </from>
                  <to>
                    <xdr:col>3</xdr:col>
                    <xdr:colOff>3057525</xdr:colOff>
                    <xdr:row>9</xdr:row>
                    <xdr:rowOff>381000</xdr:rowOff>
                  </to>
                </anchor>
              </controlPr>
            </control>
          </mc:Choice>
        </mc:AlternateContent>
        <mc:AlternateContent xmlns:mc="http://schemas.openxmlformats.org/markup-compatibility/2006">
          <mc:Choice Requires="x14">
            <control shapeId="23557" r:id="rId10" name="Drop Down 5">
              <controlPr defaultSize="0" autoLine="0" autoPict="0">
                <anchor moveWithCells="1">
                  <from>
                    <xdr:col>3</xdr:col>
                    <xdr:colOff>161925</xdr:colOff>
                    <xdr:row>10</xdr:row>
                    <xdr:rowOff>104775</xdr:rowOff>
                  </from>
                  <to>
                    <xdr:col>3</xdr:col>
                    <xdr:colOff>3057525</xdr:colOff>
                    <xdr:row>10</xdr:row>
                    <xdr:rowOff>381000</xdr:rowOff>
                  </to>
                </anchor>
              </controlPr>
            </control>
          </mc:Choice>
        </mc:AlternateContent>
        <mc:AlternateContent xmlns:mc="http://schemas.openxmlformats.org/markup-compatibility/2006">
          <mc:Choice Requires="x14">
            <control shapeId="23558" r:id="rId11" name="Drop Down 6">
              <controlPr defaultSize="0" autoLine="0" autoPict="0">
                <anchor moveWithCells="1">
                  <from>
                    <xdr:col>3</xdr:col>
                    <xdr:colOff>161925</xdr:colOff>
                    <xdr:row>11</xdr:row>
                    <xdr:rowOff>104775</xdr:rowOff>
                  </from>
                  <to>
                    <xdr:col>3</xdr:col>
                    <xdr:colOff>3057525</xdr:colOff>
                    <xdr:row>11</xdr:row>
                    <xdr:rowOff>381000</xdr:rowOff>
                  </to>
                </anchor>
              </controlPr>
            </control>
          </mc:Choice>
        </mc:AlternateContent>
        <mc:AlternateContent xmlns:mc="http://schemas.openxmlformats.org/markup-compatibility/2006">
          <mc:Choice Requires="x14">
            <control shapeId="23559" r:id="rId12" name="Drop Down 7">
              <controlPr defaultSize="0" autoLine="0" autoPict="0">
                <anchor moveWithCells="1">
                  <from>
                    <xdr:col>3</xdr:col>
                    <xdr:colOff>161925</xdr:colOff>
                    <xdr:row>12</xdr:row>
                    <xdr:rowOff>104775</xdr:rowOff>
                  </from>
                  <to>
                    <xdr:col>3</xdr:col>
                    <xdr:colOff>3057525</xdr:colOff>
                    <xdr:row>12</xdr:row>
                    <xdr:rowOff>381000</xdr:rowOff>
                  </to>
                </anchor>
              </controlPr>
            </control>
          </mc:Choice>
        </mc:AlternateContent>
        <mc:AlternateContent xmlns:mc="http://schemas.openxmlformats.org/markup-compatibility/2006">
          <mc:Choice Requires="x14">
            <control shapeId="23560" r:id="rId13" name="Drop Down 8">
              <controlPr defaultSize="0" autoLine="0" autoPict="0">
                <anchor moveWithCells="1">
                  <from>
                    <xdr:col>3</xdr:col>
                    <xdr:colOff>161925</xdr:colOff>
                    <xdr:row>13</xdr:row>
                    <xdr:rowOff>104775</xdr:rowOff>
                  </from>
                  <to>
                    <xdr:col>3</xdr:col>
                    <xdr:colOff>3057525</xdr:colOff>
                    <xdr:row>13</xdr:row>
                    <xdr:rowOff>381000</xdr:rowOff>
                  </to>
                </anchor>
              </controlPr>
            </control>
          </mc:Choice>
        </mc:AlternateContent>
        <mc:AlternateContent xmlns:mc="http://schemas.openxmlformats.org/markup-compatibility/2006">
          <mc:Choice Requires="x14">
            <control shapeId="23561" r:id="rId14" name="Drop Down 9">
              <controlPr defaultSize="0" autoLine="0" autoPict="0">
                <anchor moveWithCells="1">
                  <from>
                    <xdr:col>3</xdr:col>
                    <xdr:colOff>161925</xdr:colOff>
                    <xdr:row>14</xdr:row>
                    <xdr:rowOff>104775</xdr:rowOff>
                  </from>
                  <to>
                    <xdr:col>3</xdr:col>
                    <xdr:colOff>3057525</xdr:colOff>
                    <xdr:row>14</xdr:row>
                    <xdr:rowOff>381000</xdr:rowOff>
                  </to>
                </anchor>
              </controlPr>
            </control>
          </mc:Choice>
        </mc:AlternateContent>
        <mc:AlternateContent xmlns:mc="http://schemas.openxmlformats.org/markup-compatibility/2006">
          <mc:Choice Requires="x14">
            <control shapeId="23562" r:id="rId15" name="Drop Down 10">
              <controlPr defaultSize="0" autoLine="0" autoPict="0">
                <anchor moveWithCells="1">
                  <from>
                    <xdr:col>3</xdr:col>
                    <xdr:colOff>161925</xdr:colOff>
                    <xdr:row>15</xdr:row>
                    <xdr:rowOff>85725</xdr:rowOff>
                  </from>
                  <to>
                    <xdr:col>3</xdr:col>
                    <xdr:colOff>3057525</xdr:colOff>
                    <xdr:row>15</xdr:row>
                    <xdr:rowOff>361950</xdr:rowOff>
                  </to>
                </anchor>
              </controlPr>
            </control>
          </mc:Choice>
        </mc:AlternateContent>
        <mc:AlternateContent xmlns:mc="http://schemas.openxmlformats.org/markup-compatibility/2006">
          <mc:Choice Requires="x14">
            <control shapeId="23563" r:id="rId16" name="Drop Down 11">
              <controlPr defaultSize="0" autoLine="0" autoPict="0">
                <anchor moveWithCells="1">
                  <from>
                    <xdr:col>3</xdr:col>
                    <xdr:colOff>161925</xdr:colOff>
                    <xdr:row>16</xdr:row>
                    <xdr:rowOff>104775</xdr:rowOff>
                  </from>
                  <to>
                    <xdr:col>3</xdr:col>
                    <xdr:colOff>3057525</xdr:colOff>
                    <xdr:row>16</xdr:row>
                    <xdr:rowOff>381000</xdr:rowOff>
                  </to>
                </anchor>
              </controlPr>
            </control>
          </mc:Choice>
        </mc:AlternateContent>
        <mc:AlternateContent xmlns:mc="http://schemas.openxmlformats.org/markup-compatibility/2006">
          <mc:Choice Requires="x14">
            <control shapeId="23564" r:id="rId17" name="Drop Down 12">
              <controlPr defaultSize="0" autoLine="0" autoPict="0">
                <anchor moveWithCells="1">
                  <from>
                    <xdr:col>3</xdr:col>
                    <xdr:colOff>161925</xdr:colOff>
                    <xdr:row>17</xdr:row>
                    <xdr:rowOff>104775</xdr:rowOff>
                  </from>
                  <to>
                    <xdr:col>3</xdr:col>
                    <xdr:colOff>3057525</xdr:colOff>
                    <xdr:row>17</xdr:row>
                    <xdr:rowOff>381000</xdr:rowOff>
                  </to>
                </anchor>
              </controlPr>
            </control>
          </mc:Choice>
        </mc:AlternateContent>
        <mc:AlternateContent xmlns:mc="http://schemas.openxmlformats.org/markup-compatibility/2006">
          <mc:Choice Requires="x14">
            <control shapeId="23565" r:id="rId18" name="Drop Down 13">
              <controlPr defaultSize="0" autoLine="0" autoPict="0">
                <anchor moveWithCells="1">
                  <from>
                    <xdr:col>3</xdr:col>
                    <xdr:colOff>161925</xdr:colOff>
                    <xdr:row>18</xdr:row>
                    <xdr:rowOff>104775</xdr:rowOff>
                  </from>
                  <to>
                    <xdr:col>3</xdr:col>
                    <xdr:colOff>3057525</xdr:colOff>
                    <xdr:row>18</xdr:row>
                    <xdr:rowOff>381000</xdr:rowOff>
                  </to>
                </anchor>
              </controlPr>
            </control>
          </mc:Choice>
        </mc:AlternateContent>
        <mc:AlternateContent xmlns:mc="http://schemas.openxmlformats.org/markup-compatibility/2006">
          <mc:Choice Requires="x14">
            <control shapeId="23566" r:id="rId19" name="Drop Down 14">
              <controlPr defaultSize="0" autoLine="0" autoPict="0">
                <anchor moveWithCells="1">
                  <from>
                    <xdr:col>3</xdr:col>
                    <xdr:colOff>161925</xdr:colOff>
                    <xdr:row>19</xdr:row>
                    <xdr:rowOff>104775</xdr:rowOff>
                  </from>
                  <to>
                    <xdr:col>3</xdr:col>
                    <xdr:colOff>3057525</xdr:colOff>
                    <xdr:row>19</xdr:row>
                    <xdr:rowOff>381000</xdr:rowOff>
                  </to>
                </anchor>
              </controlPr>
            </control>
          </mc:Choice>
        </mc:AlternateContent>
        <mc:AlternateContent xmlns:mc="http://schemas.openxmlformats.org/markup-compatibility/2006">
          <mc:Choice Requires="x14">
            <control shapeId="23567" r:id="rId20" name="Drop Down 15">
              <controlPr defaultSize="0" autoLine="0" autoPict="0">
                <anchor moveWithCells="1">
                  <from>
                    <xdr:col>3</xdr:col>
                    <xdr:colOff>161925</xdr:colOff>
                    <xdr:row>20</xdr:row>
                    <xdr:rowOff>104775</xdr:rowOff>
                  </from>
                  <to>
                    <xdr:col>3</xdr:col>
                    <xdr:colOff>3057525</xdr:colOff>
                    <xdr:row>20</xdr:row>
                    <xdr:rowOff>381000</xdr:rowOff>
                  </to>
                </anchor>
              </controlPr>
            </control>
          </mc:Choice>
        </mc:AlternateContent>
        <mc:AlternateContent xmlns:mc="http://schemas.openxmlformats.org/markup-compatibility/2006">
          <mc:Choice Requires="x14">
            <control shapeId="23568" r:id="rId21" name="Drop Down 16">
              <controlPr defaultSize="0" autoLine="0" autoPict="0">
                <anchor moveWithCells="1">
                  <from>
                    <xdr:col>3</xdr:col>
                    <xdr:colOff>161925</xdr:colOff>
                    <xdr:row>21</xdr:row>
                    <xdr:rowOff>104775</xdr:rowOff>
                  </from>
                  <to>
                    <xdr:col>3</xdr:col>
                    <xdr:colOff>3057525</xdr:colOff>
                    <xdr:row>21</xdr:row>
                    <xdr:rowOff>381000</xdr:rowOff>
                  </to>
                </anchor>
              </controlPr>
            </control>
          </mc:Choice>
        </mc:AlternateContent>
        <mc:AlternateContent xmlns:mc="http://schemas.openxmlformats.org/markup-compatibility/2006">
          <mc:Choice Requires="x14">
            <control shapeId="23569" r:id="rId22" name="Drop Down 17">
              <controlPr defaultSize="0" autoLine="0" autoPict="0">
                <anchor moveWithCells="1">
                  <from>
                    <xdr:col>3</xdr:col>
                    <xdr:colOff>161925</xdr:colOff>
                    <xdr:row>22</xdr:row>
                    <xdr:rowOff>104775</xdr:rowOff>
                  </from>
                  <to>
                    <xdr:col>3</xdr:col>
                    <xdr:colOff>3057525</xdr:colOff>
                    <xdr:row>22</xdr:row>
                    <xdr:rowOff>381000</xdr:rowOff>
                  </to>
                </anchor>
              </controlPr>
            </control>
          </mc:Choice>
        </mc:AlternateContent>
        <mc:AlternateContent xmlns:mc="http://schemas.openxmlformats.org/markup-compatibility/2006">
          <mc:Choice Requires="x14">
            <control shapeId="23570" r:id="rId23" name="Drop Down 18">
              <controlPr defaultSize="0" autoLine="0" autoPict="0">
                <anchor moveWithCells="1">
                  <from>
                    <xdr:col>3</xdr:col>
                    <xdr:colOff>161925</xdr:colOff>
                    <xdr:row>23</xdr:row>
                    <xdr:rowOff>104775</xdr:rowOff>
                  </from>
                  <to>
                    <xdr:col>3</xdr:col>
                    <xdr:colOff>3057525</xdr:colOff>
                    <xdr:row>23</xdr:row>
                    <xdr:rowOff>381000</xdr:rowOff>
                  </to>
                </anchor>
              </controlPr>
            </control>
          </mc:Choice>
        </mc:AlternateContent>
        <mc:AlternateContent xmlns:mc="http://schemas.openxmlformats.org/markup-compatibility/2006">
          <mc:Choice Requires="x14">
            <control shapeId="23571" r:id="rId24" name="Drop Down 19">
              <controlPr defaultSize="0" autoLine="0" autoPict="0">
                <anchor moveWithCells="1">
                  <from>
                    <xdr:col>3</xdr:col>
                    <xdr:colOff>161925</xdr:colOff>
                    <xdr:row>24</xdr:row>
                    <xdr:rowOff>104775</xdr:rowOff>
                  </from>
                  <to>
                    <xdr:col>3</xdr:col>
                    <xdr:colOff>3057525</xdr:colOff>
                    <xdr:row>24</xdr:row>
                    <xdr:rowOff>381000</xdr:rowOff>
                  </to>
                </anchor>
              </controlPr>
            </control>
          </mc:Choice>
        </mc:AlternateContent>
        <mc:AlternateContent xmlns:mc="http://schemas.openxmlformats.org/markup-compatibility/2006">
          <mc:Choice Requires="x14">
            <control shapeId="23572" r:id="rId25" name="Drop Down 20">
              <controlPr defaultSize="0" autoLine="0" autoPict="0">
                <anchor moveWithCells="1">
                  <from>
                    <xdr:col>3</xdr:col>
                    <xdr:colOff>161925</xdr:colOff>
                    <xdr:row>25</xdr:row>
                    <xdr:rowOff>104775</xdr:rowOff>
                  </from>
                  <to>
                    <xdr:col>3</xdr:col>
                    <xdr:colOff>3057525</xdr:colOff>
                    <xdr:row>25</xdr:row>
                    <xdr:rowOff>381000</xdr:rowOff>
                  </to>
                </anchor>
              </controlPr>
            </control>
          </mc:Choice>
        </mc:AlternateContent>
        <mc:AlternateContent xmlns:mc="http://schemas.openxmlformats.org/markup-compatibility/2006">
          <mc:Choice Requires="x14">
            <control shapeId="23573" r:id="rId26" name="Check Box 21">
              <controlPr defaultSize="0" autoFill="0" autoLine="0" autoPict="0">
                <anchor moveWithCells="1">
                  <from>
                    <xdr:col>24</xdr:col>
                    <xdr:colOff>200025</xdr:colOff>
                    <xdr:row>4</xdr:row>
                    <xdr:rowOff>142875</xdr:rowOff>
                  </from>
                  <to>
                    <xdr:col>24</xdr:col>
                    <xdr:colOff>504825</xdr:colOff>
                    <xdr:row>4</xdr:row>
                    <xdr:rowOff>371475</xdr:rowOff>
                  </to>
                </anchor>
              </controlPr>
            </control>
          </mc:Choice>
        </mc:AlternateContent>
        <mc:AlternateContent xmlns:mc="http://schemas.openxmlformats.org/markup-compatibility/2006">
          <mc:Choice Requires="x14">
            <control shapeId="23574" r:id="rId27" name="Check Box 22">
              <controlPr defaultSize="0" autoFill="0" autoLine="0" autoPict="0">
                <anchor moveWithCells="1">
                  <from>
                    <xdr:col>24</xdr:col>
                    <xdr:colOff>200025</xdr:colOff>
                    <xdr:row>5</xdr:row>
                    <xdr:rowOff>152400</xdr:rowOff>
                  </from>
                  <to>
                    <xdr:col>24</xdr:col>
                    <xdr:colOff>514350</xdr:colOff>
                    <xdr:row>5</xdr:row>
                    <xdr:rowOff>371475</xdr:rowOff>
                  </to>
                </anchor>
              </controlPr>
            </control>
          </mc:Choice>
        </mc:AlternateContent>
        <mc:AlternateContent xmlns:mc="http://schemas.openxmlformats.org/markup-compatibility/2006">
          <mc:Choice Requires="x14">
            <control shapeId="23575" r:id="rId28" name="Check Box 23">
              <controlPr defaultSize="0" autoFill="0" autoLine="0" autoPict="0">
                <anchor moveWithCells="1">
                  <from>
                    <xdr:col>24</xdr:col>
                    <xdr:colOff>200025</xdr:colOff>
                    <xdr:row>6</xdr:row>
                    <xdr:rowOff>123825</xdr:rowOff>
                  </from>
                  <to>
                    <xdr:col>24</xdr:col>
                    <xdr:colOff>514350</xdr:colOff>
                    <xdr:row>6</xdr:row>
                    <xdr:rowOff>342900</xdr:rowOff>
                  </to>
                </anchor>
              </controlPr>
            </control>
          </mc:Choice>
        </mc:AlternateContent>
        <mc:AlternateContent xmlns:mc="http://schemas.openxmlformats.org/markup-compatibility/2006">
          <mc:Choice Requires="x14">
            <control shapeId="23576" r:id="rId29" name="Check Box 24">
              <controlPr defaultSize="0" autoFill="0" autoLine="0" autoPict="0">
                <anchor moveWithCells="1">
                  <from>
                    <xdr:col>24</xdr:col>
                    <xdr:colOff>180975</xdr:colOff>
                    <xdr:row>7</xdr:row>
                    <xdr:rowOff>123825</xdr:rowOff>
                  </from>
                  <to>
                    <xdr:col>24</xdr:col>
                    <xdr:colOff>485775</xdr:colOff>
                    <xdr:row>7</xdr:row>
                    <xdr:rowOff>342900</xdr:rowOff>
                  </to>
                </anchor>
              </controlPr>
            </control>
          </mc:Choice>
        </mc:AlternateContent>
        <mc:AlternateContent xmlns:mc="http://schemas.openxmlformats.org/markup-compatibility/2006">
          <mc:Choice Requires="x14">
            <control shapeId="23577" r:id="rId30" name="Check Box 25">
              <controlPr defaultSize="0" autoFill="0" autoLine="0" autoPict="0">
                <anchor moveWithCells="1">
                  <from>
                    <xdr:col>24</xdr:col>
                    <xdr:colOff>180975</xdr:colOff>
                    <xdr:row>8</xdr:row>
                    <xdr:rowOff>85725</xdr:rowOff>
                  </from>
                  <to>
                    <xdr:col>24</xdr:col>
                    <xdr:colOff>485775</xdr:colOff>
                    <xdr:row>8</xdr:row>
                    <xdr:rowOff>314325</xdr:rowOff>
                  </to>
                </anchor>
              </controlPr>
            </control>
          </mc:Choice>
        </mc:AlternateContent>
        <mc:AlternateContent xmlns:mc="http://schemas.openxmlformats.org/markup-compatibility/2006">
          <mc:Choice Requires="x14">
            <control shapeId="23578" r:id="rId31" name="Drop Down 26">
              <controlPr defaultSize="0" autoLine="0" autoPict="0">
                <anchor moveWithCells="1">
                  <from>
                    <xdr:col>27</xdr:col>
                    <xdr:colOff>123825</xdr:colOff>
                    <xdr:row>9</xdr:row>
                    <xdr:rowOff>76200</xdr:rowOff>
                  </from>
                  <to>
                    <xdr:col>27</xdr:col>
                    <xdr:colOff>2476500</xdr:colOff>
                    <xdr:row>9</xdr:row>
                    <xdr:rowOff>342900</xdr:rowOff>
                  </to>
                </anchor>
              </controlPr>
            </control>
          </mc:Choice>
        </mc:AlternateContent>
        <mc:AlternateContent xmlns:mc="http://schemas.openxmlformats.org/markup-compatibility/2006">
          <mc:Choice Requires="x14">
            <control shapeId="23579" r:id="rId32" name="Drop Down 27">
              <controlPr defaultSize="0" autoLine="0" autoPict="0">
                <anchor moveWithCells="1">
                  <from>
                    <xdr:col>27</xdr:col>
                    <xdr:colOff>123825</xdr:colOff>
                    <xdr:row>10</xdr:row>
                    <xdr:rowOff>85725</xdr:rowOff>
                  </from>
                  <to>
                    <xdr:col>27</xdr:col>
                    <xdr:colOff>2476500</xdr:colOff>
                    <xdr:row>10</xdr:row>
                    <xdr:rowOff>381000</xdr:rowOff>
                  </to>
                </anchor>
              </controlPr>
            </control>
          </mc:Choice>
        </mc:AlternateContent>
        <mc:AlternateContent xmlns:mc="http://schemas.openxmlformats.org/markup-compatibility/2006">
          <mc:Choice Requires="x14">
            <control shapeId="23580" r:id="rId33" name="Drop Down 28">
              <controlPr defaultSize="0" autoLine="0" autoPict="0">
                <anchor moveWithCells="1">
                  <from>
                    <xdr:col>27</xdr:col>
                    <xdr:colOff>123825</xdr:colOff>
                    <xdr:row>11</xdr:row>
                    <xdr:rowOff>85725</xdr:rowOff>
                  </from>
                  <to>
                    <xdr:col>27</xdr:col>
                    <xdr:colOff>2476500</xdr:colOff>
                    <xdr:row>11</xdr:row>
                    <xdr:rowOff>381000</xdr:rowOff>
                  </to>
                </anchor>
              </controlPr>
            </control>
          </mc:Choice>
        </mc:AlternateContent>
        <mc:AlternateContent xmlns:mc="http://schemas.openxmlformats.org/markup-compatibility/2006">
          <mc:Choice Requires="x14">
            <control shapeId="23581" r:id="rId34" name="Drop Down 29">
              <controlPr defaultSize="0" autoLine="0" autoPict="0">
                <anchor moveWithCells="1">
                  <from>
                    <xdr:col>27</xdr:col>
                    <xdr:colOff>123825</xdr:colOff>
                    <xdr:row>12</xdr:row>
                    <xdr:rowOff>76200</xdr:rowOff>
                  </from>
                  <to>
                    <xdr:col>27</xdr:col>
                    <xdr:colOff>2495550</xdr:colOff>
                    <xdr:row>12</xdr:row>
                    <xdr:rowOff>342900</xdr:rowOff>
                  </to>
                </anchor>
              </controlPr>
            </control>
          </mc:Choice>
        </mc:AlternateContent>
        <mc:AlternateContent xmlns:mc="http://schemas.openxmlformats.org/markup-compatibility/2006">
          <mc:Choice Requires="x14">
            <control shapeId="23582" r:id="rId35" name="Drop Down 30">
              <controlPr defaultSize="0" autoLine="0" autoPict="0">
                <anchor moveWithCells="1">
                  <from>
                    <xdr:col>27</xdr:col>
                    <xdr:colOff>123825</xdr:colOff>
                    <xdr:row>13</xdr:row>
                    <xdr:rowOff>76200</xdr:rowOff>
                  </from>
                  <to>
                    <xdr:col>27</xdr:col>
                    <xdr:colOff>2476500</xdr:colOff>
                    <xdr:row>13</xdr:row>
                    <xdr:rowOff>342900</xdr:rowOff>
                  </to>
                </anchor>
              </controlPr>
            </control>
          </mc:Choice>
        </mc:AlternateContent>
        <mc:AlternateContent xmlns:mc="http://schemas.openxmlformats.org/markup-compatibility/2006">
          <mc:Choice Requires="x14">
            <control shapeId="23583" r:id="rId36" name="Drop Down 31">
              <controlPr defaultSize="0" autoLine="0" autoPict="0">
                <anchor moveWithCells="1">
                  <from>
                    <xdr:col>27</xdr:col>
                    <xdr:colOff>123825</xdr:colOff>
                    <xdr:row>14</xdr:row>
                    <xdr:rowOff>76200</xdr:rowOff>
                  </from>
                  <to>
                    <xdr:col>27</xdr:col>
                    <xdr:colOff>2476500</xdr:colOff>
                    <xdr:row>14</xdr:row>
                    <xdr:rowOff>342900</xdr:rowOff>
                  </to>
                </anchor>
              </controlPr>
            </control>
          </mc:Choice>
        </mc:AlternateContent>
        <mc:AlternateContent xmlns:mc="http://schemas.openxmlformats.org/markup-compatibility/2006">
          <mc:Choice Requires="x14">
            <control shapeId="23584" r:id="rId37" name="Drop Down 32">
              <controlPr defaultSize="0" autoLine="0" autoPict="0">
                <anchor moveWithCells="1">
                  <from>
                    <xdr:col>27</xdr:col>
                    <xdr:colOff>123825</xdr:colOff>
                    <xdr:row>15</xdr:row>
                    <xdr:rowOff>76200</xdr:rowOff>
                  </from>
                  <to>
                    <xdr:col>27</xdr:col>
                    <xdr:colOff>2476500</xdr:colOff>
                    <xdr:row>15</xdr:row>
                    <xdr:rowOff>342900</xdr:rowOff>
                  </to>
                </anchor>
              </controlPr>
            </control>
          </mc:Choice>
        </mc:AlternateContent>
        <mc:AlternateContent xmlns:mc="http://schemas.openxmlformats.org/markup-compatibility/2006">
          <mc:Choice Requires="x14">
            <control shapeId="23585" r:id="rId38" name="Drop Down 33">
              <controlPr defaultSize="0" autoLine="0" autoPict="0">
                <anchor moveWithCells="1">
                  <from>
                    <xdr:col>27</xdr:col>
                    <xdr:colOff>123825</xdr:colOff>
                    <xdr:row>16</xdr:row>
                    <xdr:rowOff>76200</xdr:rowOff>
                  </from>
                  <to>
                    <xdr:col>27</xdr:col>
                    <xdr:colOff>2476500</xdr:colOff>
                    <xdr:row>16</xdr:row>
                    <xdr:rowOff>342900</xdr:rowOff>
                  </to>
                </anchor>
              </controlPr>
            </control>
          </mc:Choice>
        </mc:AlternateContent>
        <mc:AlternateContent xmlns:mc="http://schemas.openxmlformats.org/markup-compatibility/2006">
          <mc:Choice Requires="x14">
            <control shapeId="23586" r:id="rId39" name="Drop Down 34">
              <controlPr defaultSize="0" autoLine="0" autoPict="0">
                <anchor moveWithCells="1">
                  <from>
                    <xdr:col>27</xdr:col>
                    <xdr:colOff>123825</xdr:colOff>
                    <xdr:row>18</xdr:row>
                    <xdr:rowOff>76200</xdr:rowOff>
                  </from>
                  <to>
                    <xdr:col>27</xdr:col>
                    <xdr:colOff>2476500</xdr:colOff>
                    <xdr:row>18</xdr:row>
                    <xdr:rowOff>342900</xdr:rowOff>
                  </to>
                </anchor>
              </controlPr>
            </control>
          </mc:Choice>
        </mc:AlternateContent>
        <mc:AlternateContent xmlns:mc="http://schemas.openxmlformats.org/markup-compatibility/2006">
          <mc:Choice Requires="x14">
            <control shapeId="23587" r:id="rId40" name="Drop Down 35">
              <controlPr defaultSize="0" autoLine="0" autoPict="0">
                <anchor moveWithCells="1">
                  <from>
                    <xdr:col>30</xdr:col>
                    <xdr:colOff>123825</xdr:colOff>
                    <xdr:row>9</xdr:row>
                    <xdr:rowOff>76200</xdr:rowOff>
                  </from>
                  <to>
                    <xdr:col>30</xdr:col>
                    <xdr:colOff>942975</xdr:colOff>
                    <xdr:row>9</xdr:row>
                    <xdr:rowOff>342900</xdr:rowOff>
                  </to>
                </anchor>
              </controlPr>
            </control>
          </mc:Choice>
        </mc:AlternateContent>
        <mc:AlternateContent xmlns:mc="http://schemas.openxmlformats.org/markup-compatibility/2006">
          <mc:Choice Requires="x14">
            <control shapeId="23588" r:id="rId41" name="Drop Down 36">
              <controlPr defaultSize="0" autoLine="0" autoPict="0">
                <anchor moveWithCells="1">
                  <from>
                    <xdr:col>30</xdr:col>
                    <xdr:colOff>123825</xdr:colOff>
                    <xdr:row>10</xdr:row>
                    <xdr:rowOff>76200</xdr:rowOff>
                  </from>
                  <to>
                    <xdr:col>30</xdr:col>
                    <xdr:colOff>942975</xdr:colOff>
                    <xdr:row>10</xdr:row>
                    <xdr:rowOff>342900</xdr:rowOff>
                  </to>
                </anchor>
              </controlPr>
            </control>
          </mc:Choice>
        </mc:AlternateContent>
        <mc:AlternateContent xmlns:mc="http://schemas.openxmlformats.org/markup-compatibility/2006">
          <mc:Choice Requires="x14">
            <control shapeId="23589" r:id="rId42" name="Drop Down 37">
              <controlPr defaultSize="0" autoLine="0" autoPict="0">
                <anchor moveWithCells="1">
                  <from>
                    <xdr:col>30</xdr:col>
                    <xdr:colOff>123825</xdr:colOff>
                    <xdr:row>11</xdr:row>
                    <xdr:rowOff>76200</xdr:rowOff>
                  </from>
                  <to>
                    <xdr:col>30</xdr:col>
                    <xdr:colOff>942975</xdr:colOff>
                    <xdr:row>11</xdr:row>
                    <xdr:rowOff>342900</xdr:rowOff>
                  </to>
                </anchor>
              </controlPr>
            </control>
          </mc:Choice>
        </mc:AlternateContent>
        <mc:AlternateContent xmlns:mc="http://schemas.openxmlformats.org/markup-compatibility/2006">
          <mc:Choice Requires="x14">
            <control shapeId="23590" r:id="rId43" name="Drop Down 38">
              <controlPr defaultSize="0" autoLine="0" autoPict="0">
                <anchor moveWithCells="1">
                  <from>
                    <xdr:col>30</xdr:col>
                    <xdr:colOff>123825</xdr:colOff>
                    <xdr:row>12</xdr:row>
                    <xdr:rowOff>76200</xdr:rowOff>
                  </from>
                  <to>
                    <xdr:col>30</xdr:col>
                    <xdr:colOff>942975</xdr:colOff>
                    <xdr:row>12</xdr:row>
                    <xdr:rowOff>342900</xdr:rowOff>
                  </to>
                </anchor>
              </controlPr>
            </control>
          </mc:Choice>
        </mc:AlternateContent>
        <mc:AlternateContent xmlns:mc="http://schemas.openxmlformats.org/markup-compatibility/2006">
          <mc:Choice Requires="x14">
            <control shapeId="23591" r:id="rId44" name="Drop Down 39">
              <controlPr defaultSize="0" autoLine="0" autoPict="0">
                <anchor moveWithCells="1">
                  <from>
                    <xdr:col>30</xdr:col>
                    <xdr:colOff>123825</xdr:colOff>
                    <xdr:row>13</xdr:row>
                    <xdr:rowOff>76200</xdr:rowOff>
                  </from>
                  <to>
                    <xdr:col>30</xdr:col>
                    <xdr:colOff>942975</xdr:colOff>
                    <xdr:row>13</xdr:row>
                    <xdr:rowOff>342900</xdr:rowOff>
                  </to>
                </anchor>
              </controlPr>
            </control>
          </mc:Choice>
        </mc:AlternateContent>
        <mc:AlternateContent xmlns:mc="http://schemas.openxmlformats.org/markup-compatibility/2006">
          <mc:Choice Requires="x14">
            <control shapeId="23592" r:id="rId45" name="Drop Down 40">
              <controlPr defaultSize="0" autoLine="0" autoPict="0">
                <anchor moveWithCells="1">
                  <from>
                    <xdr:col>30</xdr:col>
                    <xdr:colOff>123825</xdr:colOff>
                    <xdr:row>14</xdr:row>
                    <xdr:rowOff>76200</xdr:rowOff>
                  </from>
                  <to>
                    <xdr:col>30</xdr:col>
                    <xdr:colOff>942975</xdr:colOff>
                    <xdr:row>14</xdr:row>
                    <xdr:rowOff>342900</xdr:rowOff>
                  </to>
                </anchor>
              </controlPr>
            </control>
          </mc:Choice>
        </mc:AlternateContent>
        <mc:AlternateContent xmlns:mc="http://schemas.openxmlformats.org/markup-compatibility/2006">
          <mc:Choice Requires="x14">
            <control shapeId="23593" r:id="rId46" name="Drop Down 41">
              <controlPr defaultSize="0" autoLine="0" autoPict="0">
                <anchor moveWithCells="1">
                  <from>
                    <xdr:col>30</xdr:col>
                    <xdr:colOff>123825</xdr:colOff>
                    <xdr:row>15</xdr:row>
                    <xdr:rowOff>76200</xdr:rowOff>
                  </from>
                  <to>
                    <xdr:col>30</xdr:col>
                    <xdr:colOff>942975</xdr:colOff>
                    <xdr:row>15</xdr:row>
                    <xdr:rowOff>342900</xdr:rowOff>
                  </to>
                </anchor>
              </controlPr>
            </control>
          </mc:Choice>
        </mc:AlternateContent>
        <mc:AlternateContent xmlns:mc="http://schemas.openxmlformats.org/markup-compatibility/2006">
          <mc:Choice Requires="x14">
            <control shapeId="23594" r:id="rId47" name="Drop Down 42">
              <controlPr defaultSize="0" autoLine="0" autoPict="0">
                <anchor moveWithCells="1">
                  <from>
                    <xdr:col>30</xdr:col>
                    <xdr:colOff>123825</xdr:colOff>
                    <xdr:row>16</xdr:row>
                    <xdr:rowOff>76200</xdr:rowOff>
                  </from>
                  <to>
                    <xdr:col>30</xdr:col>
                    <xdr:colOff>942975</xdr:colOff>
                    <xdr:row>16</xdr:row>
                    <xdr:rowOff>342900</xdr:rowOff>
                  </to>
                </anchor>
              </controlPr>
            </control>
          </mc:Choice>
        </mc:AlternateContent>
        <mc:AlternateContent xmlns:mc="http://schemas.openxmlformats.org/markup-compatibility/2006">
          <mc:Choice Requires="x14">
            <control shapeId="23595" r:id="rId48" name="Drop Down 43">
              <controlPr defaultSize="0" autoLine="0" autoPict="0">
                <anchor moveWithCells="1">
                  <from>
                    <xdr:col>30</xdr:col>
                    <xdr:colOff>123825</xdr:colOff>
                    <xdr:row>17</xdr:row>
                    <xdr:rowOff>76200</xdr:rowOff>
                  </from>
                  <to>
                    <xdr:col>30</xdr:col>
                    <xdr:colOff>942975</xdr:colOff>
                    <xdr:row>17</xdr:row>
                    <xdr:rowOff>342900</xdr:rowOff>
                  </to>
                </anchor>
              </controlPr>
            </control>
          </mc:Choice>
        </mc:AlternateContent>
        <mc:AlternateContent xmlns:mc="http://schemas.openxmlformats.org/markup-compatibility/2006">
          <mc:Choice Requires="x14">
            <control shapeId="23596" r:id="rId49" name="Drop Down 44">
              <controlPr defaultSize="0" autoLine="0" autoPict="0">
                <anchor moveWithCells="1">
                  <from>
                    <xdr:col>30</xdr:col>
                    <xdr:colOff>123825</xdr:colOff>
                    <xdr:row>18</xdr:row>
                    <xdr:rowOff>76200</xdr:rowOff>
                  </from>
                  <to>
                    <xdr:col>30</xdr:col>
                    <xdr:colOff>942975</xdr:colOff>
                    <xdr:row>18</xdr:row>
                    <xdr:rowOff>342900</xdr:rowOff>
                  </to>
                </anchor>
              </controlPr>
            </control>
          </mc:Choice>
        </mc:AlternateContent>
        <mc:AlternateContent xmlns:mc="http://schemas.openxmlformats.org/markup-compatibility/2006">
          <mc:Choice Requires="x14">
            <control shapeId="23597" r:id="rId50" name="Drop Down 45">
              <controlPr defaultSize="0" autoLine="0" autoPict="0">
                <anchor moveWithCells="1">
                  <from>
                    <xdr:col>33</xdr:col>
                    <xdr:colOff>123825</xdr:colOff>
                    <xdr:row>9</xdr:row>
                    <xdr:rowOff>76200</xdr:rowOff>
                  </from>
                  <to>
                    <xdr:col>33</xdr:col>
                    <xdr:colOff>2476500</xdr:colOff>
                    <xdr:row>9</xdr:row>
                    <xdr:rowOff>342900</xdr:rowOff>
                  </to>
                </anchor>
              </controlPr>
            </control>
          </mc:Choice>
        </mc:AlternateContent>
        <mc:AlternateContent xmlns:mc="http://schemas.openxmlformats.org/markup-compatibility/2006">
          <mc:Choice Requires="x14">
            <control shapeId="23598" r:id="rId51" name="Drop Down 46">
              <controlPr defaultSize="0" autoLine="0" autoPict="0">
                <anchor moveWithCells="1">
                  <from>
                    <xdr:col>33</xdr:col>
                    <xdr:colOff>123825</xdr:colOff>
                    <xdr:row>10</xdr:row>
                    <xdr:rowOff>76200</xdr:rowOff>
                  </from>
                  <to>
                    <xdr:col>33</xdr:col>
                    <xdr:colOff>2476500</xdr:colOff>
                    <xdr:row>10</xdr:row>
                    <xdr:rowOff>342900</xdr:rowOff>
                  </to>
                </anchor>
              </controlPr>
            </control>
          </mc:Choice>
        </mc:AlternateContent>
        <mc:AlternateContent xmlns:mc="http://schemas.openxmlformats.org/markup-compatibility/2006">
          <mc:Choice Requires="x14">
            <control shapeId="23599" r:id="rId52" name="Drop Down 47">
              <controlPr defaultSize="0" autoLine="0" autoPict="0">
                <anchor moveWithCells="1">
                  <from>
                    <xdr:col>33</xdr:col>
                    <xdr:colOff>123825</xdr:colOff>
                    <xdr:row>11</xdr:row>
                    <xdr:rowOff>76200</xdr:rowOff>
                  </from>
                  <to>
                    <xdr:col>33</xdr:col>
                    <xdr:colOff>2476500</xdr:colOff>
                    <xdr:row>11</xdr:row>
                    <xdr:rowOff>342900</xdr:rowOff>
                  </to>
                </anchor>
              </controlPr>
            </control>
          </mc:Choice>
        </mc:AlternateContent>
        <mc:AlternateContent xmlns:mc="http://schemas.openxmlformats.org/markup-compatibility/2006">
          <mc:Choice Requires="x14">
            <control shapeId="23600" r:id="rId53" name="Drop Down 48">
              <controlPr defaultSize="0" autoLine="0" autoPict="0">
                <anchor moveWithCells="1">
                  <from>
                    <xdr:col>33</xdr:col>
                    <xdr:colOff>123825</xdr:colOff>
                    <xdr:row>12</xdr:row>
                    <xdr:rowOff>76200</xdr:rowOff>
                  </from>
                  <to>
                    <xdr:col>33</xdr:col>
                    <xdr:colOff>2476500</xdr:colOff>
                    <xdr:row>12</xdr:row>
                    <xdr:rowOff>342900</xdr:rowOff>
                  </to>
                </anchor>
              </controlPr>
            </control>
          </mc:Choice>
        </mc:AlternateContent>
        <mc:AlternateContent xmlns:mc="http://schemas.openxmlformats.org/markup-compatibility/2006">
          <mc:Choice Requires="x14">
            <control shapeId="23601" r:id="rId54" name="Drop Down 49">
              <controlPr defaultSize="0" autoLine="0" autoPict="0">
                <anchor moveWithCells="1">
                  <from>
                    <xdr:col>33</xdr:col>
                    <xdr:colOff>123825</xdr:colOff>
                    <xdr:row>13</xdr:row>
                    <xdr:rowOff>76200</xdr:rowOff>
                  </from>
                  <to>
                    <xdr:col>33</xdr:col>
                    <xdr:colOff>2476500</xdr:colOff>
                    <xdr:row>13</xdr:row>
                    <xdr:rowOff>342900</xdr:rowOff>
                  </to>
                </anchor>
              </controlPr>
            </control>
          </mc:Choice>
        </mc:AlternateContent>
        <mc:AlternateContent xmlns:mc="http://schemas.openxmlformats.org/markup-compatibility/2006">
          <mc:Choice Requires="x14">
            <control shapeId="23602" r:id="rId55" name="Drop Down 50">
              <controlPr defaultSize="0" autoLine="0" autoPict="0">
                <anchor moveWithCells="1">
                  <from>
                    <xdr:col>33</xdr:col>
                    <xdr:colOff>123825</xdr:colOff>
                    <xdr:row>14</xdr:row>
                    <xdr:rowOff>76200</xdr:rowOff>
                  </from>
                  <to>
                    <xdr:col>33</xdr:col>
                    <xdr:colOff>2476500</xdr:colOff>
                    <xdr:row>14</xdr:row>
                    <xdr:rowOff>342900</xdr:rowOff>
                  </to>
                </anchor>
              </controlPr>
            </control>
          </mc:Choice>
        </mc:AlternateContent>
        <mc:AlternateContent xmlns:mc="http://schemas.openxmlformats.org/markup-compatibility/2006">
          <mc:Choice Requires="x14">
            <control shapeId="23603" r:id="rId56" name="Drop Down 51">
              <controlPr defaultSize="0" autoLine="0" autoPict="0">
                <anchor moveWithCells="1">
                  <from>
                    <xdr:col>33</xdr:col>
                    <xdr:colOff>123825</xdr:colOff>
                    <xdr:row>15</xdr:row>
                    <xdr:rowOff>76200</xdr:rowOff>
                  </from>
                  <to>
                    <xdr:col>33</xdr:col>
                    <xdr:colOff>2476500</xdr:colOff>
                    <xdr:row>15</xdr:row>
                    <xdr:rowOff>342900</xdr:rowOff>
                  </to>
                </anchor>
              </controlPr>
            </control>
          </mc:Choice>
        </mc:AlternateContent>
        <mc:AlternateContent xmlns:mc="http://schemas.openxmlformats.org/markup-compatibility/2006">
          <mc:Choice Requires="x14">
            <control shapeId="23604" r:id="rId57" name="Drop Down 52">
              <controlPr defaultSize="0" autoLine="0" autoPict="0">
                <anchor moveWithCells="1">
                  <from>
                    <xdr:col>33</xdr:col>
                    <xdr:colOff>123825</xdr:colOff>
                    <xdr:row>16</xdr:row>
                    <xdr:rowOff>76200</xdr:rowOff>
                  </from>
                  <to>
                    <xdr:col>33</xdr:col>
                    <xdr:colOff>2476500</xdr:colOff>
                    <xdr:row>16</xdr:row>
                    <xdr:rowOff>342900</xdr:rowOff>
                  </to>
                </anchor>
              </controlPr>
            </control>
          </mc:Choice>
        </mc:AlternateContent>
        <mc:AlternateContent xmlns:mc="http://schemas.openxmlformats.org/markup-compatibility/2006">
          <mc:Choice Requires="x14">
            <control shapeId="23605" r:id="rId58" name="Drop Down 53">
              <controlPr defaultSize="0" autoLine="0" autoPict="0">
                <anchor moveWithCells="1">
                  <from>
                    <xdr:col>33</xdr:col>
                    <xdr:colOff>123825</xdr:colOff>
                    <xdr:row>17</xdr:row>
                    <xdr:rowOff>76200</xdr:rowOff>
                  </from>
                  <to>
                    <xdr:col>33</xdr:col>
                    <xdr:colOff>2476500</xdr:colOff>
                    <xdr:row>17</xdr:row>
                    <xdr:rowOff>342900</xdr:rowOff>
                  </to>
                </anchor>
              </controlPr>
            </control>
          </mc:Choice>
        </mc:AlternateContent>
        <mc:AlternateContent xmlns:mc="http://schemas.openxmlformats.org/markup-compatibility/2006">
          <mc:Choice Requires="x14">
            <control shapeId="23606" r:id="rId59" name="Drop Down 54">
              <controlPr defaultSize="0" autoLine="0" autoPict="0">
                <anchor moveWithCells="1">
                  <from>
                    <xdr:col>33</xdr:col>
                    <xdr:colOff>123825</xdr:colOff>
                    <xdr:row>18</xdr:row>
                    <xdr:rowOff>76200</xdr:rowOff>
                  </from>
                  <to>
                    <xdr:col>33</xdr:col>
                    <xdr:colOff>2476500</xdr:colOff>
                    <xdr:row>18</xdr:row>
                    <xdr:rowOff>342900</xdr:rowOff>
                  </to>
                </anchor>
              </controlPr>
            </control>
          </mc:Choice>
        </mc:AlternateContent>
        <mc:AlternateContent xmlns:mc="http://schemas.openxmlformats.org/markup-compatibility/2006">
          <mc:Choice Requires="x14">
            <control shapeId="23607" r:id="rId60" name="Drop Down 55">
              <controlPr defaultSize="0" autoLine="0" autoPict="0">
                <anchor moveWithCells="1">
                  <from>
                    <xdr:col>36</xdr:col>
                    <xdr:colOff>123825</xdr:colOff>
                    <xdr:row>9</xdr:row>
                    <xdr:rowOff>76200</xdr:rowOff>
                  </from>
                  <to>
                    <xdr:col>36</xdr:col>
                    <xdr:colOff>942975</xdr:colOff>
                    <xdr:row>9</xdr:row>
                    <xdr:rowOff>342900</xdr:rowOff>
                  </to>
                </anchor>
              </controlPr>
            </control>
          </mc:Choice>
        </mc:AlternateContent>
        <mc:AlternateContent xmlns:mc="http://schemas.openxmlformats.org/markup-compatibility/2006">
          <mc:Choice Requires="x14">
            <control shapeId="23608" r:id="rId61" name="Drop Down 56">
              <controlPr defaultSize="0" autoLine="0" autoPict="0">
                <anchor moveWithCells="1">
                  <from>
                    <xdr:col>36</xdr:col>
                    <xdr:colOff>123825</xdr:colOff>
                    <xdr:row>10</xdr:row>
                    <xdr:rowOff>76200</xdr:rowOff>
                  </from>
                  <to>
                    <xdr:col>36</xdr:col>
                    <xdr:colOff>942975</xdr:colOff>
                    <xdr:row>10</xdr:row>
                    <xdr:rowOff>342900</xdr:rowOff>
                  </to>
                </anchor>
              </controlPr>
            </control>
          </mc:Choice>
        </mc:AlternateContent>
        <mc:AlternateContent xmlns:mc="http://schemas.openxmlformats.org/markup-compatibility/2006">
          <mc:Choice Requires="x14">
            <control shapeId="23609" r:id="rId62" name="Drop Down 57">
              <controlPr defaultSize="0" autoLine="0" autoPict="0">
                <anchor moveWithCells="1">
                  <from>
                    <xdr:col>36</xdr:col>
                    <xdr:colOff>123825</xdr:colOff>
                    <xdr:row>11</xdr:row>
                    <xdr:rowOff>76200</xdr:rowOff>
                  </from>
                  <to>
                    <xdr:col>36</xdr:col>
                    <xdr:colOff>942975</xdr:colOff>
                    <xdr:row>11</xdr:row>
                    <xdr:rowOff>342900</xdr:rowOff>
                  </to>
                </anchor>
              </controlPr>
            </control>
          </mc:Choice>
        </mc:AlternateContent>
        <mc:AlternateContent xmlns:mc="http://schemas.openxmlformats.org/markup-compatibility/2006">
          <mc:Choice Requires="x14">
            <control shapeId="23610" r:id="rId63" name="Drop Down 58">
              <controlPr defaultSize="0" autoLine="0" autoPict="0">
                <anchor moveWithCells="1">
                  <from>
                    <xdr:col>36</xdr:col>
                    <xdr:colOff>123825</xdr:colOff>
                    <xdr:row>12</xdr:row>
                    <xdr:rowOff>76200</xdr:rowOff>
                  </from>
                  <to>
                    <xdr:col>36</xdr:col>
                    <xdr:colOff>942975</xdr:colOff>
                    <xdr:row>12</xdr:row>
                    <xdr:rowOff>342900</xdr:rowOff>
                  </to>
                </anchor>
              </controlPr>
            </control>
          </mc:Choice>
        </mc:AlternateContent>
        <mc:AlternateContent xmlns:mc="http://schemas.openxmlformats.org/markup-compatibility/2006">
          <mc:Choice Requires="x14">
            <control shapeId="23611" r:id="rId64" name="Drop Down 59">
              <controlPr defaultSize="0" autoLine="0" autoPict="0">
                <anchor moveWithCells="1">
                  <from>
                    <xdr:col>36</xdr:col>
                    <xdr:colOff>123825</xdr:colOff>
                    <xdr:row>13</xdr:row>
                    <xdr:rowOff>76200</xdr:rowOff>
                  </from>
                  <to>
                    <xdr:col>36</xdr:col>
                    <xdr:colOff>942975</xdr:colOff>
                    <xdr:row>13</xdr:row>
                    <xdr:rowOff>342900</xdr:rowOff>
                  </to>
                </anchor>
              </controlPr>
            </control>
          </mc:Choice>
        </mc:AlternateContent>
        <mc:AlternateContent xmlns:mc="http://schemas.openxmlformats.org/markup-compatibility/2006">
          <mc:Choice Requires="x14">
            <control shapeId="23612" r:id="rId65" name="Drop Down 60">
              <controlPr defaultSize="0" autoLine="0" autoPict="0">
                <anchor moveWithCells="1">
                  <from>
                    <xdr:col>36</xdr:col>
                    <xdr:colOff>123825</xdr:colOff>
                    <xdr:row>14</xdr:row>
                    <xdr:rowOff>76200</xdr:rowOff>
                  </from>
                  <to>
                    <xdr:col>36</xdr:col>
                    <xdr:colOff>942975</xdr:colOff>
                    <xdr:row>14</xdr:row>
                    <xdr:rowOff>342900</xdr:rowOff>
                  </to>
                </anchor>
              </controlPr>
            </control>
          </mc:Choice>
        </mc:AlternateContent>
        <mc:AlternateContent xmlns:mc="http://schemas.openxmlformats.org/markup-compatibility/2006">
          <mc:Choice Requires="x14">
            <control shapeId="23613" r:id="rId66" name="Drop Down 61">
              <controlPr defaultSize="0" autoLine="0" autoPict="0">
                <anchor moveWithCells="1">
                  <from>
                    <xdr:col>36</xdr:col>
                    <xdr:colOff>123825</xdr:colOff>
                    <xdr:row>15</xdr:row>
                    <xdr:rowOff>76200</xdr:rowOff>
                  </from>
                  <to>
                    <xdr:col>36</xdr:col>
                    <xdr:colOff>942975</xdr:colOff>
                    <xdr:row>15</xdr:row>
                    <xdr:rowOff>342900</xdr:rowOff>
                  </to>
                </anchor>
              </controlPr>
            </control>
          </mc:Choice>
        </mc:AlternateContent>
        <mc:AlternateContent xmlns:mc="http://schemas.openxmlformats.org/markup-compatibility/2006">
          <mc:Choice Requires="x14">
            <control shapeId="23614" r:id="rId67" name="Drop Down 62">
              <controlPr defaultSize="0" autoLine="0" autoPict="0">
                <anchor moveWithCells="1">
                  <from>
                    <xdr:col>36</xdr:col>
                    <xdr:colOff>123825</xdr:colOff>
                    <xdr:row>16</xdr:row>
                    <xdr:rowOff>76200</xdr:rowOff>
                  </from>
                  <to>
                    <xdr:col>36</xdr:col>
                    <xdr:colOff>942975</xdr:colOff>
                    <xdr:row>16</xdr:row>
                    <xdr:rowOff>342900</xdr:rowOff>
                  </to>
                </anchor>
              </controlPr>
            </control>
          </mc:Choice>
        </mc:AlternateContent>
        <mc:AlternateContent xmlns:mc="http://schemas.openxmlformats.org/markup-compatibility/2006">
          <mc:Choice Requires="x14">
            <control shapeId="23615" r:id="rId68" name="Drop Down 63">
              <controlPr defaultSize="0" autoLine="0" autoPict="0">
                <anchor moveWithCells="1">
                  <from>
                    <xdr:col>36</xdr:col>
                    <xdr:colOff>123825</xdr:colOff>
                    <xdr:row>17</xdr:row>
                    <xdr:rowOff>76200</xdr:rowOff>
                  </from>
                  <to>
                    <xdr:col>36</xdr:col>
                    <xdr:colOff>942975</xdr:colOff>
                    <xdr:row>17</xdr:row>
                    <xdr:rowOff>342900</xdr:rowOff>
                  </to>
                </anchor>
              </controlPr>
            </control>
          </mc:Choice>
        </mc:AlternateContent>
        <mc:AlternateContent xmlns:mc="http://schemas.openxmlformats.org/markup-compatibility/2006">
          <mc:Choice Requires="x14">
            <control shapeId="23616" r:id="rId69" name="Drop Down 64">
              <controlPr defaultSize="0" autoLine="0" autoPict="0">
                <anchor moveWithCells="1">
                  <from>
                    <xdr:col>36</xdr:col>
                    <xdr:colOff>123825</xdr:colOff>
                    <xdr:row>18</xdr:row>
                    <xdr:rowOff>76200</xdr:rowOff>
                  </from>
                  <to>
                    <xdr:col>36</xdr:col>
                    <xdr:colOff>942975</xdr:colOff>
                    <xdr:row>18</xdr:row>
                    <xdr:rowOff>342900</xdr:rowOff>
                  </to>
                </anchor>
              </controlPr>
            </control>
          </mc:Choice>
        </mc:AlternateContent>
        <mc:AlternateContent xmlns:mc="http://schemas.openxmlformats.org/markup-compatibility/2006">
          <mc:Choice Requires="x14">
            <control shapeId="23617" r:id="rId70" name="Drop Down 65">
              <controlPr defaultSize="0" autoLine="0" autoPict="0">
                <anchor moveWithCells="1">
                  <from>
                    <xdr:col>39</xdr:col>
                    <xdr:colOff>76200</xdr:colOff>
                    <xdr:row>9</xdr:row>
                    <xdr:rowOff>85725</xdr:rowOff>
                  </from>
                  <to>
                    <xdr:col>39</xdr:col>
                    <xdr:colOff>2409825</xdr:colOff>
                    <xdr:row>9</xdr:row>
                    <xdr:rowOff>342900</xdr:rowOff>
                  </to>
                </anchor>
              </controlPr>
            </control>
          </mc:Choice>
        </mc:AlternateContent>
        <mc:AlternateContent xmlns:mc="http://schemas.openxmlformats.org/markup-compatibility/2006">
          <mc:Choice Requires="x14">
            <control shapeId="23618" r:id="rId71" name="Drop Down 66">
              <controlPr defaultSize="0" autoLine="0" autoPict="0">
                <anchor moveWithCells="1">
                  <from>
                    <xdr:col>39</xdr:col>
                    <xdr:colOff>76200</xdr:colOff>
                    <xdr:row>10</xdr:row>
                    <xdr:rowOff>85725</xdr:rowOff>
                  </from>
                  <to>
                    <xdr:col>39</xdr:col>
                    <xdr:colOff>2409825</xdr:colOff>
                    <xdr:row>10</xdr:row>
                    <xdr:rowOff>342900</xdr:rowOff>
                  </to>
                </anchor>
              </controlPr>
            </control>
          </mc:Choice>
        </mc:AlternateContent>
        <mc:AlternateContent xmlns:mc="http://schemas.openxmlformats.org/markup-compatibility/2006">
          <mc:Choice Requires="x14">
            <control shapeId="23619" r:id="rId72" name="Drop Down 67">
              <controlPr defaultSize="0" autoLine="0" autoPict="0">
                <anchor moveWithCells="1">
                  <from>
                    <xdr:col>39</xdr:col>
                    <xdr:colOff>76200</xdr:colOff>
                    <xdr:row>11</xdr:row>
                    <xdr:rowOff>85725</xdr:rowOff>
                  </from>
                  <to>
                    <xdr:col>39</xdr:col>
                    <xdr:colOff>2409825</xdr:colOff>
                    <xdr:row>11</xdr:row>
                    <xdr:rowOff>342900</xdr:rowOff>
                  </to>
                </anchor>
              </controlPr>
            </control>
          </mc:Choice>
        </mc:AlternateContent>
        <mc:AlternateContent xmlns:mc="http://schemas.openxmlformats.org/markup-compatibility/2006">
          <mc:Choice Requires="x14">
            <control shapeId="23620" r:id="rId73" name="Drop Down 68">
              <controlPr defaultSize="0" autoLine="0" autoPict="0">
                <anchor moveWithCells="1">
                  <from>
                    <xdr:col>39</xdr:col>
                    <xdr:colOff>76200</xdr:colOff>
                    <xdr:row>12</xdr:row>
                    <xdr:rowOff>85725</xdr:rowOff>
                  </from>
                  <to>
                    <xdr:col>39</xdr:col>
                    <xdr:colOff>2409825</xdr:colOff>
                    <xdr:row>12</xdr:row>
                    <xdr:rowOff>342900</xdr:rowOff>
                  </to>
                </anchor>
              </controlPr>
            </control>
          </mc:Choice>
        </mc:AlternateContent>
        <mc:AlternateContent xmlns:mc="http://schemas.openxmlformats.org/markup-compatibility/2006">
          <mc:Choice Requires="x14">
            <control shapeId="23621" r:id="rId74" name="Drop Down 69">
              <controlPr defaultSize="0" autoLine="0" autoPict="0">
                <anchor moveWithCells="1">
                  <from>
                    <xdr:col>39</xdr:col>
                    <xdr:colOff>76200</xdr:colOff>
                    <xdr:row>13</xdr:row>
                    <xdr:rowOff>85725</xdr:rowOff>
                  </from>
                  <to>
                    <xdr:col>39</xdr:col>
                    <xdr:colOff>2409825</xdr:colOff>
                    <xdr:row>13</xdr:row>
                    <xdr:rowOff>342900</xdr:rowOff>
                  </to>
                </anchor>
              </controlPr>
            </control>
          </mc:Choice>
        </mc:AlternateContent>
        <mc:AlternateContent xmlns:mc="http://schemas.openxmlformats.org/markup-compatibility/2006">
          <mc:Choice Requires="x14">
            <control shapeId="23622" r:id="rId75" name="Drop Down 70">
              <controlPr defaultSize="0" autoLine="0" autoPict="0">
                <anchor moveWithCells="1">
                  <from>
                    <xdr:col>39</xdr:col>
                    <xdr:colOff>76200</xdr:colOff>
                    <xdr:row>14</xdr:row>
                    <xdr:rowOff>85725</xdr:rowOff>
                  </from>
                  <to>
                    <xdr:col>39</xdr:col>
                    <xdr:colOff>2409825</xdr:colOff>
                    <xdr:row>14</xdr:row>
                    <xdr:rowOff>342900</xdr:rowOff>
                  </to>
                </anchor>
              </controlPr>
            </control>
          </mc:Choice>
        </mc:AlternateContent>
        <mc:AlternateContent xmlns:mc="http://schemas.openxmlformats.org/markup-compatibility/2006">
          <mc:Choice Requires="x14">
            <control shapeId="23623" r:id="rId76" name="Drop Down 71">
              <controlPr defaultSize="0" autoLine="0" autoPict="0">
                <anchor moveWithCells="1">
                  <from>
                    <xdr:col>39</xdr:col>
                    <xdr:colOff>76200</xdr:colOff>
                    <xdr:row>15</xdr:row>
                    <xdr:rowOff>85725</xdr:rowOff>
                  </from>
                  <to>
                    <xdr:col>39</xdr:col>
                    <xdr:colOff>2409825</xdr:colOff>
                    <xdr:row>15</xdr:row>
                    <xdr:rowOff>342900</xdr:rowOff>
                  </to>
                </anchor>
              </controlPr>
            </control>
          </mc:Choice>
        </mc:AlternateContent>
        <mc:AlternateContent xmlns:mc="http://schemas.openxmlformats.org/markup-compatibility/2006">
          <mc:Choice Requires="x14">
            <control shapeId="23624" r:id="rId77" name="Drop Down 72">
              <controlPr defaultSize="0" autoLine="0" autoPict="0">
                <anchor moveWithCells="1">
                  <from>
                    <xdr:col>39</xdr:col>
                    <xdr:colOff>76200</xdr:colOff>
                    <xdr:row>16</xdr:row>
                    <xdr:rowOff>85725</xdr:rowOff>
                  </from>
                  <to>
                    <xdr:col>39</xdr:col>
                    <xdr:colOff>2409825</xdr:colOff>
                    <xdr:row>16</xdr:row>
                    <xdr:rowOff>342900</xdr:rowOff>
                  </to>
                </anchor>
              </controlPr>
            </control>
          </mc:Choice>
        </mc:AlternateContent>
        <mc:AlternateContent xmlns:mc="http://schemas.openxmlformats.org/markup-compatibility/2006">
          <mc:Choice Requires="x14">
            <control shapeId="23625" r:id="rId78" name="Drop Down 73">
              <controlPr defaultSize="0" autoLine="0" autoPict="0">
                <anchor moveWithCells="1">
                  <from>
                    <xdr:col>39</xdr:col>
                    <xdr:colOff>76200</xdr:colOff>
                    <xdr:row>17</xdr:row>
                    <xdr:rowOff>85725</xdr:rowOff>
                  </from>
                  <to>
                    <xdr:col>39</xdr:col>
                    <xdr:colOff>2409825</xdr:colOff>
                    <xdr:row>17</xdr:row>
                    <xdr:rowOff>342900</xdr:rowOff>
                  </to>
                </anchor>
              </controlPr>
            </control>
          </mc:Choice>
        </mc:AlternateContent>
        <mc:AlternateContent xmlns:mc="http://schemas.openxmlformats.org/markup-compatibility/2006">
          <mc:Choice Requires="x14">
            <control shapeId="23626" r:id="rId79" name="Drop Down 74">
              <controlPr defaultSize="0" autoLine="0" autoPict="0">
                <anchor moveWithCells="1">
                  <from>
                    <xdr:col>39</xdr:col>
                    <xdr:colOff>76200</xdr:colOff>
                    <xdr:row>18</xdr:row>
                    <xdr:rowOff>85725</xdr:rowOff>
                  </from>
                  <to>
                    <xdr:col>39</xdr:col>
                    <xdr:colOff>2409825</xdr:colOff>
                    <xdr:row>18</xdr:row>
                    <xdr:rowOff>342900</xdr:rowOff>
                  </to>
                </anchor>
              </controlPr>
            </control>
          </mc:Choice>
        </mc:AlternateContent>
        <mc:AlternateContent xmlns:mc="http://schemas.openxmlformats.org/markup-compatibility/2006">
          <mc:Choice Requires="x14">
            <control shapeId="23627" r:id="rId80" name="Drop Down 75">
              <controlPr defaultSize="0" autoLine="0" autoPict="0">
                <anchor moveWithCells="1">
                  <from>
                    <xdr:col>42</xdr:col>
                    <xdr:colOff>123825</xdr:colOff>
                    <xdr:row>9</xdr:row>
                    <xdr:rowOff>76200</xdr:rowOff>
                  </from>
                  <to>
                    <xdr:col>42</xdr:col>
                    <xdr:colOff>933450</xdr:colOff>
                    <xdr:row>9</xdr:row>
                    <xdr:rowOff>342900</xdr:rowOff>
                  </to>
                </anchor>
              </controlPr>
            </control>
          </mc:Choice>
        </mc:AlternateContent>
        <mc:AlternateContent xmlns:mc="http://schemas.openxmlformats.org/markup-compatibility/2006">
          <mc:Choice Requires="x14">
            <control shapeId="23628" r:id="rId81" name="Drop Down 76">
              <controlPr defaultSize="0" autoLine="0" autoPict="0">
                <anchor moveWithCells="1">
                  <from>
                    <xdr:col>42</xdr:col>
                    <xdr:colOff>123825</xdr:colOff>
                    <xdr:row>10</xdr:row>
                    <xdr:rowOff>76200</xdr:rowOff>
                  </from>
                  <to>
                    <xdr:col>42</xdr:col>
                    <xdr:colOff>933450</xdr:colOff>
                    <xdr:row>10</xdr:row>
                    <xdr:rowOff>342900</xdr:rowOff>
                  </to>
                </anchor>
              </controlPr>
            </control>
          </mc:Choice>
        </mc:AlternateContent>
        <mc:AlternateContent xmlns:mc="http://schemas.openxmlformats.org/markup-compatibility/2006">
          <mc:Choice Requires="x14">
            <control shapeId="23629" r:id="rId82" name="Drop Down 77">
              <controlPr defaultSize="0" autoLine="0" autoPict="0">
                <anchor moveWithCells="1">
                  <from>
                    <xdr:col>42</xdr:col>
                    <xdr:colOff>123825</xdr:colOff>
                    <xdr:row>11</xdr:row>
                    <xdr:rowOff>76200</xdr:rowOff>
                  </from>
                  <to>
                    <xdr:col>42</xdr:col>
                    <xdr:colOff>933450</xdr:colOff>
                    <xdr:row>11</xdr:row>
                    <xdr:rowOff>342900</xdr:rowOff>
                  </to>
                </anchor>
              </controlPr>
            </control>
          </mc:Choice>
        </mc:AlternateContent>
        <mc:AlternateContent xmlns:mc="http://schemas.openxmlformats.org/markup-compatibility/2006">
          <mc:Choice Requires="x14">
            <control shapeId="23630" r:id="rId83" name="Drop Down 78">
              <controlPr defaultSize="0" autoLine="0" autoPict="0">
                <anchor moveWithCells="1">
                  <from>
                    <xdr:col>42</xdr:col>
                    <xdr:colOff>123825</xdr:colOff>
                    <xdr:row>12</xdr:row>
                    <xdr:rowOff>76200</xdr:rowOff>
                  </from>
                  <to>
                    <xdr:col>42</xdr:col>
                    <xdr:colOff>933450</xdr:colOff>
                    <xdr:row>12</xdr:row>
                    <xdr:rowOff>342900</xdr:rowOff>
                  </to>
                </anchor>
              </controlPr>
            </control>
          </mc:Choice>
        </mc:AlternateContent>
        <mc:AlternateContent xmlns:mc="http://schemas.openxmlformats.org/markup-compatibility/2006">
          <mc:Choice Requires="x14">
            <control shapeId="23631" r:id="rId84" name="Drop Down 79">
              <controlPr defaultSize="0" autoLine="0" autoPict="0">
                <anchor moveWithCells="1">
                  <from>
                    <xdr:col>42</xdr:col>
                    <xdr:colOff>123825</xdr:colOff>
                    <xdr:row>13</xdr:row>
                    <xdr:rowOff>76200</xdr:rowOff>
                  </from>
                  <to>
                    <xdr:col>42</xdr:col>
                    <xdr:colOff>933450</xdr:colOff>
                    <xdr:row>13</xdr:row>
                    <xdr:rowOff>342900</xdr:rowOff>
                  </to>
                </anchor>
              </controlPr>
            </control>
          </mc:Choice>
        </mc:AlternateContent>
        <mc:AlternateContent xmlns:mc="http://schemas.openxmlformats.org/markup-compatibility/2006">
          <mc:Choice Requires="x14">
            <control shapeId="23632" r:id="rId85" name="Drop Down 80">
              <controlPr defaultSize="0" autoLine="0" autoPict="0">
                <anchor moveWithCells="1">
                  <from>
                    <xdr:col>42</xdr:col>
                    <xdr:colOff>123825</xdr:colOff>
                    <xdr:row>14</xdr:row>
                    <xdr:rowOff>76200</xdr:rowOff>
                  </from>
                  <to>
                    <xdr:col>42</xdr:col>
                    <xdr:colOff>933450</xdr:colOff>
                    <xdr:row>14</xdr:row>
                    <xdr:rowOff>342900</xdr:rowOff>
                  </to>
                </anchor>
              </controlPr>
            </control>
          </mc:Choice>
        </mc:AlternateContent>
        <mc:AlternateContent xmlns:mc="http://schemas.openxmlformats.org/markup-compatibility/2006">
          <mc:Choice Requires="x14">
            <control shapeId="23633" r:id="rId86" name="Drop Down 81">
              <controlPr defaultSize="0" autoLine="0" autoPict="0">
                <anchor moveWithCells="1">
                  <from>
                    <xdr:col>42</xdr:col>
                    <xdr:colOff>123825</xdr:colOff>
                    <xdr:row>15</xdr:row>
                    <xdr:rowOff>76200</xdr:rowOff>
                  </from>
                  <to>
                    <xdr:col>42</xdr:col>
                    <xdr:colOff>933450</xdr:colOff>
                    <xdr:row>15</xdr:row>
                    <xdr:rowOff>342900</xdr:rowOff>
                  </to>
                </anchor>
              </controlPr>
            </control>
          </mc:Choice>
        </mc:AlternateContent>
        <mc:AlternateContent xmlns:mc="http://schemas.openxmlformats.org/markup-compatibility/2006">
          <mc:Choice Requires="x14">
            <control shapeId="23634" r:id="rId87" name="Drop Down 82">
              <controlPr defaultSize="0" autoLine="0" autoPict="0">
                <anchor moveWithCells="1">
                  <from>
                    <xdr:col>42</xdr:col>
                    <xdr:colOff>123825</xdr:colOff>
                    <xdr:row>16</xdr:row>
                    <xdr:rowOff>76200</xdr:rowOff>
                  </from>
                  <to>
                    <xdr:col>42</xdr:col>
                    <xdr:colOff>933450</xdr:colOff>
                    <xdr:row>16</xdr:row>
                    <xdr:rowOff>342900</xdr:rowOff>
                  </to>
                </anchor>
              </controlPr>
            </control>
          </mc:Choice>
        </mc:AlternateContent>
        <mc:AlternateContent xmlns:mc="http://schemas.openxmlformats.org/markup-compatibility/2006">
          <mc:Choice Requires="x14">
            <control shapeId="23635" r:id="rId88" name="Drop Down 83">
              <controlPr defaultSize="0" autoLine="0" autoPict="0">
                <anchor moveWithCells="1">
                  <from>
                    <xdr:col>42</xdr:col>
                    <xdr:colOff>123825</xdr:colOff>
                    <xdr:row>17</xdr:row>
                    <xdr:rowOff>76200</xdr:rowOff>
                  </from>
                  <to>
                    <xdr:col>42</xdr:col>
                    <xdr:colOff>933450</xdr:colOff>
                    <xdr:row>17</xdr:row>
                    <xdr:rowOff>342900</xdr:rowOff>
                  </to>
                </anchor>
              </controlPr>
            </control>
          </mc:Choice>
        </mc:AlternateContent>
        <mc:AlternateContent xmlns:mc="http://schemas.openxmlformats.org/markup-compatibility/2006">
          <mc:Choice Requires="x14">
            <control shapeId="23636" r:id="rId89" name="Drop Down 84">
              <controlPr defaultSize="0" autoLine="0" autoPict="0">
                <anchor moveWithCells="1">
                  <from>
                    <xdr:col>42</xdr:col>
                    <xdr:colOff>123825</xdr:colOff>
                    <xdr:row>18</xdr:row>
                    <xdr:rowOff>76200</xdr:rowOff>
                  </from>
                  <to>
                    <xdr:col>42</xdr:col>
                    <xdr:colOff>933450</xdr:colOff>
                    <xdr:row>18</xdr:row>
                    <xdr:rowOff>342900</xdr:rowOff>
                  </to>
                </anchor>
              </controlPr>
            </control>
          </mc:Choice>
        </mc:AlternateContent>
        <mc:AlternateContent xmlns:mc="http://schemas.openxmlformats.org/markup-compatibility/2006">
          <mc:Choice Requires="x14">
            <control shapeId="23637" r:id="rId90" name="Drop Down 85">
              <controlPr defaultSize="0" autoLine="0" autoPict="0">
                <anchor moveWithCells="1">
                  <from>
                    <xdr:col>45</xdr:col>
                    <xdr:colOff>76200</xdr:colOff>
                    <xdr:row>9</xdr:row>
                    <xdr:rowOff>85725</xdr:rowOff>
                  </from>
                  <to>
                    <xdr:col>45</xdr:col>
                    <xdr:colOff>2409825</xdr:colOff>
                    <xdr:row>9</xdr:row>
                    <xdr:rowOff>342900</xdr:rowOff>
                  </to>
                </anchor>
              </controlPr>
            </control>
          </mc:Choice>
        </mc:AlternateContent>
        <mc:AlternateContent xmlns:mc="http://schemas.openxmlformats.org/markup-compatibility/2006">
          <mc:Choice Requires="x14">
            <control shapeId="23638" r:id="rId91" name="Drop Down 86">
              <controlPr defaultSize="0" autoLine="0" autoPict="0">
                <anchor moveWithCells="1">
                  <from>
                    <xdr:col>45</xdr:col>
                    <xdr:colOff>76200</xdr:colOff>
                    <xdr:row>10</xdr:row>
                    <xdr:rowOff>85725</xdr:rowOff>
                  </from>
                  <to>
                    <xdr:col>45</xdr:col>
                    <xdr:colOff>2409825</xdr:colOff>
                    <xdr:row>10</xdr:row>
                    <xdr:rowOff>342900</xdr:rowOff>
                  </to>
                </anchor>
              </controlPr>
            </control>
          </mc:Choice>
        </mc:AlternateContent>
        <mc:AlternateContent xmlns:mc="http://schemas.openxmlformats.org/markup-compatibility/2006">
          <mc:Choice Requires="x14">
            <control shapeId="23639" r:id="rId92" name="Drop Down 87">
              <controlPr defaultSize="0" autoLine="0" autoPict="0">
                <anchor moveWithCells="1">
                  <from>
                    <xdr:col>45</xdr:col>
                    <xdr:colOff>76200</xdr:colOff>
                    <xdr:row>11</xdr:row>
                    <xdr:rowOff>85725</xdr:rowOff>
                  </from>
                  <to>
                    <xdr:col>45</xdr:col>
                    <xdr:colOff>2409825</xdr:colOff>
                    <xdr:row>11</xdr:row>
                    <xdr:rowOff>342900</xdr:rowOff>
                  </to>
                </anchor>
              </controlPr>
            </control>
          </mc:Choice>
        </mc:AlternateContent>
        <mc:AlternateContent xmlns:mc="http://schemas.openxmlformats.org/markup-compatibility/2006">
          <mc:Choice Requires="x14">
            <control shapeId="23640" r:id="rId93" name="Drop Down 88">
              <controlPr defaultSize="0" autoLine="0" autoPict="0">
                <anchor moveWithCells="1">
                  <from>
                    <xdr:col>45</xdr:col>
                    <xdr:colOff>76200</xdr:colOff>
                    <xdr:row>12</xdr:row>
                    <xdr:rowOff>85725</xdr:rowOff>
                  </from>
                  <to>
                    <xdr:col>45</xdr:col>
                    <xdr:colOff>2409825</xdr:colOff>
                    <xdr:row>12</xdr:row>
                    <xdr:rowOff>342900</xdr:rowOff>
                  </to>
                </anchor>
              </controlPr>
            </control>
          </mc:Choice>
        </mc:AlternateContent>
        <mc:AlternateContent xmlns:mc="http://schemas.openxmlformats.org/markup-compatibility/2006">
          <mc:Choice Requires="x14">
            <control shapeId="23641" r:id="rId94" name="Drop Down 89">
              <controlPr defaultSize="0" autoLine="0" autoPict="0">
                <anchor moveWithCells="1">
                  <from>
                    <xdr:col>45</xdr:col>
                    <xdr:colOff>76200</xdr:colOff>
                    <xdr:row>13</xdr:row>
                    <xdr:rowOff>85725</xdr:rowOff>
                  </from>
                  <to>
                    <xdr:col>45</xdr:col>
                    <xdr:colOff>2409825</xdr:colOff>
                    <xdr:row>13</xdr:row>
                    <xdr:rowOff>342900</xdr:rowOff>
                  </to>
                </anchor>
              </controlPr>
            </control>
          </mc:Choice>
        </mc:AlternateContent>
        <mc:AlternateContent xmlns:mc="http://schemas.openxmlformats.org/markup-compatibility/2006">
          <mc:Choice Requires="x14">
            <control shapeId="23642" r:id="rId95" name="Drop Down 90">
              <controlPr defaultSize="0" autoLine="0" autoPict="0">
                <anchor moveWithCells="1">
                  <from>
                    <xdr:col>45</xdr:col>
                    <xdr:colOff>76200</xdr:colOff>
                    <xdr:row>14</xdr:row>
                    <xdr:rowOff>85725</xdr:rowOff>
                  </from>
                  <to>
                    <xdr:col>45</xdr:col>
                    <xdr:colOff>2409825</xdr:colOff>
                    <xdr:row>14</xdr:row>
                    <xdr:rowOff>342900</xdr:rowOff>
                  </to>
                </anchor>
              </controlPr>
            </control>
          </mc:Choice>
        </mc:AlternateContent>
        <mc:AlternateContent xmlns:mc="http://schemas.openxmlformats.org/markup-compatibility/2006">
          <mc:Choice Requires="x14">
            <control shapeId="23643" r:id="rId96" name="Drop Down 91">
              <controlPr defaultSize="0" autoLine="0" autoPict="0">
                <anchor moveWithCells="1">
                  <from>
                    <xdr:col>45</xdr:col>
                    <xdr:colOff>76200</xdr:colOff>
                    <xdr:row>15</xdr:row>
                    <xdr:rowOff>85725</xdr:rowOff>
                  </from>
                  <to>
                    <xdr:col>45</xdr:col>
                    <xdr:colOff>2409825</xdr:colOff>
                    <xdr:row>15</xdr:row>
                    <xdr:rowOff>342900</xdr:rowOff>
                  </to>
                </anchor>
              </controlPr>
            </control>
          </mc:Choice>
        </mc:AlternateContent>
        <mc:AlternateContent xmlns:mc="http://schemas.openxmlformats.org/markup-compatibility/2006">
          <mc:Choice Requires="x14">
            <control shapeId="23644" r:id="rId97" name="Drop Down 92">
              <controlPr defaultSize="0" autoLine="0" autoPict="0">
                <anchor moveWithCells="1">
                  <from>
                    <xdr:col>45</xdr:col>
                    <xdr:colOff>76200</xdr:colOff>
                    <xdr:row>16</xdr:row>
                    <xdr:rowOff>85725</xdr:rowOff>
                  </from>
                  <to>
                    <xdr:col>45</xdr:col>
                    <xdr:colOff>2409825</xdr:colOff>
                    <xdr:row>16</xdr:row>
                    <xdr:rowOff>342900</xdr:rowOff>
                  </to>
                </anchor>
              </controlPr>
            </control>
          </mc:Choice>
        </mc:AlternateContent>
        <mc:AlternateContent xmlns:mc="http://schemas.openxmlformats.org/markup-compatibility/2006">
          <mc:Choice Requires="x14">
            <control shapeId="23645" r:id="rId98" name="Drop Down 93">
              <controlPr defaultSize="0" autoLine="0" autoPict="0">
                <anchor moveWithCells="1">
                  <from>
                    <xdr:col>45</xdr:col>
                    <xdr:colOff>76200</xdr:colOff>
                    <xdr:row>17</xdr:row>
                    <xdr:rowOff>85725</xdr:rowOff>
                  </from>
                  <to>
                    <xdr:col>45</xdr:col>
                    <xdr:colOff>2409825</xdr:colOff>
                    <xdr:row>17</xdr:row>
                    <xdr:rowOff>342900</xdr:rowOff>
                  </to>
                </anchor>
              </controlPr>
            </control>
          </mc:Choice>
        </mc:AlternateContent>
        <mc:AlternateContent xmlns:mc="http://schemas.openxmlformats.org/markup-compatibility/2006">
          <mc:Choice Requires="x14">
            <control shapeId="23646" r:id="rId99" name="Drop Down 94">
              <controlPr defaultSize="0" autoLine="0" autoPict="0">
                <anchor moveWithCells="1">
                  <from>
                    <xdr:col>45</xdr:col>
                    <xdr:colOff>76200</xdr:colOff>
                    <xdr:row>18</xdr:row>
                    <xdr:rowOff>85725</xdr:rowOff>
                  </from>
                  <to>
                    <xdr:col>45</xdr:col>
                    <xdr:colOff>2409825</xdr:colOff>
                    <xdr:row>18</xdr:row>
                    <xdr:rowOff>342900</xdr:rowOff>
                  </to>
                </anchor>
              </controlPr>
            </control>
          </mc:Choice>
        </mc:AlternateContent>
        <mc:AlternateContent xmlns:mc="http://schemas.openxmlformats.org/markup-compatibility/2006">
          <mc:Choice Requires="x14">
            <control shapeId="23647" r:id="rId100" name="Drop Down 95">
              <controlPr defaultSize="0" autoLine="0" autoPict="0">
                <anchor moveWithCells="1">
                  <from>
                    <xdr:col>48</xdr:col>
                    <xdr:colOff>57150</xdr:colOff>
                    <xdr:row>9</xdr:row>
                    <xdr:rowOff>76200</xdr:rowOff>
                  </from>
                  <to>
                    <xdr:col>48</xdr:col>
                    <xdr:colOff>866775</xdr:colOff>
                    <xdr:row>9</xdr:row>
                    <xdr:rowOff>342900</xdr:rowOff>
                  </to>
                </anchor>
              </controlPr>
            </control>
          </mc:Choice>
        </mc:AlternateContent>
        <mc:AlternateContent xmlns:mc="http://schemas.openxmlformats.org/markup-compatibility/2006">
          <mc:Choice Requires="x14">
            <control shapeId="23648" r:id="rId101" name="Drop Down 96">
              <controlPr defaultSize="0" autoLine="0" autoPict="0">
                <anchor moveWithCells="1">
                  <from>
                    <xdr:col>48</xdr:col>
                    <xdr:colOff>57150</xdr:colOff>
                    <xdr:row>10</xdr:row>
                    <xdr:rowOff>76200</xdr:rowOff>
                  </from>
                  <to>
                    <xdr:col>48</xdr:col>
                    <xdr:colOff>866775</xdr:colOff>
                    <xdr:row>10</xdr:row>
                    <xdr:rowOff>342900</xdr:rowOff>
                  </to>
                </anchor>
              </controlPr>
            </control>
          </mc:Choice>
        </mc:AlternateContent>
        <mc:AlternateContent xmlns:mc="http://schemas.openxmlformats.org/markup-compatibility/2006">
          <mc:Choice Requires="x14">
            <control shapeId="23649" r:id="rId102" name="Drop Down 97">
              <controlPr defaultSize="0" autoLine="0" autoPict="0">
                <anchor moveWithCells="1">
                  <from>
                    <xdr:col>48</xdr:col>
                    <xdr:colOff>38100</xdr:colOff>
                    <xdr:row>11</xdr:row>
                    <xdr:rowOff>76200</xdr:rowOff>
                  </from>
                  <to>
                    <xdr:col>48</xdr:col>
                    <xdr:colOff>847725</xdr:colOff>
                    <xdr:row>11</xdr:row>
                    <xdr:rowOff>342900</xdr:rowOff>
                  </to>
                </anchor>
              </controlPr>
            </control>
          </mc:Choice>
        </mc:AlternateContent>
        <mc:AlternateContent xmlns:mc="http://schemas.openxmlformats.org/markup-compatibility/2006">
          <mc:Choice Requires="x14">
            <control shapeId="23650" r:id="rId103" name="Drop Down 98">
              <controlPr defaultSize="0" autoLine="0" autoPict="0">
                <anchor moveWithCells="1">
                  <from>
                    <xdr:col>48</xdr:col>
                    <xdr:colOff>76200</xdr:colOff>
                    <xdr:row>12</xdr:row>
                    <xdr:rowOff>76200</xdr:rowOff>
                  </from>
                  <to>
                    <xdr:col>48</xdr:col>
                    <xdr:colOff>885825</xdr:colOff>
                    <xdr:row>12</xdr:row>
                    <xdr:rowOff>342900</xdr:rowOff>
                  </to>
                </anchor>
              </controlPr>
            </control>
          </mc:Choice>
        </mc:AlternateContent>
        <mc:AlternateContent xmlns:mc="http://schemas.openxmlformats.org/markup-compatibility/2006">
          <mc:Choice Requires="x14">
            <control shapeId="23651" r:id="rId104" name="Drop Down 99">
              <controlPr defaultSize="0" autoLine="0" autoPict="0">
                <anchor moveWithCells="1">
                  <from>
                    <xdr:col>48</xdr:col>
                    <xdr:colOff>76200</xdr:colOff>
                    <xdr:row>13</xdr:row>
                    <xdr:rowOff>76200</xdr:rowOff>
                  </from>
                  <to>
                    <xdr:col>48</xdr:col>
                    <xdr:colOff>885825</xdr:colOff>
                    <xdr:row>13</xdr:row>
                    <xdr:rowOff>342900</xdr:rowOff>
                  </to>
                </anchor>
              </controlPr>
            </control>
          </mc:Choice>
        </mc:AlternateContent>
        <mc:AlternateContent xmlns:mc="http://schemas.openxmlformats.org/markup-compatibility/2006">
          <mc:Choice Requires="x14">
            <control shapeId="23652" r:id="rId105" name="Drop Down 100">
              <controlPr defaultSize="0" autoLine="0" autoPict="0">
                <anchor moveWithCells="1">
                  <from>
                    <xdr:col>48</xdr:col>
                    <xdr:colOff>76200</xdr:colOff>
                    <xdr:row>14</xdr:row>
                    <xdr:rowOff>76200</xdr:rowOff>
                  </from>
                  <to>
                    <xdr:col>48</xdr:col>
                    <xdr:colOff>885825</xdr:colOff>
                    <xdr:row>14</xdr:row>
                    <xdr:rowOff>342900</xdr:rowOff>
                  </to>
                </anchor>
              </controlPr>
            </control>
          </mc:Choice>
        </mc:AlternateContent>
        <mc:AlternateContent xmlns:mc="http://schemas.openxmlformats.org/markup-compatibility/2006">
          <mc:Choice Requires="x14">
            <control shapeId="23653" r:id="rId106" name="Drop Down 101">
              <controlPr defaultSize="0" autoLine="0" autoPict="0">
                <anchor moveWithCells="1">
                  <from>
                    <xdr:col>48</xdr:col>
                    <xdr:colOff>76200</xdr:colOff>
                    <xdr:row>15</xdr:row>
                    <xdr:rowOff>85725</xdr:rowOff>
                  </from>
                  <to>
                    <xdr:col>48</xdr:col>
                    <xdr:colOff>885825</xdr:colOff>
                    <xdr:row>15</xdr:row>
                    <xdr:rowOff>342900</xdr:rowOff>
                  </to>
                </anchor>
              </controlPr>
            </control>
          </mc:Choice>
        </mc:AlternateContent>
        <mc:AlternateContent xmlns:mc="http://schemas.openxmlformats.org/markup-compatibility/2006">
          <mc:Choice Requires="x14">
            <control shapeId="23654" r:id="rId107" name="Drop Down 102">
              <controlPr defaultSize="0" autoLine="0" autoPict="0">
                <anchor moveWithCells="1">
                  <from>
                    <xdr:col>48</xdr:col>
                    <xdr:colOff>76200</xdr:colOff>
                    <xdr:row>16</xdr:row>
                    <xdr:rowOff>76200</xdr:rowOff>
                  </from>
                  <to>
                    <xdr:col>48</xdr:col>
                    <xdr:colOff>885825</xdr:colOff>
                    <xdr:row>16</xdr:row>
                    <xdr:rowOff>342900</xdr:rowOff>
                  </to>
                </anchor>
              </controlPr>
            </control>
          </mc:Choice>
        </mc:AlternateContent>
        <mc:AlternateContent xmlns:mc="http://schemas.openxmlformats.org/markup-compatibility/2006">
          <mc:Choice Requires="x14">
            <control shapeId="23655" r:id="rId108" name="Drop Down 103">
              <controlPr defaultSize="0" autoLine="0" autoPict="0">
                <anchor moveWithCells="1">
                  <from>
                    <xdr:col>48</xdr:col>
                    <xdr:colOff>76200</xdr:colOff>
                    <xdr:row>17</xdr:row>
                    <xdr:rowOff>76200</xdr:rowOff>
                  </from>
                  <to>
                    <xdr:col>48</xdr:col>
                    <xdr:colOff>885825</xdr:colOff>
                    <xdr:row>17</xdr:row>
                    <xdr:rowOff>342900</xdr:rowOff>
                  </to>
                </anchor>
              </controlPr>
            </control>
          </mc:Choice>
        </mc:AlternateContent>
        <mc:AlternateContent xmlns:mc="http://schemas.openxmlformats.org/markup-compatibility/2006">
          <mc:Choice Requires="x14">
            <control shapeId="23656" r:id="rId109" name="Drop Down 104">
              <controlPr defaultSize="0" autoLine="0" autoPict="0">
                <anchor moveWithCells="1">
                  <from>
                    <xdr:col>48</xdr:col>
                    <xdr:colOff>76200</xdr:colOff>
                    <xdr:row>18</xdr:row>
                    <xdr:rowOff>76200</xdr:rowOff>
                  </from>
                  <to>
                    <xdr:col>48</xdr:col>
                    <xdr:colOff>885825</xdr:colOff>
                    <xdr:row>18</xdr:row>
                    <xdr:rowOff>342900</xdr:rowOff>
                  </to>
                </anchor>
              </controlPr>
            </control>
          </mc:Choice>
        </mc:AlternateContent>
        <mc:AlternateContent xmlns:mc="http://schemas.openxmlformats.org/markup-compatibility/2006">
          <mc:Choice Requires="x14">
            <control shapeId="23657" r:id="rId110" name="Drop Down 105">
              <controlPr defaultSize="0" autoLine="0" autoPict="0">
                <anchor moveWithCells="1">
                  <from>
                    <xdr:col>51</xdr:col>
                    <xdr:colOff>38100</xdr:colOff>
                    <xdr:row>9</xdr:row>
                    <xdr:rowOff>76200</xdr:rowOff>
                  </from>
                  <to>
                    <xdr:col>51</xdr:col>
                    <xdr:colOff>2371725</xdr:colOff>
                    <xdr:row>9</xdr:row>
                    <xdr:rowOff>342900</xdr:rowOff>
                  </to>
                </anchor>
              </controlPr>
            </control>
          </mc:Choice>
        </mc:AlternateContent>
        <mc:AlternateContent xmlns:mc="http://schemas.openxmlformats.org/markup-compatibility/2006">
          <mc:Choice Requires="x14">
            <control shapeId="23658" r:id="rId111" name="Drop Down 106">
              <controlPr defaultSize="0" autoLine="0" autoPict="0">
                <anchor moveWithCells="1">
                  <from>
                    <xdr:col>51</xdr:col>
                    <xdr:colOff>38100</xdr:colOff>
                    <xdr:row>10</xdr:row>
                    <xdr:rowOff>76200</xdr:rowOff>
                  </from>
                  <to>
                    <xdr:col>51</xdr:col>
                    <xdr:colOff>2371725</xdr:colOff>
                    <xdr:row>10</xdr:row>
                    <xdr:rowOff>342900</xdr:rowOff>
                  </to>
                </anchor>
              </controlPr>
            </control>
          </mc:Choice>
        </mc:AlternateContent>
        <mc:AlternateContent xmlns:mc="http://schemas.openxmlformats.org/markup-compatibility/2006">
          <mc:Choice Requires="x14">
            <control shapeId="23659" r:id="rId112" name="Drop Down 107">
              <controlPr defaultSize="0" autoLine="0" autoPict="0">
                <anchor moveWithCells="1">
                  <from>
                    <xdr:col>51</xdr:col>
                    <xdr:colOff>38100</xdr:colOff>
                    <xdr:row>11</xdr:row>
                    <xdr:rowOff>76200</xdr:rowOff>
                  </from>
                  <to>
                    <xdr:col>51</xdr:col>
                    <xdr:colOff>2371725</xdr:colOff>
                    <xdr:row>11</xdr:row>
                    <xdr:rowOff>342900</xdr:rowOff>
                  </to>
                </anchor>
              </controlPr>
            </control>
          </mc:Choice>
        </mc:AlternateContent>
        <mc:AlternateContent xmlns:mc="http://schemas.openxmlformats.org/markup-compatibility/2006">
          <mc:Choice Requires="x14">
            <control shapeId="23660" r:id="rId113" name="Drop Down 108">
              <controlPr defaultSize="0" autoLine="0" autoPict="0">
                <anchor moveWithCells="1">
                  <from>
                    <xdr:col>51</xdr:col>
                    <xdr:colOff>38100</xdr:colOff>
                    <xdr:row>12</xdr:row>
                    <xdr:rowOff>76200</xdr:rowOff>
                  </from>
                  <to>
                    <xdr:col>51</xdr:col>
                    <xdr:colOff>2371725</xdr:colOff>
                    <xdr:row>12</xdr:row>
                    <xdr:rowOff>342900</xdr:rowOff>
                  </to>
                </anchor>
              </controlPr>
            </control>
          </mc:Choice>
        </mc:AlternateContent>
        <mc:AlternateContent xmlns:mc="http://schemas.openxmlformats.org/markup-compatibility/2006">
          <mc:Choice Requires="x14">
            <control shapeId="23661" r:id="rId114" name="Drop Down 109">
              <controlPr defaultSize="0" autoLine="0" autoPict="0">
                <anchor moveWithCells="1">
                  <from>
                    <xdr:col>51</xdr:col>
                    <xdr:colOff>38100</xdr:colOff>
                    <xdr:row>13</xdr:row>
                    <xdr:rowOff>76200</xdr:rowOff>
                  </from>
                  <to>
                    <xdr:col>51</xdr:col>
                    <xdr:colOff>2371725</xdr:colOff>
                    <xdr:row>13</xdr:row>
                    <xdr:rowOff>342900</xdr:rowOff>
                  </to>
                </anchor>
              </controlPr>
            </control>
          </mc:Choice>
        </mc:AlternateContent>
        <mc:AlternateContent xmlns:mc="http://schemas.openxmlformats.org/markup-compatibility/2006">
          <mc:Choice Requires="x14">
            <control shapeId="23662" r:id="rId115" name="Drop Down 110">
              <controlPr defaultSize="0" autoLine="0" autoPict="0">
                <anchor moveWithCells="1">
                  <from>
                    <xdr:col>51</xdr:col>
                    <xdr:colOff>38100</xdr:colOff>
                    <xdr:row>14</xdr:row>
                    <xdr:rowOff>76200</xdr:rowOff>
                  </from>
                  <to>
                    <xdr:col>51</xdr:col>
                    <xdr:colOff>2371725</xdr:colOff>
                    <xdr:row>14</xdr:row>
                    <xdr:rowOff>342900</xdr:rowOff>
                  </to>
                </anchor>
              </controlPr>
            </control>
          </mc:Choice>
        </mc:AlternateContent>
        <mc:AlternateContent xmlns:mc="http://schemas.openxmlformats.org/markup-compatibility/2006">
          <mc:Choice Requires="x14">
            <control shapeId="23663" r:id="rId116" name="Drop Down 111">
              <controlPr defaultSize="0" autoLine="0" autoPict="0">
                <anchor moveWithCells="1">
                  <from>
                    <xdr:col>51</xdr:col>
                    <xdr:colOff>38100</xdr:colOff>
                    <xdr:row>15</xdr:row>
                    <xdr:rowOff>76200</xdr:rowOff>
                  </from>
                  <to>
                    <xdr:col>51</xdr:col>
                    <xdr:colOff>2371725</xdr:colOff>
                    <xdr:row>15</xdr:row>
                    <xdr:rowOff>342900</xdr:rowOff>
                  </to>
                </anchor>
              </controlPr>
            </control>
          </mc:Choice>
        </mc:AlternateContent>
        <mc:AlternateContent xmlns:mc="http://schemas.openxmlformats.org/markup-compatibility/2006">
          <mc:Choice Requires="x14">
            <control shapeId="23664" r:id="rId117" name="Drop Down 112">
              <controlPr defaultSize="0" autoLine="0" autoPict="0">
                <anchor moveWithCells="1">
                  <from>
                    <xdr:col>51</xdr:col>
                    <xdr:colOff>38100</xdr:colOff>
                    <xdr:row>16</xdr:row>
                    <xdr:rowOff>76200</xdr:rowOff>
                  </from>
                  <to>
                    <xdr:col>51</xdr:col>
                    <xdr:colOff>2371725</xdr:colOff>
                    <xdr:row>16</xdr:row>
                    <xdr:rowOff>342900</xdr:rowOff>
                  </to>
                </anchor>
              </controlPr>
            </control>
          </mc:Choice>
        </mc:AlternateContent>
        <mc:AlternateContent xmlns:mc="http://schemas.openxmlformats.org/markup-compatibility/2006">
          <mc:Choice Requires="x14">
            <control shapeId="23665" r:id="rId118" name="Drop Down 113">
              <controlPr defaultSize="0" autoLine="0" autoPict="0">
                <anchor moveWithCells="1">
                  <from>
                    <xdr:col>51</xdr:col>
                    <xdr:colOff>38100</xdr:colOff>
                    <xdr:row>17</xdr:row>
                    <xdr:rowOff>76200</xdr:rowOff>
                  </from>
                  <to>
                    <xdr:col>51</xdr:col>
                    <xdr:colOff>2371725</xdr:colOff>
                    <xdr:row>17</xdr:row>
                    <xdr:rowOff>342900</xdr:rowOff>
                  </to>
                </anchor>
              </controlPr>
            </control>
          </mc:Choice>
        </mc:AlternateContent>
        <mc:AlternateContent xmlns:mc="http://schemas.openxmlformats.org/markup-compatibility/2006">
          <mc:Choice Requires="x14">
            <control shapeId="23666" r:id="rId119" name="Drop Down 114">
              <controlPr defaultSize="0" autoLine="0" autoPict="0">
                <anchor moveWithCells="1">
                  <from>
                    <xdr:col>51</xdr:col>
                    <xdr:colOff>38100</xdr:colOff>
                    <xdr:row>18</xdr:row>
                    <xdr:rowOff>76200</xdr:rowOff>
                  </from>
                  <to>
                    <xdr:col>51</xdr:col>
                    <xdr:colOff>2371725</xdr:colOff>
                    <xdr:row>18</xdr:row>
                    <xdr:rowOff>342900</xdr:rowOff>
                  </to>
                </anchor>
              </controlPr>
            </control>
          </mc:Choice>
        </mc:AlternateContent>
        <mc:AlternateContent xmlns:mc="http://schemas.openxmlformats.org/markup-compatibility/2006">
          <mc:Choice Requires="x14">
            <control shapeId="23667" r:id="rId120" name="Drop Down 115">
              <controlPr defaultSize="0" autoLine="0" autoPict="0">
                <anchor moveWithCells="1">
                  <from>
                    <xdr:col>54</xdr:col>
                    <xdr:colOff>57150</xdr:colOff>
                    <xdr:row>9</xdr:row>
                    <xdr:rowOff>76200</xdr:rowOff>
                  </from>
                  <to>
                    <xdr:col>54</xdr:col>
                    <xdr:colOff>876300</xdr:colOff>
                    <xdr:row>9</xdr:row>
                    <xdr:rowOff>342900</xdr:rowOff>
                  </to>
                </anchor>
              </controlPr>
            </control>
          </mc:Choice>
        </mc:AlternateContent>
        <mc:AlternateContent xmlns:mc="http://schemas.openxmlformats.org/markup-compatibility/2006">
          <mc:Choice Requires="x14">
            <control shapeId="23668" r:id="rId121" name="Drop Down 116">
              <controlPr defaultSize="0" autoLine="0" autoPict="0">
                <anchor moveWithCells="1">
                  <from>
                    <xdr:col>54</xdr:col>
                    <xdr:colOff>57150</xdr:colOff>
                    <xdr:row>10</xdr:row>
                    <xdr:rowOff>76200</xdr:rowOff>
                  </from>
                  <to>
                    <xdr:col>54</xdr:col>
                    <xdr:colOff>876300</xdr:colOff>
                    <xdr:row>10</xdr:row>
                    <xdr:rowOff>342900</xdr:rowOff>
                  </to>
                </anchor>
              </controlPr>
            </control>
          </mc:Choice>
        </mc:AlternateContent>
        <mc:AlternateContent xmlns:mc="http://schemas.openxmlformats.org/markup-compatibility/2006">
          <mc:Choice Requires="x14">
            <control shapeId="23669" r:id="rId122" name="Drop Down 117">
              <controlPr defaultSize="0" autoLine="0" autoPict="0">
                <anchor moveWithCells="1">
                  <from>
                    <xdr:col>54</xdr:col>
                    <xdr:colOff>57150</xdr:colOff>
                    <xdr:row>11</xdr:row>
                    <xdr:rowOff>76200</xdr:rowOff>
                  </from>
                  <to>
                    <xdr:col>54</xdr:col>
                    <xdr:colOff>876300</xdr:colOff>
                    <xdr:row>11</xdr:row>
                    <xdr:rowOff>342900</xdr:rowOff>
                  </to>
                </anchor>
              </controlPr>
            </control>
          </mc:Choice>
        </mc:AlternateContent>
        <mc:AlternateContent xmlns:mc="http://schemas.openxmlformats.org/markup-compatibility/2006">
          <mc:Choice Requires="x14">
            <control shapeId="23670" r:id="rId123" name="Drop Down 118">
              <controlPr defaultSize="0" autoLine="0" autoPict="0">
                <anchor moveWithCells="1">
                  <from>
                    <xdr:col>54</xdr:col>
                    <xdr:colOff>57150</xdr:colOff>
                    <xdr:row>12</xdr:row>
                    <xdr:rowOff>76200</xdr:rowOff>
                  </from>
                  <to>
                    <xdr:col>54</xdr:col>
                    <xdr:colOff>876300</xdr:colOff>
                    <xdr:row>12</xdr:row>
                    <xdr:rowOff>342900</xdr:rowOff>
                  </to>
                </anchor>
              </controlPr>
            </control>
          </mc:Choice>
        </mc:AlternateContent>
        <mc:AlternateContent xmlns:mc="http://schemas.openxmlformats.org/markup-compatibility/2006">
          <mc:Choice Requires="x14">
            <control shapeId="23671" r:id="rId124" name="Drop Down 119">
              <controlPr defaultSize="0" autoLine="0" autoPict="0">
                <anchor moveWithCells="1">
                  <from>
                    <xdr:col>54</xdr:col>
                    <xdr:colOff>57150</xdr:colOff>
                    <xdr:row>13</xdr:row>
                    <xdr:rowOff>76200</xdr:rowOff>
                  </from>
                  <to>
                    <xdr:col>54</xdr:col>
                    <xdr:colOff>876300</xdr:colOff>
                    <xdr:row>13</xdr:row>
                    <xdr:rowOff>342900</xdr:rowOff>
                  </to>
                </anchor>
              </controlPr>
            </control>
          </mc:Choice>
        </mc:AlternateContent>
        <mc:AlternateContent xmlns:mc="http://schemas.openxmlformats.org/markup-compatibility/2006">
          <mc:Choice Requires="x14">
            <control shapeId="23672" r:id="rId125" name="Drop Down 120">
              <controlPr defaultSize="0" autoLine="0" autoPict="0">
                <anchor moveWithCells="1">
                  <from>
                    <xdr:col>54</xdr:col>
                    <xdr:colOff>57150</xdr:colOff>
                    <xdr:row>14</xdr:row>
                    <xdr:rowOff>76200</xdr:rowOff>
                  </from>
                  <to>
                    <xdr:col>54</xdr:col>
                    <xdr:colOff>876300</xdr:colOff>
                    <xdr:row>14</xdr:row>
                    <xdr:rowOff>342900</xdr:rowOff>
                  </to>
                </anchor>
              </controlPr>
            </control>
          </mc:Choice>
        </mc:AlternateContent>
        <mc:AlternateContent xmlns:mc="http://schemas.openxmlformats.org/markup-compatibility/2006">
          <mc:Choice Requires="x14">
            <control shapeId="23673" r:id="rId126" name="Drop Down 121">
              <controlPr defaultSize="0" autoLine="0" autoPict="0">
                <anchor moveWithCells="1">
                  <from>
                    <xdr:col>54</xdr:col>
                    <xdr:colOff>57150</xdr:colOff>
                    <xdr:row>15</xdr:row>
                    <xdr:rowOff>76200</xdr:rowOff>
                  </from>
                  <to>
                    <xdr:col>54</xdr:col>
                    <xdr:colOff>876300</xdr:colOff>
                    <xdr:row>15</xdr:row>
                    <xdr:rowOff>342900</xdr:rowOff>
                  </to>
                </anchor>
              </controlPr>
            </control>
          </mc:Choice>
        </mc:AlternateContent>
        <mc:AlternateContent xmlns:mc="http://schemas.openxmlformats.org/markup-compatibility/2006">
          <mc:Choice Requires="x14">
            <control shapeId="23674" r:id="rId127" name="Drop Down 122">
              <controlPr defaultSize="0" autoLine="0" autoPict="0">
                <anchor moveWithCells="1">
                  <from>
                    <xdr:col>54</xdr:col>
                    <xdr:colOff>57150</xdr:colOff>
                    <xdr:row>16</xdr:row>
                    <xdr:rowOff>85725</xdr:rowOff>
                  </from>
                  <to>
                    <xdr:col>54</xdr:col>
                    <xdr:colOff>876300</xdr:colOff>
                    <xdr:row>16</xdr:row>
                    <xdr:rowOff>342900</xdr:rowOff>
                  </to>
                </anchor>
              </controlPr>
            </control>
          </mc:Choice>
        </mc:AlternateContent>
        <mc:AlternateContent xmlns:mc="http://schemas.openxmlformats.org/markup-compatibility/2006">
          <mc:Choice Requires="x14">
            <control shapeId="23675" r:id="rId128" name="Drop Down 123">
              <controlPr defaultSize="0" autoLine="0" autoPict="0">
                <anchor moveWithCells="1">
                  <from>
                    <xdr:col>54</xdr:col>
                    <xdr:colOff>57150</xdr:colOff>
                    <xdr:row>17</xdr:row>
                    <xdr:rowOff>76200</xdr:rowOff>
                  </from>
                  <to>
                    <xdr:col>54</xdr:col>
                    <xdr:colOff>876300</xdr:colOff>
                    <xdr:row>17</xdr:row>
                    <xdr:rowOff>342900</xdr:rowOff>
                  </to>
                </anchor>
              </controlPr>
            </control>
          </mc:Choice>
        </mc:AlternateContent>
        <mc:AlternateContent xmlns:mc="http://schemas.openxmlformats.org/markup-compatibility/2006">
          <mc:Choice Requires="x14">
            <control shapeId="23676" r:id="rId129" name="Drop Down 124">
              <controlPr defaultSize="0" autoLine="0" autoPict="0">
                <anchor moveWithCells="1">
                  <from>
                    <xdr:col>54</xdr:col>
                    <xdr:colOff>57150</xdr:colOff>
                    <xdr:row>18</xdr:row>
                    <xdr:rowOff>76200</xdr:rowOff>
                  </from>
                  <to>
                    <xdr:col>54</xdr:col>
                    <xdr:colOff>876300</xdr:colOff>
                    <xdr:row>18</xdr:row>
                    <xdr:rowOff>342900</xdr:rowOff>
                  </to>
                </anchor>
              </controlPr>
            </control>
          </mc:Choice>
        </mc:AlternateContent>
        <mc:AlternateContent xmlns:mc="http://schemas.openxmlformats.org/markup-compatibility/2006">
          <mc:Choice Requires="x14">
            <control shapeId="23677" r:id="rId130" name="Drop Down 125">
              <controlPr defaultSize="0" autoLine="0" autoPict="0">
                <anchor moveWithCells="1">
                  <from>
                    <xdr:col>27</xdr:col>
                    <xdr:colOff>123825</xdr:colOff>
                    <xdr:row>17</xdr:row>
                    <xdr:rowOff>76200</xdr:rowOff>
                  </from>
                  <to>
                    <xdr:col>27</xdr:col>
                    <xdr:colOff>2476500</xdr:colOff>
                    <xdr:row>17</xdr:row>
                    <xdr:rowOff>342900</xdr:rowOff>
                  </to>
                </anchor>
              </controlPr>
            </control>
          </mc:Choice>
        </mc:AlternateContent>
        <mc:AlternateContent xmlns:mc="http://schemas.openxmlformats.org/markup-compatibility/2006">
          <mc:Choice Requires="x14">
            <control shapeId="23678" r:id="rId131" name="Drop Down 126">
              <controlPr defaultSize="0" autoLine="0" autoPict="0">
                <anchor moveWithCells="1">
                  <from>
                    <xdr:col>24</xdr:col>
                    <xdr:colOff>171450</xdr:colOff>
                    <xdr:row>15</xdr:row>
                    <xdr:rowOff>85725</xdr:rowOff>
                  </from>
                  <to>
                    <xdr:col>25</xdr:col>
                    <xdr:colOff>371475</xdr:colOff>
                    <xdr:row>15</xdr:row>
                    <xdr:rowOff>371475</xdr:rowOff>
                  </to>
                </anchor>
              </controlPr>
            </control>
          </mc:Choice>
        </mc:AlternateContent>
        <mc:AlternateContent xmlns:mc="http://schemas.openxmlformats.org/markup-compatibility/2006">
          <mc:Choice Requires="x14">
            <control shapeId="23679" r:id="rId132" name="Drop Down 127">
              <controlPr defaultSize="0" autoLine="0" autoPict="0">
                <anchor moveWithCells="1">
                  <from>
                    <xdr:col>24</xdr:col>
                    <xdr:colOff>161925</xdr:colOff>
                    <xdr:row>14</xdr:row>
                    <xdr:rowOff>76200</xdr:rowOff>
                  </from>
                  <to>
                    <xdr:col>25</xdr:col>
                    <xdr:colOff>371475</xdr:colOff>
                    <xdr:row>14</xdr:row>
                    <xdr:rowOff>342900</xdr:rowOff>
                  </to>
                </anchor>
              </controlPr>
            </control>
          </mc:Choice>
        </mc:AlternateContent>
        <mc:AlternateContent xmlns:mc="http://schemas.openxmlformats.org/markup-compatibility/2006">
          <mc:Choice Requires="x14">
            <control shapeId="23680" r:id="rId133" name="Drop Down 128">
              <controlPr defaultSize="0" autoLine="0" autoPict="0">
                <anchor moveWithCells="1">
                  <from>
                    <xdr:col>24</xdr:col>
                    <xdr:colOff>171450</xdr:colOff>
                    <xdr:row>12</xdr:row>
                    <xdr:rowOff>85725</xdr:rowOff>
                  </from>
                  <to>
                    <xdr:col>25</xdr:col>
                    <xdr:colOff>371475</xdr:colOff>
                    <xdr:row>12</xdr:row>
                    <xdr:rowOff>342900</xdr:rowOff>
                  </to>
                </anchor>
              </controlPr>
            </control>
          </mc:Choice>
        </mc:AlternateContent>
        <mc:AlternateContent xmlns:mc="http://schemas.openxmlformats.org/markup-compatibility/2006">
          <mc:Choice Requires="x14">
            <control shapeId="23681" r:id="rId134" name="Drop Down 129">
              <controlPr defaultSize="0" autoLine="0" autoPict="0">
                <anchor moveWithCells="1">
                  <from>
                    <xdr:col>24</xdr:col>
                    <xdr:colOff>171450</xdr:colOff>
                    <xdr:row>13</xdr:row>
                    <xdr:rowOff>76200</xdr:rowOff>
                  </from>
                  <to>
                    <xdr:col>25</xdr:col>
                    <xdr:colOff>371475</xdr:colOff>
                    <xdr:row>13</xdr:row>
                    <xdr:rowOff>342900</xdr:rowOff>
                  </to>
                </anchor>
              </controlPr>
            </control>
          </mc:Choice>
        </mc:AlternateContent>
        <mc:AlternateContent xmlns:mc="http://schemas.openxmlformats.org/markup-compatibility/2006">
          <mc:Choice Requires="x14">
            <control shapeId="23682" r:id="rId135" name="Drop Down 130">
              <controlPr defaultSize="0" autoLine="0" autoPict="0">
                <anchor moveWithCells="1">
                  <from>
                    <xdr:col>24</xdr:col>
                    <xdr:colOff>171450</xdr:colOff>
                    <xdr:row>16</xdr:row>
                    <xdr:rowOff>104775</xdr:rowOff>
                  </from>
                  <to>
                    <xdr:col>25</xdr:col>
                    <xdr:colOff>371475</xdr:colOff>
                    <xdr:row>16</xdr:row>
                    <xdr:rowOff>371475</xdr:rowOff>
                  </to>
                </anchor>
              </controlPr>
            </control>
          </mc:Choice>
        </mc:AlternateContent>
        <mc:AlternateContent xmlns:mc="http://schemas.openxmlformats.org/markup-compatibility/2006">
          <mc:Choice Requires="x14">
            <control shapeId="23683" r:id="rId136" name="Drop Down 131">
              <controlPr defaultSize="0" autoLine="0" autoPict="0">
                <anchor moveWithCells="1">
                  <from>
                    <xdr:col>30</xdr:col>
                    <xdr:colOff>38100</xdr:colOff>
                    <xdr:row>6</xdr:row>
                    <xdr:rowOff>352425</xdr:rowOff>
                  </from>
                  <to>
                    <xdr:col>30</xdr:col>
                    <xdr:colOff>857250</xdr:colOff>
                    <xdr:row>7</xdr:row>
                    <xdr:rowOff>190500</xdr:rowOff>
                  </to>
                </anchor>
              </controlPr>
            </control>
          </mc:Choice>
        </mc:AlternateContent>
        <mc:AlternateContent xmlns:mc="http://schemas.openxmlformats.org/markup-compatibility/2006">
          <mc:Choice Requires="x14">
            <control shapeId="23684" r:id="rId137" name="Drop Down 132">
              <controlPr defaultSize="0" autoLine="0" autoPict="0">
                <anchor moveWithCells="1">
                  <from>
                    <xdr:col>36</xdr:col>
                    <xdr:colOff>76200</xdr:colOff>
                    <xdr:row>6</xdr:row>
                    <xdr:rowOff>381000</xdr:rowOff>
                  </from>
                  <to>
                    <xdr:col>36</xdr:col>
                    <xdr:colOff>885825</xdr:colOff>
                    <xdr:row>7</xdr:row>
                    <xdr:rowOff>219075</xdr:rowOff>
                  </to>
                </anchor>
              </controlPr>
            </control>
          </mc:Choice>
        </mc:AlternateContent>
        <mc:AlternateContent xmlns:mc="http://schemas.openxmlformats.org/markup-compatibility/2006">
          <mc:Choice Requires="x14">
            <control shapeId="23685" r:id="rId138" name="Drop Down 133">
              <controlPr defaultSize="0" autoLine="0" autoPict="0">
                <anchor moveWithCells="1">
                  <from>
                    <xdr:col>42</xdr:col>
                    <xdr:colOff>76200</xdr:colOff>
                    <xdr:row>6</xdr:row>
                    <xdr:rowOff>381000</xdr:rowOff>
                  </from>
                  <to>
                    <xdr:col>42</xdr:col>
                    <xdr:colOff>895350</xdr:colOff>
                    <xdr:row>7</xdr:row>
                    <xdr:rowOff>219075</xdr:rowOff>
                  </to>
                </anchor>
              </controlPr>
            </control>
          </mc:Choice>
        </mc:AlternateContent>
        <mc:AlternateContent xmlns:mc="http://schemas.openxmlformats.org/markup-compatibility/2006">
          <mc:Choice Requires="x14">
            <control shapeId="23686" r:id="rId139" name="Drop Down 134">
              <controlPr defaultSize="0" autoLine="0" autoPict="0">
                <anchor moveWithCells="1">
                  <from>
                    <xdr:col>48</xdr:col>
                    <xdr:colOff>104775</xdr:colOff>
                    <xdr:row>6</xdr:row>
                    <xdr:rowOff>381000</xdr:rowOff>
                  </from>
                  <to>
                    <xdr:col>48</xdr:col>
                    <xdr:colOff>914400</xdr:colOff>
                    <xdr:row>7</xdr:row>
                    <xdr:rowOff>219075</xdr:rowOff>
                  </to>
                </anchor>
              </controlPr>
            </control>
          </mc:Choice>
        </mc:AlternateContent>
        <mc:AlternateContent xmlns:mc="http://schemas.openxmlformats.org/markup-compatibility/2006">
          <mc:Choice Requires="x14">
            <control shapeId="23687" r:id="rId140" name="Drop Down 135">
              <controlPr defaultSize="0" autoLine="0" autoPict="0">
                <anchor moveWithCells="1">
                  <from>
                    <xdr:col>54</xdr:col>
                    <xdr:colOff>95250</xdr:colOff>
                    <xdr:row>6</xdr:row>
                    <xdr:rowOff>409575</xdr:rowOff>
                  </from>
                  <to>
                    <xdr:col>54</xdr:col>
                    <xdr:colOff>904875</xdr:colOff>
                    <xdr:row>7</xdr:row>
                    <xdr:rowOff>257175</xdr:rowOff>
                  </to>
                </anchor>
              </controlPr>
            </control>
          </mc:Choice>
        </mc:AlternateContent>
        <mc:AlternateContent xmlns:mc="http://schemas.openxmlformats.org/markup-compatibility/2006">
          <mc:Choice Requires="x14">
            <control shapeId="23688" r:id="rId141" name="Check Box 136">
              <controlPr defaultSize="0" autoFill="0" autoLine="0" autoPict="0">
                <anchor moveWithCells="1">
                  <from>
                    <xdr:col>42</xdr:col>
                    <xdr:colOff>104775</xdr:colOff>
                    <xdr:row>2</xdr:row>
                    <xdr:rowOff>28575</xdr:rowOff>
                  </from>
                  <to>
                    <xdr:col>42</xdr:col>
                    <xdr:colOff>409575</xdr:colOff>
                    <xdr:row>2</xdr:row>
                    <xdr:rowOff>285750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A1:BE30"/>
  <sheetViews>
    <sheetView showGridLines="0" showRowColHeaders="0" topLeftCell="C1" zoomScaleNormal="100" workbookViewId="0">
      <pane ySplit="6" topLeftCell="A7" activePane="bottomLeft" state="frozen"/>
      <selection activeCell="C2" sqref="C2"/>
      <selection pane="bottomLeft" activeCell="AZ2" sqref="AZ2:BD2"/>
    </sheetView>
  </sheetViews>
  <sheetFormatPr defaultRowHeight="15" x14ac:dyDescent="0.25"/>
  <cols>
    <col min="1" max="2" width="5.42578125" style="80" hidden="1" customWidth="1"/>
    <col min="3" max="3" width="3.42578125" style="80" customWidth="1"/>
    <col min="4" max="4" width="50.140625" customWidth="1"/>
    <col min="5" max="10" width="16.5703125" customWidth="1"/>
    <col min="11" max="11" width="17.140625" customWidth="1"/>
    <col min="12" max="14" width="15.5703125" customWidth="1"/>
    <col min="15" max="16" width="15.42578125" customWidth="1"/>
    <col min="17" max="17" width="15.85546875" customWidth="1"/>
    <col min="18" max="18" width="16.42578125" customWidth="1"/>
    <col min="19" max="19" width="1.140625" customWidth="1"/>
    <col min="22" max="22" width="12.5703125" customWidth="1"/>
    <col min="23" max="24" width="9.140625" hidden="1" customWidth="1"/>
    <col min="27" max="27" width="1.42578125" customWidth="1"/>
    <col min="28" max="28" width="38.42578125" customWidth="1"/>
    <col min="29" max="30" width="12.42578125" hidden="1" customWidth="1"/>
    <col min="31" max="31" width="14.85546875" customWidth="1"/>
    <col min="32" max="33" width="14.85546875" hidden="1" customWidth="1"/>
    <col min="34" max="34" width="38.42578125" customWidth="1"/>
    <col min="35" max="36" width="7.85546875" hidden="1" customWidth="1"/>
    <col min="37" max="37" width="15.140625" customWidth="1"/>
    <col min="38" max="39" width="11.42578125" hidden="1" customWidth="1"/>
    <col min="40" max="40" width="38.42578125" customWidth="1"/>
    <col min="41" max="42" width="12.42578125" hidden="1" customWidth="1"/>
    <col min="43" max="43" width="14.5703125" customWidth="1"/>
    <col min="44" max="44" width="14.5703125" hidden="1" customWidth="1"/>
    <col min="45" max="45" width="15.140625" hidden="1" customWidth="1"/>
    <col min="46" max="46" width="38.42578125" customWidth="1"/>
    <col min="47" max="48" width="11.140625" hidden="1" customWidth="1"/>
    <col min="49" max="49" width="15.140625" customWidth="1"/>
    <col min="50" max="51" width="13.5703125" hidden="1" customWidth="1"/>
    <col min="52" max="52" width="38.42578125" customWidth="1"/>
    <col min="53" max="54" width="10.42578125" hidden="1" customWidth="1"/>
    <col min="55" max="55" width="15.42578125" customWidth="1"/>
    <col min="56" max="57" width="9.140625" style="80" hidden="1" customWidth="1"/>
  </cols>
  <sheetData>
    <row r="1" spans="1:57" ht="40.5" customHeight="1" thickBot="1" x14ac:dyDescent="0.3">
      <c r="C1" s="784" t="s">
        <v>854</v>
      </c>
      <c r="D1" s="785"/>
      <c r="E1" s="785"/>
      <c r="F1" s="785"/>
      <c r="G1" s="785"/>
      <c r="H1" s="785"/>
      <c r="I1" s="785"/>
      <c r="J1" s="785"/>
      <c r="K1" s="785"/>
      <c r="L1" s="785"/>
      <c r="M1" s="785"/>
      <c r="N1" s="785"/>
      <c r="O1" s="785"/>
      <c r="P1" s="785"/>
      <c r="Q1" s="785"/>
      <c r="R1" s="785"/>
      <c r="S1" s="296"/>
      <c r="T1" s="813" t="s">
        <v>260</v>
      </c>
      <c r="U1" s="813"/>
      <c r="V1" s="813"/>
      <c r="W1" s="813"/>
      <c r="X1" s="813"/>
      <c r="Y1" s="813"/>
      <c r="Z1" s="813"/>
      <c r="AA1" s="296"/>
      <c r="AB1" s="785" t="s">
        <v>814</v>
      </c>
      <c r="AC1" s="785"/>
      <c r="AD1" s="785"/>
      <c r="AE1" s="785"/>
      <c r="AF1" s="785"/>
      <c r="AG1" s="785"/>
      <c r="AH1" s="785"/>
      <c r="AI1" s="785"/>
      <c r="AJ1" s="785"/>
      <c r="AK1" s="785"/>
      <c r="AL1" s="785"/>
      <c r="AM1" s="785"/>
      <c r="AN1" s="785"/>
      <c r="AO1" s="785"/>
      <c r="AP1" s="785"/>
      <c r="AQ1" s="785"/>
      <c r="AR1" s="785"/>
      <c r="AS1" s="785"/>
      <c r="AT1" s="785"/>
      <c r="AU1" s="785"/>
      <c r="AV1" s="785"/>
      <c r="AW1" s="785"/>
      <c r="AX1" s="785"/>
      <c r="AY1" s="785"/>
      <c r="AZ1" s="785"/>
      <c r="BA1" s="785"/>
      <c r="BB1" s="785"/>
      <c r="BC1" s="786"/>
    </row>
    <row r="2" spans="1:57" ht="69.75" customHeight="1" thickBot="1" x14ac:dyDescent="0.3">
      <c r="D2" s="830" t="s">
        <v>261</v>
      </c>
      <c r="E2" s="830"/>
      <c r="F2" s="830"/>
      <c r="G2" s="830"/>
      <c r="H2" s="830"/>
      <c r="I2" s="830"/>
      <c r="J2" s="830"/>
      <c r="K2" s="830"/>
      <c r="L2" s="830"/>
      <c r="M2" s="830"/>
      <c r="N2" s="830"/>
      <c r="O2" s="830"/>
      <c r="P2" s="830"/>
      <c r="Q2" s="830"/>
      <c r="R2" s="830"/>
      <c r="S2" s="450"/>
      <c r="T2" s="815" t="s">
        <v>163</v>
      </c>
      <c r="U2" s="815"/>
      <c r="V2" s="815"/>
      <c r="Y2" s="834" t="s">
        <v>80</v>
      </c>
      <c r="Z2" s="834"/>
      <c r="AB2" s="969" t="s">
        <v>835</v>
      </c>
      <c r="AC2" s="970"/>
      <c r="AD2" s="970"/>
      <c r="AE2" s="970"/>
      <c r="AF2" s="970"/>
      <c r="AG2" s="970"/>
      <c r="AH2" s="970"/>
      <c r="AI2" s="970"/>
      <c r="AJ2" s="970"/>
      <c r="AK2" s="970"/>
      <c r="AL2" s="970"/>
      <c r="AM2" s="970"/>
      <c r="AN2" s="970"/>
      <c r="AO2" s="970"/>
      <c r="AP2" s="970"/>
      <c r="AQ2" s="970"/>
      <c r="AR2" s="970"/>
      <c r="AS2" s="970"/>
      <c r="AT2" s="970"/>
      <c r="AU2" s="970"/>
      <c r="AV2" s="970"/>
      <c r="AW2" s="970"/>
      <c r="AX2" s="446"/>
      <c r="AY2" s="446"/>
      <c r="AZ2" s="971" t="s">
        <v>849</v>
      </c>
      <c r="BA2" s="972"/>
      <c r="BB2" s="972"/>
      <c r="BC2" s="972"/>
      <c r="BD2" s="972"/>
    </row>
    <row r="3" spans="1:57" ht="24" customHeight="1" thickBot="1" x14ac:dyDescent="0.35">
      <c r="C3" s="842" t="s">
        <v>782</v>
      </c>
      <c r="D3" s="843"/>
      <c r="E3" s="843"/>
      <c r="F3" s="843"/>
      <c r="G3" s="843"/>
      <c r="H3" s="843"/>
      <c r="I3" s="843"/>
      <c r="J3" s="843"/>
      <c r="K3" s="843"/>
      <c r="L3" s="843"/>
      <c r="M3" s="843"/>
      <c r="N3" s="843"/>
      <c r="O3" s="843"/>
      <c r="P3" s="843"/>
      <c r="Q3" s="843"/>
      <c r="R3" s="843"/>
      <c r="S3" s="843"/>
      <c r="T3" s="843"/>
      <c r="U3" s="843"/>
      <c r="V3" s="843"/>
      <c r="W3" s="843"/>
      <c r="X3" s="843"/>
      <c r="Y3" s="843"/>
      <c r="Z3" s="844"/>
      <c r="AB3" s="825" t="s">
        <v>783</v>
      </c>
      <c r="AC3" s="826"/>
      <c r="AD3" s="826"/>
      <c r="AE3" s="826"/>
      <c r="AF3" s="826"/>
      <c r="AG3" s="826"/>
      <c r="AH3" s="826"/>
      <c r="AI3" s="826"/>
      <c r="AJ3" s="826"/>
      <c r="AK3" s="826"/>
      <c r="AL3" s="826"/>
      <c r="AM3" s="826"/>
      <c r="AN3" s="826"/>
      <c r="AO3" s="426"/>
      <c r="AP3" s="426"/>
      <c r="AQ3" s="426"/>
      <c r="AR3" s="426" t="b">
        <v>0</v>
      </c>
      <c r="AS3" s="426"/>
      <c r="AT3" s="426"/>
      <c r="AU3" s="426"/>
      <c r="AV3" s="426"/>
      <c r="AW3" s="426"/>
      <c r="AX3" s="426"/>
      <c r="AY3" s="426"/>
      <c r="AZ3" s="426"/>
      <c r="BA3" s="426"/>
      <c r="BB3" s="426"/>
      <c r="BC3" s="427"/>
    </row>
    <row r="4" spans="1:57" ht="60.75" customHeight="1" thickBot="1" x14ac:dyDescent="0.3">
      <c r="C4" s="816" t="s">
        <v>667</v>
      </c>
      <c r="D4" s="973"/>
      <c r="E4" s="861" t="s">
        <v>652</v>
      </c>
      <c r="F4" s="862"/>
      <c r="G4" s="677" t="s">
        <v>653</v>
      </c>
      <c r="H4" s="897"/>
      <c r="I4" s="897"/>
      <c r="J4" s="898"/>
      <c r="K4" s="845" t="s">
        <v>654</v>
      </c>
      <c r="L4" s="846"/>
      <c r="M4" s="847"/>
      <c r="N4" s="879" t="s">
        <v>657</v>
      </c>
      <c r="O4" s="880"/>
      <c r="P4" s="881"/>
      <c r="Q4" s="831" t="s">
        <v>660</v>
      </c>
      <c r="R4" s="832"/>
      <c r="S4" s="822" t="s">
        <v>784</v>
      </c>
      <c r="T4" s="823"/>
      <c r="U4" s="823"/>
      <c r="V4" s="823"/>
      <c r="W4" s="823"/>
      <c r="X4" s="823"/>
      <c r="Y4" s="823"/>
      <c r="Z4" s="824"/>
      <c r="AB4" s="827" t="s">
        <v>785</v>
      </c>
      <c r="AC4" s="828"/>
      <c r="AD4" s="828"/>
      <c r="AE4" s="828"/>
      <c r="AF4" s="828"/>
      <c r="AG4" s="828"/>
      <c r="AH4" s="828"/>
      <c r="AI4" s="828"/>
      <c r="AJ4" s="828"/>
      <c r="AK4" s="828"/>
      <c r="AL4" s="828"/>
      <c r="AM4" s="828"/>
      <c r="AN4" s="828"/>
      <c r="AO4" s="828"/>
      <c r="AP4" s="828"/>
      <c r="AQ4" s="828"/>
      <c r="AR4" s="828"/>
      <c r="AS4" s="828"/>
      <c r="AT4" s="828"/>
      <c r="AU4" s="828"/>
      <c r="AV4" s="828"/>
      <c r="AW4" s="828"/>
      <c r="AX4" s="828"/>
      <c r="AY4" s="828"/>
      <c r="AZ4" s="828"/>
      <c r="BA4" s="828"/>
      <c r="BB4" s="828"/>
      <c r="BC4" s="829"/>
      <c r="BD4" s="80" t="s">
        <v>77</v>
      </c>
      <c r="BE4" s="80" t="s">
        <v>78</v>
      </c>
    </row>
    <row r="5" spans="1:57" ht="34.5" customHeight="1" x14ac:dyDescent="0.25">
      <c r="C5" s="974"/>
      <c r="D5" s="975"/>
      <c r="E5" s="863" t="s">
        <v>266</v>
      </c>
      <c r="F5" s="865" t="s">
        <v>779</v>
      </c>
      <c r="G5" s="852" t="s">
        <v>674</v>
      </c>
      <c r="H5" s="867" t="s">
        <v>780</v>
      </c>
      <c r="I5" s="869" t="s">
        <v>678</v>
      </c>
      <c r="J5" s="877" t="s">
        <v>676</v>
      </c>
      <c r="K5" s="719" t="s">
        <v>655</v>
      </c>
      <c r="L5" s="810" t="s">
        <v>777</v>
      </c>
      <c r="M5" s="694" t="s">
        <v>656</v>
      </c>
      <c r="N5" s="731" t="s">
        <v>658</v>
      </c>
      <c r="O5" s="810" t="s">
        <v>778</v>
      </c>
      <c r="P5" s="895" t="s">
        <v>659</v>
      </c>
      <c r="Q5" s="836" t="s">
        <v>267</v>
      </c>
      <c r="R5" s="865" t="s">
        <v>101</v>
      </c>
      <c r="S5" s="838" t="s">
        <v>562</v>
      </c>
      <c r="T5" s="839"/>
      <c r="U5" s="839"/>
      <c r="V5" s="839"/>
      <c r="W5" s="80"/>
      <c r="X5" s="80" t="b">
        <v>0</v>
      </c>
      <c r="Y5" s="92"/>
      <c r="Z5" s="858" t="str">
        <f>IF(AND(X5=FALSE,X6=FALSE,X7=FALSE,X8=FALSE),"",IF(AND(X5=TRUE,X6=TRUE),"Yes",IF(AND(X5=TRUE,X7=TRUE),"Yes",IF(AND(X6=TRUE,X7=TRUE),"Yes",IF(AND(X5=TRUE,X8=TRUE),"Yes",IF(AND(X7=TRUE,X8=TRUE),"Yes","No"))))))</f>
        <v/>
      </c>
      <c r="AB5" s="814" t="s">
        <v>786</v>
      </c>
      <c r="AC5" s="419"/>
      <c r="AD5" s="419"/>
      <c r="AE5" s="835" t="s">
        <v>62</v>
      </c>
      <c r="AF5" s="420"/>
      <c r="AG5" s="420"/>
      <c r="AH5" s="841" t="s">
        <v>787</v>
      </c>
      <c r="AI5" s="421"/>
      <c r="AJ5" s="421"/>
      <c r="AK5" s="841" t="s">
        <v>62</v>
      </c>
      <c r="AL5" s="420"/>
      <c r="AM5" s="420"/>
      <c r="AN5" s="809" t="s">
        <v>788</v>
      </c>
      <c r="AO5" s="422"/>
      <c r="AP5" s="422"/>
      <c r="AQ5" s="809" t="s">
        <v>62</v>
      </c>
      <c r="AR5" s="420"/>
      <c r="AS5" s="420"/>
      <c r="AT5" s="854" t="s">
        <v>789</v>
      </c>
      <c r="AU5" s="423"/>
      <c r="AV5" s="423"/>
      <c r="AW5" s="854" t="s">
        <v>62</v>
      </c>
      <c r="AX5" s="420"/>
      <c r="AY5" s="420"/>
      <c r="AZ5" s="956" t="s">
        <v>790</v>
      </c>
      <c r="BA5" s="424"/>
      <c r="BB5" s="425"/>
      <c r="BC5" s="840" t="s">
        <v>62</v>
      </c>
      <c r="BD5" s="812">
        <v>1</v>
      </c>
      <c r="BE5" s="812">
        <f>INDEX(Cups,BD5)</f>
        <v>0</v>
      </c>
    </row>
    <row r="6" spans="1:57" ht="44.25" customHeight="1" thickBot="1" x14ac:dyDescent="0.3">
      <c r="C6" s="976"/>
      <c r="D6" s="977"/>
      <c r="E6" s="864"/>
      <c r="F6" s="866"/>
      <c r="G6" s="853"/>
      <c r="H6" s="868"/>
      <c r="I6" s="870"/>
      <c r="J6" s="878"/>
      <c r="K6" s="720"/>
      <c r="L6" s="811"/>
      <c r="M6" s="695"/>
      <c r="N6" s="833"/>
      <c r="O6" s="811"/>
      <c r="P6" s="896"/>
      <c r="Q6" s="837"/>
      <c r="R6" s="866"/>
      <c r="S6" s="838" t="s">
        <v>563</v>
      </c>
      <c r="T6" s="839"/>
      <c r="U6" s="839"/>
      <c r="V6" s="839"/>
      <c r="W6" s="80"/>
      <c r="X6" s="80" t="b">
        <v>0</v>
      </c>
      <c r="Y6" s="92"/>
      <c r="Z6" s="859"/>
      <c r="AB6" s="792"/>
      <c r="AC6" s="325" t="s">
        <v>63</v>
      </c>
      <c r="AD6" s="325"/>
      <c r="AE6" s="775"/>
      <c r="AF6" s="265" t="s">
        <v>65</v>
      </c>
      <c r="AG6" s="265" t="s">
        <v>66</v>
      </c>
      <c r="AH6" s="777"/>
      <c r="AI6" s="320" t="s">
        <v>69</v>
      </c>
      <c r="AJ6" s="320"/>
      <c r="AK6" s="777"/>
      <c r="AL6" s="265" t="s">
        <v>67</v>
      </c>
      <c r="AM6" s="265" t="s">
        <v>68</v>
      </c>
      <c r="AN6" s="764"/>
      <c r="AO6" s="321" t="s">
        <v>70</v>
      </c>
      <c r="AP6" s="321"/>
      <c r="AQ6" s="764"/>
      <c r="AR6" s="265" t="s">
        <v>71</v>
      </c>
      <c r="AS6" s="265" t="s">
        <v>72</v>
      </c>
      <c r="AT6" s="766"/>
      <c r="AU6" s="322" t="s">
        <v>73</v>
      </c>
      <c r="AV6" s="322"/>
      <c r="AW6" s="766"/>
      <c r="AX6" s="265" t="s">
        <v>74</v>
      </c>
      <c r="AY6" s="265" t="s">
        <v>75</v>
      </c>
      <c r="AZ6" s="768"/>
      <c r="BA6" s="323" t="s">
        <v>76</v>
      </c>
      <c r="BB6" s="266"/>
      <c r="BC6" s="770"/>
      <c r="BD6" s="812"/>
      <c r="BE6" s="812"/>
    </row>
    <row r="7" spans="1:57" ht="34.5" customHeight="1" x14ac:dyDescent="0.25">
      <c r="A7" s="451">
        <v>1</v>
      </c>
      <c r="B7" s="451">
        <f>INDEX(meals,A7)</f>
        <v>0</v>
      </c>
      <c r="C7" s="457">
        <v>1</v>
      </c>
      <c r="D7" s="91"/>
      <c r="E7" s="187" t="str">
        <f>IF(B7=0,"",FLOOR(VLOOKUP(A7,'All Meals'!$A$12:$V$61,4),0.25))</f>
        <v/>
      </c>
      <c r="F7" s="188" t="str">
        <f>IF(B7=0,"",IF(E7="","No",IF(E7&gt;=1,"Yes","No")))</f>
        <v/>
      </c>
      <c r="G7" s="187" t="str">
        <f>IF(B7=0,"",FLOOR(VLOOKUP(A7,'All Meals'!$A$12:$V$61,5),0.25))</f>
        <v/>
      </c>
      <c r="H7" s="189" t="str">
        <f>IF(B7=0,"",IF(G7="","No",IF(G7&gt;=1,"Yes","No")))</f>
        <v/>
      </c>
      <c r="I7" s="260" t="str">
        <f>IF(B7=0,"",FLOOR(VLOOKUP(A7,'All Meals'!$A$12:$V$61,6),0.25))</f>
        <v/>
      </c>
      <c r="J7" s="260" t="str">
        <f>IF(B7=0,"",FLOOR(VLOOKUP(A7,'All Meals'!$A$12:$V$61,7),0.25))</f>
        <v/>
      </c>
      <c r="K7" s="109" t="str">
        <f>IF(B7=0, "",VLOOKUP(A7,'All Meals'!$A$12:$V$61,10))</f>
        <v/>
      </c>
      <c r="L7" s="110" t="str">
        <f>IF(B7=0,"",IF(K7="","No",IF(K7&gt;=0.5,"Yes","No")))</f>
        <v/>
      </c>
      <c r="M7" s="354" t="str">
        <f>IF(B7=0, "",VLOOKUP(A7,'All Meals'!$A$12:$V$61,13))</f>
        <v/>
      </c>
      <c r="N7" s="109" t="str">
        <f>IF(B7=0, "",VLOOKUP(A7,'All Meals'!$A$12:$V$61,16))</f>
        <v/>
      </c>
      <c r="O7" s="441" t="str">
        <f>IF(B7=0,"",IF(N7="","No",IF(N7&gt;=0.75,"Yes","No")))</f>
        <v/>
      </c>
      <c r="P7" s="442" t="str">
        <f>IF(B7=0, "",VLOOKUP(A7,'All Meals'!$A$12:$V$61,19))</f>
        <v/>
      </c>
      <c r="Q7" s="109" t="str">
        <f>IF(B7=0, "",VLOOKUP(A7,'All Meals'!$A$12:$V$61,20))</f>
        <v/>
      </c>
      <c r="R7" s="188" t="str">
        <f t="shared" ref="R7:R26" si="0">IF(B7=0,"",IF(Q7="","No",IF(Q7&gt;=1,"Yes","No")))</f>
        <v/>
      </c>
      <c r="S7" s="838" t="s">
        <v>564</v>
      </c>
      <c r="T7" s="839"/>
      <c r="U7" s="839"/>
      <c r="V7" s="839"/>
      <c r="W7" s="80"/>
      <c r="X7" s="80" t="b">
        <v>0</v>
      </c>
      <c r="Y7" s="92"/>
      <c r="Z7" s="859"/>
      <c r="AB7" s="893" t="s">
        <v>791</v>
      </c>
      <c r="AC7" s="889"/>
      <c r="AD7" s="889"/>
      <c r="AE7" s="891"/>
      <c r="AF7" s="855">
        <v>1</v>
      </c>
      <c r="AG7" s="857">
        <f>INDEX(Cups,AF7)</f>
        <v>0</v>
      </c>
      <c r="AH7" s="885" t="s">
        <v>792</v>
      </c>
      <c r="AI7" s="887"/>
      <c r="AJ7" s="887"/>
      <c r="AK7" s="885"/>
      <c r="AL7" s="855">
        <v>1</v>
      </c>
      <c r="AM7" s="857">
        <f>INDEX(Cups,AL7)</f>
        <v>0</v>
      </c>
      <c r="AN7" s="871" t="s">
        <v>793</v>
      </c>
      <c r="AO7" s="875"/>
      <c r="AP7" s="875"/>
      <c r="AQ7" s="871"/>
      <c r="AR7" s="855">
        <v>1</v>
      </c>
      <c r="AS7" s="857">
        <f>INDEX(Cups,AR7)</f>
        <v>0</v>
      </c>
      <c r="AT7" s="873" t="s">
        <v>794</v>
      </c>
      <c r="AU7" s="954"/>
      <c r="AV7" s="954"/>
      <c r="AW7" s="954"/>
      <c r="AX7" s="855">
        <v>1</v>
      </c>
      <c r="AY7" s="857">
        <f>INDEX(Cups,AX7)</f>
        <v>0</v>
      </c>
      <c r="AZ7" s="964" t="s">
        <v>795</v>
      </c>
      <c r="BA7" s="960"/>
      <c r="BB7" s="960"/>
      <c r="BC7" s="962"/>
    </row>
    <row r="8" spans="1:57" ht="33.75" customHeight="1" thickBot="1" x14ac:dyDescent="0.3">
      <c r="A8" s="451">
        <v>1</v>
      </c>
      <c r="B8" s="451">
        <f>INDEX(meals,A8)</f>
        <v>0</v>
      </c>
      <c r="C8" s="458">
        <v>2</v>
      </c>
      <c r="D8" s="73"/>
      <c r="E8" s="187" t="str">
        <f>IF(B8=0,"",FLOOR(VLOOKUP(A8,'All Meals'!$A$12:$V$61,4),0.25))</f>
        <v/>
      </c>
      <c r="F8" s="188" t="str">
        <f t="shared" ref="F8:F26" si="1">IF(B8=0,"",IF(E8="","No",IF(E8&gt;=1,"Yes","No")))</f>
        <v/>
      </c>
      <c r="G8" s="187" t="str">
        <f>IF(B8=0,"",FLOOR(VLOOKUP(A8,'All Meals'!$A$12:$V$61,5),0.25))</f>
        <v/>
      </c>
      <c r="H8" s="189" t="str">
        <f t="shared" ref="H8:H26" si="2">IF(B8=0,"",IF(G8="","No",IF(G8&gt;=1,"Yes","No")))</f>
        <v/>
      </c>
      <c r="I8" s="260" t="str">
        <f>IF(B8=0,"",FLOOR(VLOOKUP(A8,'All Meals'!$A$12:$V$61,6),0.25))</f>
        <v/>
      </c>
      <c r="J8" s="260" t="str">
        <f>IF(B8=0,"",FLOOR(VLOOKUP(A8,'All Meals'!$A$12:$V$61,7),0.25))</f>
        <v/>
      </c>
      <c r="K8" s="109" t="str">
        <f>IF(B8=0, "",VLOOKUP(A8,'All Meals'!$A$12:$V$61,10))</f>
        <v/>
      </c>
      <c r="L8" s="110" t="str">
        <f t="shared" ref="L8:L26" si="3">IF(B8=0,"",IF(K8="","No",IF(K8&gt;=0.5,"Yes","No")))</f>
        <v/>
      </c>
      <c r="M8" s="354" t="str">
        <f>IF(B8=0, "",VLOOKUP(A8,'All Meals'!$A$12:$V$61,13))</f>
        <v/>
      </c>
      <c r="N8" s="109" t="str">
        <f>IF(B8=0, "",VLOOKUP(A8,'All Meals'!$A$12:$V$61,16))</f>
        <v/>
      </c>
      <c r="O8" s="441" t="str">
        <f t="shared" ref="O8:O17" si="4">IF(B8=0,"",IF(N8="","No",IF(N8&gt;=1,"Yes","No")))</f>
        <v/>
      </c>
      <c r="P8" s="442" t="str">
        <f>IF(B8=0, "",VLOOKUP(A8,'All Meals'!$A$12:$V$61,19))</f>
        <v/>
      </c>
      <c r="Q8" s="109" t="str">
        <f>IF(B8=0, "",VLOOKUP(A8,'All Meals'!$A$12:$V$61,20))</f>
        <v/>
      </c>
      <c r="R8" s="188" t="str">
        <f t="shared" si="0"/>
        <v/>
      </c>
      <c r="S8" s="838" t="s">
        <v>565</v>
      </c>
      <c r="T8" s="839"/>
      <c r="U8" s="839"/>
      <c r="V8" s="839"/>
      <c r="W8" s="80"/>
      <c r="X8" s="80" t="b">
        <v>0</v>
      </c>
      <c r="Y8" s="92"/>
      <c r="Z8" s="860"/>
      <c r="AB8" s="894"/>
      <c r="AC8" s="890"/>
      <c r="AD8" s="890"/>
      <c r="AE8" s="892"/>
      <c r="AF8" s="856"/>
      <c r="AG8" s="856"/>
      <c r="AH8" s="886"/>
      <c r="AI8" s="888"/>
      <c r="AJ8" s="888"/>
      <c r="AK8" s="886"/>
      <c r="AL8" s="856"/>
      <c r="AM8" s="856"/>
      <c r="AN8" s="872"/>
      <c r="AO8" s="876"/>
      <c r="AP8" s="876"/>
      <c r="AQ8" s="872"/>
      <c r="AR8" s="856"/>
      <c r="AS8" s="856"/>
      <c r="AT8" s="874"/>
      <c r="AU8" s="955"/>
      <c r="AV8" s="955"/>
      <c r="AW8" s="955"/>
      <c r="AX8" s="856"/>
      <c r="AY8" s="856"/>
      <c r="AZ8" s="965"/>
      <c r="BA8" s="961"/>
      <c r="BB8" s="961"/>
      <c r="BC8" s="963"/>
    </row>
    <row r="9" spans="1:57" ht="33.75" customHeight="1" thickBot="1" x14ac:dyDescent="0.3">
      <c r="A9" s="451">
        <v>1</v>
      </c>
      <c r="B9" s="451">
        <f>INDEX(meals,A9)</f>
        <v>0</v>
      </c>
      <c r="C9" s="458">
        <v>3</v>
      </c>
      <c r="D9" s="73"/>
      <c r="E9" s="187" t="str">
        <f>IF(B9=0,"",FLOOR(VLOOKUP(A9,'All Meals'!$A$12:$V$61,4),0.25))</f>
        <v/>
      </c>
      <c r="F9" s="188" t="str">
        <f t="shared" si="1"/>
        <v/>
      </c>
      <c r="G9" s="187" t="str">
        <f>IF(B9=0,"",FLOOR(VLOOKUP(A9,'All Meals'!$A$12:$V$61,5),0.25))</f>
        <v/>
      </c>
      <c r="H9" s="189" t="str">
        <f t="shared" si="2"/>
        <v/>
      </c>
      <c r="I9" s="260" t="str">
        <f>IF(B9=0,"",FLOOR(VLOOKUP(A9,'All Meals'!$A$12:$V$61,6),0.25))</f>
        <v/>
      </c>
      <c r="J9" s="260" t="str">
        <f>IF(B9=0,"",FLOOR(VLOOKUP(A9,'All Meals'!$A$12:$V$61,7),0.25))</f>
        <v/>
      </c>
      <c r="K9" s="109" t="str">
        <f>IF(B9=0, "",VLOOKUP(A9,'All Meals'!$A$12:$V$61,10))</f>
        <v/>
      </c>
      <c r="L9" s="110" t="str">
        <f t="shared" si="3"/>
        <v/>
      </c>
      <c r="M9" s="354" t="str">
        <f>IF(B9=0, "",VLOOKUP(A9,'All Meals'!$A$12:$V$61,13))</f>
        <v/>
      </c>
      <c r="N9" s="109" t="str">
        <f>IF(B9=0, "",VLOOKUP(A9,'All Meals'!$A$12:$V$61,16))</f>
        <v/>
      </c>
      <c r="O9" s="441" t="str">
        <f t="shared" si="4"/>
        <v/>
      </c>
      <c r="P9" s="442" t="str">
        <f>IF(B9=0, "",VLOOKUP(A9,'All Meals'!$A$12:$V$61,19))</f>
        <v/>
      </c>
      <c r="Q9" s="109" t="str">
        <f>IF(B9=0, "",VLOOKUP(A9,'All Meals'!$A$12:$V$61,20))</f>
        <v/>
      </c>
      <c r="R9" s="188" t="str">
        <f t="shared" si="0"/>
        <v/>
      </c>
      <c r="S9" s="936" t="s">
        <v>566</v>
      </c>
      <c r="T9" s="937"/>
      <c r="U9" s="937"/>
      <c r="V9" s="937"/>
      <c r="W9" s="107"/>
      <c r="X9" s="107" t="b">
        <v>0</v>
      </c>
      <c r="Y9" s="93"/>
      <c r="Z9" s="108" t="str">
        <f>IF(X9=TRUE,"No","")</f>
        <v/>
      </c>
      <c r="AB9" s="921" t="str">
        <f>IF(OR(COUNTIF(AC10:AC19, 12)&gt;0, COUNTIF(AC10:AC19,2)&gt;0, COUNTIF(AC10:AC19,4)&gt;0, COUNTIF(AC10:AC19,10)&gt;0, COUNTIF(AC10:AC19,15)&gt;0, COUNTIF(AC10:AC19,17)&gt;0,), "Remember to enter CREDITABLE amounts of leafy greens!", "")</f>
        <v/>
      </c>
      <c r="AC9" s="922"/>
      <c r="AD9" s="922"/>
      <c r="AE9" s="923"/>
      <c r="AF9" s="324"/>
      <c r="AG9" s="324"/>
      <c r="AH9" s="882" t="str">
        <f>IF(COUNTIF(AI10:AI19,10)&gt;0,"Remember to enter the CREDITABLE amount of tomato paste!","")</f>
        <v/>
      </c>
      <c r="AI9" s="883"/>
      <c r="AJ9" s="883"/>
      <c r="AK9" s="884"/>
      <c r="AL9" s="324"/>
      <c r="AM9" s="324"/>
      <c r="AN9" s="800" t="str">
        <f>IF(SUM(AO10:AO19)&gt;10, "If crediting as a vegetable do not also credit as a meat/meat alternate", "")</f>
        <v/>
      </c>
      <c r="AO9" s="801"/>
      <c r="AP9" s="801"/>
      <c r="AQ9" s="802"/>
      <c r="AR9" s="295"/>
      <c r="AS9" s="295"/>
      <c r="AT9" s="966"/>
      <c r="AU9" s="967"/>
      <c r="AV9" s="967"/>
      <c r="AW9" s="968"/>
      <c r="AX9" s="295"/>
      <c r="AY9" s="295"/>
      <c r="AZ9" s="957"/>
      <c r="BA9" s="958"/>
      <c r="BB9" s="958"/>
      <c r="BC9" s="959"/>
    </row>
    <row r="10" spans="1:57" ht="33.75" customHeight="1" thickBot="1" x14ac:dyDescent="0.3">
      <c r="A10" s="451">
        <v>1</v>
      </c>
      <c r="B10" s="451">
        <f t="shared" ref="B10:B26" si="5">INDEX(meals,A10)</f>
        <v>0</v>
      </c>
      <c r="C10" s="458">
        <v>4</v>
      </c>
      <c r="D10" s="73"/>
      <c r="E10" s="187" t="str">
        <f>IF(B10=0,"",FLOOR(VLOOKUP(A10,'All Meals'!$A$12:$V$61,4),0.25))</f>
        <v/>
      </c>
      <c r="F10" s="188" t="str">
        <f t="shared" si="1"/>
        <v/>
      </c>
      <c r="G10" s="187" t="str">
        <f>IF(B10=0,"",FLOOR(VLOOKUP(A10,'All Meals'!$A$12:$V$61,5),0.25))</f>
        <v/>
      </c>
      <c r="H10" s="189" t="str">
        <f t="shared" si="2"/>
        <v/>
      </c>
      <c r="I10" s="260" t="str">
        <f>IF(B10=0,"",FLOOR(VLOOKUP(A10,'All Meals'!$A$12:$V$61,6),0.25))</f>
        <v/>
      </c>
      <c r="J10" s="260" t="str">
        <f>IF(B10=0,"",FLOOR(VLOOKUP(A10,'All Meals'!$A$12:$V$61,7),0.25))</f>
        <v/>
      </c>
      <c r="K10" s="109" t="str">
        <f>IF(B10=0, "",VLOOKUP(A10,'All Meals'!$A$12:$V$61,10))</f>
        <v/>
      </c>
      <c r="L10" s="110" t="str">
        <f t="shared" si="3"/>
        <v/>
      </c>
      <c r="M10" s="354" t="str">
        <f>IF(B10=0, "",VLOOKUP(A10,'All Meals'!$A$12:$V$61,13))</f>
        <v/>
      </c>
      <c r="N10" s="109" t="str">
        <f>IF(B10=0, "",VLOOKUP(A10,'All Meals'!$A$12:$V$61,16))</f>
        <v/>
      </c>
      <c r="O10" s="441" t="str">
        <f t="shared" si="4"/>
        <v/>
      </c>
      <c r="P10" s="442" t="str">
        <f>IF(B10=0, "",VLOOKUP(A10,'All Meals'!$A$12:$V$61,19))</f>
        <v/>
      </c>
      <c r="Q10" s="109" t="str">
        <f>IF(B10=0, "",VLOOKUP(A10,'All Meals'!$A$12:$V$61,20))</f>
        <v/>
      </c>
      <c r="R10" s="188" t="str">
        <f t="shared" si="0"/>
        <v/>
      </c>
      <c r="S10" s="331"/>
      <c r="T10" s="170"/>
      <c r="U10" s="170"/>
      <c r="V10" s="170"/>
      <c r="W10" s="80"/>
      <c r="X10" s="80"/>
      <c r="AB10" s="219"/>
      <c r="AC10" s="220">
        <v>1</v>
      </c>
      <c r="AD10" s="220">
        <f t="shared" ref="AD10:AD19" si="6">INDEX(GREEN,AC10)</f>
        <v>0</v>
      </c>
      <c r="AE10" s="220"/>
      <c r="AF10" s="294">
        <v>1</v>
      </c>
      <c r="AG10" s="294" t="str">
        <f t="shared" ref="AG10:AG19" si="7">IF(AD10=0,"",INDEX(Cups,AF10))</f>
        <v/>
      </c>
      <c r="AH10" s="96"/>
      <c r="AI10" s="96">
        <v>1</v>
      </c>
      <c r="AJ10" s="96">
        <f t="shared" ref="AJ10:AJ19" si="8">INDEX(RED,AI10)</f>
        <v>0</v>
      </c>
      <c r="AK10" s="96"/>
      <c r="AL10" s="294">
        <v>1</v>
      </c>
      <c r="AM10" s="294" t="str">
        <f t="shared" ref="AM10:AM19" si="9">IF(AJ10=0, "", INDEX(Cups,AL10))</f>
        <v/>
      </c>
      <c r="AN10" s="221"/>
      <c r="AO10" s="221">
        <v>1</v>
      </c>
      <c r="AP10" s="221">
        <f t="shared" ref="AP10:AP19" si="10">INDEX(BEANS,AO10)</f>
        <v>0</v>
      </c>
      <c r="AQ10" s="221"/>
      <c r="AR10" s="294">
        <v>1</v>
      </c>
      <c r="AS10" s="294" t="str">
        <f t="shared" ref="AS10:AS19" si="11">IF(AP10=0,"",INDEX(Cups,AR10))</f>
        <v/>
      </c>
      <c r="AT10" s="222"/>
      <c r="AU10" s="222">
        <v>1</v>
      </c>
      <c r="AV10" s="222">
        <f t="shared" ref="AV10:AV19" si="12">INDEX(STARCHY,AU10)</f>
        <v>0</v>
      </c>
      <c r="AW10" s="222"/>
      <c r="AX10" s="294">
        <v>1</v>
      </c>
      <c r="AY10" s="294" t="str">
        <f>IF(AV10=0,"",INDEX(Cups,AX10))</f>
        <v/>
      </c>
      <c r="AZ10" s="223"/>
      <c r="BA10" s="223">
        <v>1</v>
      </c>
      <c r="BB10" s="224">
        <f t="shared" ref="BB10:BB19" si="13">INDEX(OTHER,BA10)</f>
        <v>0</v>
      </c>
      <c r="BC10" s="225"/>
      <c r="BD10" s="80">
        <v>1</v>
      </c>
      <c r="BE10" s="80" t="str">
        <f t="shared" ref="BE10:BE19" si="14">IF(BB10=0,"",INDEX(Cups,BD10))</f>
        <v/>
      </c>
    </row>
    <row r="11" spans="1:57" ht="33.75" customHeight="1" x14ac:dyDescent="0.25">
      <c r="A11" s="451">
        <v>1</v>
      </c>
      <c r="B11" s="451">
        <f t="shared" si="5"/>
        <v>0</v>
      </c>
      <c r="C11" s="458">
        <v>5</v>
      </c>
      <c r="D11" s="73"/>
      <c r="E11" s="187" t="str">
        <f>IF(B11=0,"",FLOOR(VLOOKUP(A11,'All Meals'!$A$12:$V$61,4),0.25))</f>
        <v/>
      </c>
      <c r="F11" s="188" t="str">
        <f t="shared" si="1"/>
        <v/>
      </c>
      <c r="G11" s="187" t="str">
        <f>IF(B11=0,"",FLOOR(VLOOKUP(A11,'All Meals'!$A$12:$V$61,5),0.25))</f>
        <v/>
      </c>
      <c r="H11" s="189" t="str">
        <f t="shared" si="2"/>
        <v/>
      </c>
      <c r="I11" s="260" t="str">
        <f>IF(B11=0,"",FLOOR(VLOOKUP(A11,'All Meals'!$A$12:$V$61,6),0.25))</f>
        <v/>
      </c>
      <c r="J11" s="260" t="str">
        <f>IF(B11=0,"",FLOOR(VLOOKUP(A11,'All Meals'!$A$12:$V$61,7),0.25))</f>
        <v/>
      </c>
      <c r="K11" s="109" t="str">
        <f>IF(B11=0, "",VLOOKUP(A11,'All Meals'!$A$12:$V$61,10))</f>
        <v/>
      </c>
      <c r="L11" s="110" t="str">
        <f t="shared" si="3"/>
        <v/>
      </c>
      <c r="M11" s="354" t="str">
        <f>IF(B11=0, "",VLOOKUP(A11,'All Meals'!$A$12:$V$61,13))</f>
        <v/>
      </c>
      <c r="N11" s="109" t="str">
        <f>IF(B11=0, "",VLOOKUP(A11,'All Meals'!$A$12:$V$61,16))</f>
        <v/>
      </c>
      <c r="O11" s="441" t="str">
        <f t="shared" si="4"/>
        <v/>
      </c>
      <c r="P11" s="442" t="str">
        <f>IF(B11=0, "",VLOOKUP(A11,'All Meals'!$A$12:$V$61,19))</f>
        <v/>
      </c>
      <c r="Q11" s="109" t="str">
        <f>IF(B11=0, "",VLOOKUP(A11,'All Meals'!$A$12:$V$61,20))</f>
        <v/>
      </c>
      <c r="R11" s="188" t="str">
        <f t="shared" si="0"/>
        <v/>
      </c>
      <c r="T11" s="713" t="s">
        <v>239</v>
      </c>
      <c r="U11" s="714"/>
      <c r="V11" s="714"/>
      <c r="W11" s="714"/>
      <c r="X11" s="714"/>
      <c r="Y11" s="714"/>
      <c r="Z11" s="715"/>
      <c r="AB11" s="94"/>
      <c r="AC11" s="95">
        <v>1</v>
      </c>
      <c r="AD11" s="95">
        <f t="shared" si="6"/>
        <v>0</v>
      </c>
      <c r="AE11" s="95"/>
      <c r="AF11" s="92">
        <v>1</v>
      </c>
      <c r="AG11" s="92" t="str">
        <f t="shared" si="7"/>
        <v/>
      </c>
      <c r="AH11" s="96"/>
      <c r="AI11" s="96">
        <v>1</v>
      </c>
      <c r="AJ11" s="96">
        <f t="shared" si="8"/>
        <v>0</v>
      </c>
      <c r="AK11" s="96"/>
      <c r="AL11" s="92">
        <v>1</v>
      </c>
      <c r="AM11" s="92" t="str">
        <f t="shared" si="9"/>
        <v/>
      </c>
      <c r="AN11" s="97"/>
      <c r="AO11" s="97">
        <v>1</v>
      </c>
      <c r="AP11" s="97">
        <f t="shared" si="10"/>
        <v>0</v>
      </c>
      <c r="AQ11" s="97"/>
      <c r="AR11" s="92">
        <v>1</v>
      </c>
      <c r="AS11" s="92" t="str">
        <f t="shared" si="11"/>
        <v/>
      </c>
      <c r="AT11" s="98"/>
      <c r="AU11" s="98">
        <v>1</v>
      </c>
      <c r="AV11" s="98">
        <f t="shared" si="12"/>
        <v>0</v>
      </c>
      <c r="AW11" s="98"/>
      <c r="AX11" s="92">
        <v>1</v>
      </c>
      <c r="AY11" s="92" t="str">
        <f t="shared" ref="AY11:AY19" si="15">IF(AV11=0,"",INDEX(Cups,AX11))</f>
        <v/>
      </c>
      <c r="AZ11" s="99"/>
      <c r="BA11" s="99">
        <v>1</v>
      </c>
      <c r="BB11" s="100">
        <f t="shared" si="13"/>
        <v>0</v>
      </c>
      <c r="BC11" s="101"/>
      <c r="BD11" s="80">
        <v>1</v>
      </c>
      <c r="BE11" s="80" t="str">
        <f t="shared" si="14"/>
        <v/>
      </c>
    </row>
    <row r="12" spans="1:57" ht="33.75" customHeight="1" thickBot="1" x14ac:dyDescent="0.3">
      <c r="A12" s="451">
        <v>1</v>
      </c>
      <c r="B12" s="451">
        <f t="shared" si="5"/>
        <v>0</v>
      </c>
      <c r="C12" s="458">
        <v>6</v>
      </c>
      <c r="D12" s="73"/>
      <c r="E12" s="187" t="str">
        <f>IF(B12=0,"",FLOOR(VLOOKUP(A12,'All Meals'!$A$12:$V$61,4),0.25))</f>
        <v/>
      </c>
      <c r="F12" s="188" t="str">
        <f t="shared" si="1"/>
        <v/>
      </c>
      <c r="G12" s="187" t="str">
        <f>IF(B12=0,"",FLOOR(VLOOKUP(A12,'All Meals'!$A$12:$V$61,5),0.25))</f>
        <v/>
      </c>
      <c r="H12" s="189" t="str">
        <f t="shared" si="2"/>
        <v/>
      </c>
      <c r="I12" s="260" t="str">
        <f>IF(B12=0,"",FLOOR(VLOOKUP(A12,'All Meals'!$A$12:$V$61,6),0.25))</f>
        <v/>
      </c>
      <c r="J12" s="260" t="str">
        <f>IF(B12=0,"",FLOOR(VLOOKUP(A12,'All Meals'!$A$12:$V$61,7),0.25))</f>
        <v/>
      </c>
      <c r="K12" s="109" t="str">
        <f>IF(B12=0, "",VLOOKUP(A12,'All Meals'!$A$12:$V$61,10))</f>
        <v/>
      </c>
      <c r="L12" s="110" t="str">
        <f t="shared" si="3"/>
        <v/>
      </c>
      <c r="M12" s="354" t="str">
        <f>IF(B12=0, "",VLOOKUP(A12,'All Meals'!$A$12:$V$61,13))</f>
        <v/>
      </c>
      <c r="N12" s="109" t="str">
        <f>IF(B12=0, "",VLOOKUP(A12,'All Meals'!$A$12:$V$61,16))</f>
        <v/>
      </c>
      <c r="O12" s="441" t="str">
        <f t="shared" si="4"/>
        <v/>
      </c>
      <c r="P12" s="442" t="str">
        <f>IF(B12=0, "",VLOOKUP(A12,'All Meals'!$A$12:$V$61,19))</f>
        <v/>
      </c>
      <c r="Q12" s="109" t="str">
        <f>IF(B12=0, "",VLOOKUP(A12,'All Meals'!$A$12:$V$61,20))</f>
        <v/>
      </c>
      <c r="R12" s="188" t="str">
        <f t="shared" si="0"/>
        <v/>
      </c>
      <c r="T12" s="907"/>
      <c r="U12" s="908"/>
      <c r="V12" s="908"/>
      <c r="W12" s="908"/>
      <c r="X12" s="908"/>
      <c r="Y12" s="908"/>
      <c r="Z12" s="909"/>
      <c r="AB12" s="94"/>
      <c r="AC12" s="95">
        <v>1</v>
      </c>
      <c r="AD12" s="95">
        <f t="shared" si="6"/>
        <v>0</v>
      </c>
      <c r="AE12" s="95"/>
      <c r="AF12" s="92">
        <v>1</v>
      </c>
      <c r="AG12" s="92" t="str">
        <f t="shared" si="7"/>
        <v/>
      </c>
      <c r="AH12" s="96"/>
      <c r="AI12" s="96">
        <v>1</v>
      </c>
      <c r="AJ12" s="96">
        <f t="shared" si="8"/>
        <v>0</v>
      </c>
      <c r="AK12" s="96"/>
      <c r="AL12" s="92">
        <v>1</v>
      </c>
      <c r="AM12" s="92" t="str">
        <f t="shared" si="9"/>
        <v/>
      </c>
      <c r="AN12" s="97"/>
      <c r="AO12" s="97">
        <v>1</v>
      </c>
      <c r="AP12" s="97">
        <f t="shared" si="10"/>
        <v>0</v>
      </c>
      <c r="AQ12" s="97"/>
      <c r="AR12" s="92">
        <v>1</v>
      </c>
      <c r="AS12" s="92" t="str">
        <f t="shared" si="11"/>
        <v/>
      </c>
      <c r="AT12" s="98"/>
      <c r="AU12" s="98">
        <v>1</v>
      </c>
      <c r="AV12" s="98">
        <f t="shared" si="12"/>
        <v>0</v>
      </c>
      <c r="AW12" s="98"/>
      <c r="AX12" s="92">
        <v>1</v>
      </c>
      <c r="AY12" s="92" t="str">
        <f t="shared" si="15"/>
        <v/>
      </c>
      <c r="AZ12" s="99"/>
      <c r="BA12" s="99">
        <v>1</v>
      </c>
      <c r="BB12" s="100">
        <f t="shared" si="13"/>
        <v>0</v>
      </c>
      <c r="BC12" s="101"/>
      <c r="BD12" s="80">
        <v>1</v>
      </c>
      <c r="BE12" s="80" t="str">
        <f t="shared" si="14"/>
        <v/>
      </c>
    </row>
    <row r="13" spans="1:57" ht="33.75" customHeight="1" x14ac:dyDescent="0.25">
      <c r="A13" s="451">
        <v>1</v>
      </c>
      <c r="B13" s="451">
        <f t="shared" si="5"/>
        <v>0</v>
      </c>
      <c r="C13" s="458">
        <v>7</v>
      </c>
      <c r="D13" s="73"/>
      <c r="E13" s="187" t="str">
        <f>IF(B13=0,"",FLOOR(VLOOKUP(A13,'All Meals'!$A$12:$V$61,4),0.25))</f>
        <v/>
      </c>
      <c r="F13" s="188" t="str">
        <f t="shared" si="1"/>
        <v/>
      </c>
      <c r="G13" s="187" t="str">
        <f>IF(B13=0,"",FLOOR(VLOOKUP(A13,'All Meals'!$A$12:$V$61,5),0.25))</f>
        <v/>
      </c>
      <c r="H13" s="189" t="str">
        <f t="shared" si="2"/>
        <v/>
      </c>
      <c r="I13" s="260" t="str">
        <f>IF(B13=0,"",FLOOR(VLOOKUP(A13,'All Meals'!$A$12:$V$61,6),0.25))</f>
        <v/>
      </c>
      <c r="J13" s="260" t="str">
        <f>IF(B13=0,"",FLOOR(VLOOKUP(A13,'All Meals'!$A$12:$V$61,7),0.25))</f>
        <v/>
      </c>
      <c r="K13" s="109" t="str">
        <f>IF(B13=0, "",VLOOKUP(A13,'All Meals'!$A$12:$V$61,10))</f>
        <v/>
      </c>
      <c r="L13" s="110" t="str">
        <f t="shared" si="3"/>
        <v/>
      </c>
      <c r="M13" s="354" t="str">
        <f>IF(B13=0, "",VLOOKUP(A13,'All Meals'!$A$12:$V$61,13))</f>
        <v/>
      </c>
      <c r="N13" s="109" t="str">
        <f>IF(B13=0, "",VLOOKUP(A13,'All Meals'!$A$12:$V$61,16))</f>
        <v/>
      </c>
      <c r="O13" s="441" t="str">
        <f t="shared" si="4"/>
        <v/>
      </c>
      <c r="P13" s="442" t="str">
        <f>IF(B13=0, "",VLOOKUP(A13,'All Meals'!$A$12:$V$61,19))</f>
        <v/>
      </c>
      <c r="Q13" s="109" t="str">
        <f>IF(B13=0, "",VLOOKUP(A13,'All Meals'!$A$12:$V$61,20))</f>
        <v/>
      </c>
      <c r="R13" s="188" t="str">
        <f t="shared" si="0"/>
        <v/>
      </c>
      <c r="T13" s="926" t="s">
        <v>229</v>
      </c>
      <c r="U13" s="927"/>
      <c r="V13" s="927"/>
      <c r="W13" s="92">
        <v>1</v>
      </c>
      <c r="X13" s="92">
        <f>INDEX(Cups,W13)</f>
        <v>0</v>
      </c>
      <c r="Y13" s="934"/>
      <c r="Z13" s="935"/>
      <c r="AB13" s="94"/>
      <c r="AC13" s="95">
        <v>1</v>
      </c>
      <c r="AD13" s="95">
        <f t="shared" si="6"/>
        <v>0</v>
      </c>
      <c r="AE13" s="95"/>
      <c r="AF13" s="92">
        <v>1</v>
      </c>
      <c r="AG13" s="92" t="str">
        <f t="shared" si="7"/>
        <v/>
      </c>
      <c r="AH13" s="96"/>
      <c r="AI13" s="96">
        <v>1</v>
      </c>
      <c r="AJ13" s="96">
        <f t="shared" si="8"/>
        <v>0</v>
      </c>
      <c r="AK13" s="96"/>
      <c r="AL13" s="92">
        <v>1</v>
      </c>
      <c r="AM13" s="92" t="str">
        <f t="shared" si="9"/>
        <v/>
      </c>
      <c r="AN13" s="97"/>
      <c r="AO13" s="97">
        <v>1</v>
      </c>
      <c r="AP13" s="97">
        <f t="shared" si="10"/>
        <v>0</v>
      </c>
      <c r="AQ13" s="97"/>
      <c r="AR13" s="92">
        <v>1</v>
      </c>
      <c r="AS13" s="92" t="str">
        <f t="shared" si="11"/>
        <v/>
      </c>
      <c r="AT13" s="98"/>
      <c r="AU13" s="98">
        <v>1</v>
      </c>
      <c r="AV13" s="98">
        <f t="shared" si="12"/>
        <v>0</v>
      </c>
      <c r="AW13" s="98"/>
      <c r="AX13" s="92">
        <v>1</v>
      </c>
      <c r="AY13" s="92" t="str">
        <f t="shared" si="15"/>
        <v/>
      </c>
      <c r="AZ13" s="99"/>
      <c r="BA13" s="99">
        <v>1</v>
      </c>
      <c r="BB13" s="100">
        <f t="shared" si="13"/>
        <v>0</v>
      </c>
      <c r="BC13" s="101"/>
      <c r="BD13" s="80">
        <v>1</v>
      </c>
      <c r="BE13" s="80" t="str">
        <f t="shared" si="14"/>
        <v/>
      </c>
    </row>
    <row r="14" spans="1:57" ht="33.75" customHeight="1" x14ac:dyDescent="0.25">
      <c r="A14" s="451">
        <v>1</v>
      </c>
      <c r="B14" s="451">
        <f t="shared" si="5"/>
        <v>0</v>
      </c>
      <c r="C14" s="458">
        <v>8</v>
      </c>
      <c r="D14" s="73"/>
      <c r="E14" s="187" t="str">
        <f>IF(B14=0,"",FLOOR(VLOOKUP(A14,'All Meals'!$A$12:$V$61,4),0.25))</f>
        <v/>
      </c>
      <c r="F14" s="188" t="str">
        <f t="shared" si="1"/>
        <v/>
      </c>
      <c r="G14" s="187" t="str">
        <f>IF(B14=0,"",FLOOR(VLOOKUP(A14,'All Meals'!$A$12:$V$61,5),0.25))</f>
        <v/>
      </c>
      <c r="H14" s="189" t="str">
        <f t="shared" si="2"/>
        <v/>
      </c>
      <c r="I14" s="260" t="str">
        <f>IF(B14=0,"",FLOOR(VLOOKUP(A14,'All Meals'!$A$12:$V$61,6),0.25))</f>
        <v/>
      </c>
      <c r="J14" s="260" t="str">
        <f>IF(B14=0,"",FLOOR(VLOOKUP(A14,'All Meals'!$A$12:$V$61,7),0.25))</f>
        <v/>
      </c>
      <c r="K14" s="109" t="str">
        <f>IF(B14=0, "",VLOOKUP(A14,'All Meals'!$A$12:$V$61,10))</f>
        <v/>
      </c>
      <c r="L14" s="110" t="str">
        <f t="shared" si="3"/>
        <v/>
      </c>
      <c r="M14" s="354" t="str">
        <f>IF(B14=0, "",VLOOKUP(A14,'All Meals'!$A$12:$V$61,13))</f>
        <v/>
      </c>
      <c r="N14" s="109" t="str">
        <f>IF(B14=0, "",VLOOKUP(A14,'All Meals'!$A$12:$V$61,16))</f>
        <v/>
      </c>
      <c r="O14" s="441" t="str">
        <f t="shared" si="4"/>
        <v/>
      </c>
      <c r="P14" s="442" t="str">
        <f>IF(B14=0, "",VLOOKUP(A14,'All Meals'!$A$12:$V$61,19))</f>
        <v/>
      </c>
      <c r="Q14" s="109" t="str">
        <f>IF(B14=0, "",VLOOKUP(A14,'All Meals'!$A$12:$V$61,20))</f>
        <v/>
      </c>
      <c r="R14" s="188" t="str">
        <f t="shared" si="0"/>
        <v/>
      </c>
      <c r="T14" s="926"/>
      <c r="U14" s="927"/>
      <c r="V14" s="927"/>
      <c r="W14" s="92">
        <v>1</v>
      </c>
      <c r="X14" s="92">
        <f>INDEX(Cups,W14)</f>
        <v>0</v>
      </c>
      <c r="Y14" s="924"/>
      <c r="Z14" s="925"/>
      <c r="AB14" s="94"/>
      <c r="AC14" s="95">
        <v>1</v>
      </c>
      <c r="AD14" s="95">
        <f t="shared" si="6"/>
        <v>0</v>
      </c>
      <c r="AE14" s="95"/>
      <c r="AF14" s="92">
        <v>1</v>
      </c>
      <c r="AG14" s="92" t="str">
        <f t="shared" si="7"/>
        <v/>
      </c>
      <c r="AH14" s="96"/>
      <c r="AI14" s="96">
        <v>1</v>
      </c>
      <c r="AJ14" s="96">
        <f t="shared" si="8"/>
        <v>0</v>
      </c>
      <c r="AK14" s="96"/>
      <c r="AL14" s="92">
        <v>1</v>
      </c>
      <c r="AM14" s="92" t="str">
        <f t="shared" si="9"/>
        <v/>
      </c>
      <c r="AN14" s="97"/>
      <c r="AO14" s="97">
        <v>1</v>
      </c>
      <c r="AP14" s="97">
        <f t="shared" si="10"/>
        <v>0</v>
      </c>
      <c r="AQ14" s="97"/>
      <c r="AR14" s="92">
        <v>1</v>
      </c>
      <c r="AS14" s="92" t="str">
        <f t="shared" si="11"/>
        <v/>
      </c>
      <c r="AT14" s="98"/>
      <c r="AU14" s="98">
        <v>1</v>
      </c>
      <c r="AV14" s="98">
        <f t="shared" si="12"/>
        <v>0</v>
      </c>
      <c r="AW14" s="98"/>
      <c r="AX14" s="92">
        <v>1</v>
      </c>
      <c r="AY14" s="92" t="str">
        <f t="shared" si="15"/>
        <v/>
      </c>
      <c r="AZ14" s="99"/>
      <c r="BA14" s="99">
        <v>1</v>
      </c>
      <c r="BB14" s="100">
        <f t="shared" si="13"/>
        <v>0</v>
      </c>
      <c r="BC14" s="101"/>
      <c r="BD14" s="80">
        <v>1</v>
      </c>
      <c r="BE14" s="80" t="str">
        <f t="shared" si="14"/>
        <v/>
      </c>
    </row>
    <row r="15" spans="1:57" ht="33.75" customHeight="1" x14ac:dyDescent="0.25">
      <c r="A15" s="451">
        <v>1</v>
      </c>
      <c r="B15" s="451">
        <f t="shared" si="5"/>
        <v>0</v>
      </c>
      <c r="C15" s="458">
        <v>9</v>
      </c>
      <c r="D15" s="73"/>
      <c r="E15" s="187" t="str">
        <f>IF(B15=0,"",FLOOR(VLOOKUP(A15,'All Meals'!$A$12:$V$61,4),0.25))</f>
        <v/>
      </c>
      <c r="F15" s="188" t="str">
        <f t="shared" si="1"/>
        <v/>
      </c>
      <c r="G15" s="187" t="str">
        <f>IF(B15=0,"",FLOOR(VLOOKUP(A15,'All Meals'!$A$12:$V$61,5),0.25))</f>
        <v/>
      </c>
      <c r="H15" s="189" t="str">
        <f t="shared" si="2"/>
        <v/>
      </c>
      <c r="I15" s="260" t="str">
        <f>IF(B15=0,"",FLOOR(VLOOKUP(A15,'All Meals'!$A$12:$V$61,6),0.25))</f>
        <v/>
      </c>
      <c r="J15" s="260" t="str">
        <f>IF(B15=0,"",FLOOR(VLOOKUP(A15,'All Meals'!$A$12:$V$61,7),0.25))</f>
        <v/>
      </c>
      <c r="K15" s="109" t="str">
        <f>IF(B15=0, "",VLOOKUP(A15,'All Meals'!$A$12:$V$61,10))</f>
        <v/>
      </c>
      <c r="L15" s="110" t="str">
        <f t="shared" si="3"/>
        <v/>
      </c>
      <c r="M15" s="354" t="str">
        <f>IF(B15=0, "",VLOOKUP(A15,'All Meals'!$A$12:$V$61,13))</f>
        <v/>
      </c>
      <c r="N15" s="109" t="str">
        <f>IF(B15=0, "",VLOOKUP(A15,'All Meals'!$A$12:$V$61,16))</f>
        <v/>
      </c>
      <c r="O15" s="441" t="str">
        <f t="shared" si="4"/>
        <v/>
      </c>
      <c r="P15" s="442" t="str">
        <f>IF(B15=0, "",VLOOKUP(A15,'All Meals'!$A$12:$V$61,19))</f>
        <v/>
      </c>
      <c r="Q15" s="109" t="str">
        <f>IF(B15=0, "",VLOOKUP(A15,'All Meals'!$A$12:$V$61,20))</f>
        <v/>
      </c>
      <c r="R15" s="188" t="str">
        <f t="shared" si="0"/>
        <v/>
      </c>
      <c r="T15" s="926"/>
      <c r="U15" s="927"/>
      <c r="V15" s="927"/>
      <c r="W15" s="92">
        <v>1</v>
      </c>
      <c r="X15" s="92">
        <f>INDEX(Cups,W15)</f>
        <v>0</v>
      </c>
      <c r="Y15" s="924"/>
      <c r="Z15" s="925"/>
      <c r="AB15" s="94"/>
      <c r="AC15" s="95">
        <v>1</v>
      </c>
      <c r="AD15" s="95">
        <f t="shared" si="6"/>
        <v>0</v>
      </c>
      <c r="AE15" s="95"/>
      <c r="AF15" s="92">
        <v>1</v>
      </c>
      <c r="AG15" s="92" t="str">
        <f t="shared" si="7"/>
        <v/>
      </c>
      <c r="AH15" s="96"/>
      <c r="AI15" s="96">
        <v>1</v>
      </c>
      <c r="AJ15" s="96">
        <f t="shared" si="8"/>
        <v>0</v>
      </c>
      <c r="AK15" s="96"/>
      <c r="AL15" s="92">
        <v>1</v>
      </c>
      <c r="AM15" s="92" t="str">
        <f t="shared" si="9"/>
        <v/>
      </c>
      <c r="AN15" s="97"/>
      <c r="AO15" s="97">
        <v>1</v>
      </c>
      <c r="AP15" s="97">
        <f t="shared" si="10"/>
        <v>0</v>
      </c>
      <c r="AQ15" s="97"/>
      <c r="AR15" s="92">
        <v>1</v>
      </c>
      <c r="AS15" s="92" t="str">
        <f t="shared" si="11"/>
        <v/>
      </c>
      <c r="AT15" s="98"/>
      <c r="AU15" s="98">
        <v>1</v>
      </c>
      <c r="AV15" s="98">
        <f t="shared" si="12"/>
        <v>0</v>
      </c>
      <c r="AW15" s="98"/>
      <c r="AX15" s="92">
        <v>1</v>
      </c>
      <c r="AY15" s="92" t="str">
        <f t="shared" si="15"/>
        <v/>
      </c>
      <c r="AZ15" s="99"/>
      <c r="BA15" s="99">
        <v>1</v>
      </c>
      <c r="BB15" s="100">
        <f t="shared" si="13"/>
        <v>0</v>
      </c>
      <c r="BC15" s="101"/>
      <c r="BD15" s="80">
        <v>1</v>
      </c>
      <c r="BE15" s="80" t="str">
        <f t="shared" si="14"/>
        <v/>
      </c>
    </row>
    <row r="16" spans="1:57" ht="38.25" customHeight="1" x14ac:dyDescent="0.25">
      <c r="A16" s="451">
        <v>1</v>
      </c>
      <c r="B16" s="451">
        <f t="shared" si="5"/>
        <v>0</v>
      </c>
      <c r="C16" s="458">
        <v>10</v>
      </c>
      <c r="D16" s="73"/>
      <c r="E16" s="187" t="str">
        <f>IF(B16=0,"",FLOOR(VLOOKUP(A16,'All Meals'!$A$12:$V$61,4),0.25))</f>
        <v/>
      </c>
      <c r="F16" s="188" t="str">
        <f t="shared" si="1"/>
        <v/>
      </c>
      <c r="G16" s="187" t="str">
        <f>IF(B16=0,"",FLOOR(VLOOKUP(A16,'All Meals'!$A$12:$V$61,5),0.25))</f>
        <v/>
      </c>
      <c r="H16" s="189" t="str">
        <f t="shared" si="2"/>
        <v/>
      </c>
      <c r="I16" s="260" t="str">
        <f>IF(B16=0,"",FLOOR(VLOOKUP(A16,'All Meals'!$A$12:$V$61,6),0.25))</f>
        <v/>
      </c>
      <c r="J16" s="260" t="str">
        <f>IF(B16=0,"",FLOOR(VLOOKUP(A16,'All Meals'!$A$12:$V$61,7),0.25))</f>
        <v/>
      </c>
      <c r="K16" s="109" t="str">
        <f>IF(B16=0, "",VLOOKUP(A16,'All Meals'!$A$12:$V$61,10))</f>
        <v/>
      </c>
      <c r="L16" s="110" t="str">
        <f t="shared" si="3"/>
        <v/>
      </c>
      <c r="M16" s="354" t="str">
        <f>IF(B16=0, "",VLOOKUP(A16,'All Meals'!$A$12:$V$61,13))</f>
        <v/>
      </c>
      <c r="N16" s="109" t="str">
        <f>IF(B16=0, "",VLOOKUP(A16,'All Meals'!$A$12:$V$61,16))</f>
        <v/>
      </c>
      <c r="O16" s="441" t="str">
        <f t="shared" si="4"/>
        <v/>
      </c>
      <c r="P16" s="442" t="str">
        <f>IF(B16=0, "",VLOOKUP(A16,'All Meals'!$A$12:$V$61,19))</f>
        <v/>
      </c>
      <c r="Q16" s="109" t="str">
        <f>IF(B16=0, "",VLOOKUP(A16,'All Meals'!$A$12:$V$61,20))</f>
        <v/>
      </c>
      <c r="R16" s="188" t="str">
        <f t="shared" si="0"/>
        <v/>
      </c>
      <c r="T16" s="926"/>
      <c r="U16" s="927"/>
      <c r="V16" s="927"/>
      <c r="W16" s="92">
        <v>1</v>
      </c>
      <c r="X16" s="92">
        <f>INDEX(Cups,W16)</f>
        <v>0</v>
      </c>
      <c r="Y16" s="924"/>
      <c r="Z16" s="925"/>
      <c r="AB16" s="94"/>
      <c r="AC16" s="95">
        <v>1</v>
      </c>
      <c r="AD16" s="95">
        <f t="shared" si="6"/>
        <v>0</v>
      </c>
      <c r="AE16" s="95"/>
      <c r="AF16" s="92">
        <v>1</v>
      </c>
      <c r="AG16" s="92" t="str">
        <f t="shared" si="7"/>
        <v/>
      </c>
      <c r="AH16" s="96"/>
      <c r="AI16" s="96">
        <v>1</v>
      </c>
      <c r="AJ16" s="96">
        <f t="shared" si="8"/>
        <v>0</v>
      </c>
      <c r="AK16" s="96"/>
      <c r="AL16" s="92">
        <v>1</v>
      </c>
      <c r="AM16" s="92" t="str">
        <f t="shared" si="9"/>
        <v/>
      </c>
      <c r="AN16" s="97"/>
      <c r="AO16" s="97">
        <v>1</v>
      </c>
      <c r="AP16" s="97">
        <f t="shared" si="10"/>
        <v>0</v>
      </c>
      <c r="AQ16" s="97"/>
      <c r="AR16" s="92">
        <v>1</v>
      </c>
      <c r="AS16" s="92" t="str">
        <f t="shared" si="11"/>
        <v/>
      </c>
      <c r="AT16" s="98"/>
      <c r="AU16" s="98">
        <v>1</v>
      </c>
      <c r="AV16" s="98">
        <f t="shared" si="12"/>
        <v>0</v>
      </c>
      <c r="AW16" s="98"/>
      <c r="AX16" s="92">
        <v>1</v>
      </c>
      <c r="AY16" s="92" t="str">
        <f t="shared" si="15"/>
        <v/>
      </c>
      <c r="AZ16" s="99"/>
      <c r="BA16" s="99">
        <v>1</v>
      </c>
      <c r="BB16" s="100">
        <f t="shared" si="13"/>
        <v>0</v>
      </c>
      <c r="BC16" s="101"/>
      <c r="BD16" s="80">
        <v>1</v>
      </c>
      <c r="BE16" s="80" t="str">
        <f t="shared" si="14"/>
        <v/>
      </c>
    </row>
    <row r="17" spans="1:57" ht="33.75" customHeight="1" x14ac:dyDescent="0.25">
      <c r="A17" s="451">
        <v>1</v>
      </c>
      <c r="B17" s="451">
        <f t="shared" si="5"/>
        <v>0</v>
      </c>
      <c r="C17" s="458">
        <v>11</v>
      </c>
      <c r="D17" s="73"/>
      <c r="E17" s="187" t="str">
        <f>IF(B17=0,"",FLOOR(VLOOKUP(A17,'All Meals'!$A$12:$V$61,4),0.25))</f>
        <v/>
      </c>
      <c r="F17" s="188" t="str">
        <f t="shared" si="1"/>
        <v/>
      </c>
      <c r="G17" s="187" t="str">
        <f>IF(B17=0,"",FLOOR(VLOOKUP(A17,'All Meals'!$A$12:$V$61,5),0.25))</f>
        <v/>
      </c>
      <c r="H17" s="189" t="str">
        <f t="shared" si="2"/>
        <v/>
      </c>
      <c r="I17" s="260" t="str">
        <f>IF(B17=0,"",FLOOR(VLOOKUP(A17,'All Meals'!$A$12:$V$61,6),0.25))</f>
        <v/>
      </c>
      <c r="J17" s="260" t="str">
        <f>IF(B17=0,"",FLOOR(VLOOKUP(A17,'All Meals'!$A$12:$V$61,7),0.25))</f>
        <v/>
      </c>
      <c r="K17" s="109" t="str">
        <f>IF(B17=0, "",VLOOKUP(A17,'All Meals'!$A$12:$V$61,10))</f>
        <v/>
      </c>
      <c r="L17" s="110" t="str">
        <f t="shared" si="3"/>
        <v/>
      </c>
      <c r="M17" s="354" t="str">
        <f>IF(B17=0, "",VLOOKUP(A17,'All Meals'!$A$12:$V$61,13))</f>
        <v/>
      </c>
      <c r="N17" s="109" t="str">
        <f>IF(B17=0, "",VLOOKUP(A17,'All Meals'!$A$12:$V$61,16))</f>
        <v/>
      </c>
      <c r="O17" s="441" t="str">
        <f t="shared" si="4"/>
        <v/>
      </c>
      <c r="P17" s="442" t="str">
        <f>IF(B17=0, "",VLOOKUP(A17,'All Meals'!$A$12:$V$61,19))</f>
        <v/>
      </c>
      <c r="Q17" s="109" t="str">
        <f>IF(B17=0, "",VLOOKUP(A17,'All Meals'!$A$12:$V$61,20))</f>
        <v/>
      </c>
      <c r="R17" s="188" t="str">
        <f t="shared" si="0"/>
        <v/>
      </c>
      <c r="T17" s="926"/>
      <c r="U17" s="927"/>
      <c r="V17" s="927"/>
      <c r="W17" s="92">
        <v>1</v>
      </c>
      <c r="X17" s="92">
        <f>INDEX(Cups,W17)</f>
        <v>0</v>
      </c>
      <c r="Y17" s="930"/>
      <c r="Z17" s="931"/>
      <c r="AB17" s="94"/>
      <c r="AC17" s="95">
        <v>1</v>
      </c>
      <c r="AD17" s="95">
        <f t="shared" si="6"/>
        <v>0</v>
      </c>
      <c r="AE17" s="95"/>
      <c r="AF17" s="92">
        <v>1</v>
      </c>
      <c r="AG17" s="92" t="str">
        <f t="shared" si="7"/>
        <v/>
      </c>
      <c r="AH17" s="96"/>
      <c r="AI17" s="96">
        <v>1</v>
      </c>
      <c r="AJ17" s="96">
        <f t="shared" si="8"/>
        <v>0</v>
      </c>
      <c r="AK17" s="96"/>
      <c r="AL17" s="92">
        <v>1</v>
      </c>
      <c r="AM17" s="92" t="str">
        <f t="shared" si="9"/>
        <v/>
      </c>
      <c r="AN17" s="97"/>
      <c r="AO17" s="97">
        <v>1</v>
      </c>
      <c r="AP17" s="97">
        <f t="shared" si="10"/>
        <v>0</v>
      </c>
      <c r="AQ17" s="97"/>
      <c r="AR17" s="92">
        <v>1</v>
      </c>
      <c r="AS17" s="92" t="str">
        <f t="shared" si="11"/>
        <v/>
      </c>
      <c r="AT17" s="98"/>
      <c r="AU17" s="98">
        <v>1</v>
      </c>
      <c r="AV17" s="98">
        <f t="shared" si="12"/>
        <v>0</v>
      </c>
      <c r="AW17" s="98"/>
      <c r="AX17" s="92">
        <v>1</v>
      </c>
      <c r="AY17" s="92" t="str">
        <f t="shared" si="15"/>
        <v/>
      </c>
      <c r="AZ17" s="99"/>
      <c r="BA17" s="99">
        <v>1</v>
      </c>
      <c r="BB17" s="100">
        <f t="shared" si="13"/>
        <v>0</v>
      </c>
      <c r="BC17" s="101"/>
      <c r="BD17" s="80">
        <v>1</v>
      </c>
      <c r="BE17" s="80" t="str">
        <f t="shared" si="14"/>
        <v/>
      </c>
    </row>
    <row r="18" spans="1:57" ht="33.75" customHeight="1" thickBot="1" x14ac:dyDescent="0.3">
      <c r="A18" s="451">
        <v>1</v>
      </c>
      <c r="B18" s="451">
        <f t="shared" si="5"/>
        <v>0</v>
      </c>
      <c r="C18" s="458">
        <v>12</v>
      </c>
      <c r="D18" s="73"/>
      <c r="E18" s="187" t="str">
        <f>IF(B18=0,"",FLOOR(VLOOKUP(A18,'All Meals'!$A$12:$V$61,4),0.25))</f>
        <v/>
      </c>
      <c r="F18" s="188" t="str">
        <f t="shared" si="1"/>
        <v/>
      </c>
      <c r="G18" s="187" t="str">
        <f>IF(B18=0,"",FLOOR(VLOOKUP(A18,'All Meals'!$A$12:$V$61,5),0.25))</f>
        <v/>
      </c>
      <c r="H18" s="189" t="str">
        <f t="shared" si="2"/>
        <v/>
      </c>
      <c r="I18" s="260" t="str">
        <f>IF(B18=0,"",FLOOR(VLOOKUP(A18,'All Meals'!$A$12:$V$61,6),0.25))</f>
        <v/>
      </c>
      <c r="J18" s="260" t="str">
        <f>IF(B18=0,"",FLOOR(VLOOKUP(A18,'All Meals'!$A$12:$V$61,7),0.25))</f>
        <v/>
      </c>
      <c r="K18" s="109" t="str">
        <f>IF(B18=0, "",VLOOKUP(A18,'All Meals'!$A$12:$V$61,10))</f>
        <v/>
      </c>
      <c r="L18" s="110" t="str">
        <f t="shared" si="3"/>
        <v/>
      </c>
      <c r="M18" s="354" t="str">
        <f>IF(B18=0, "",VLOOKUP(A18,'All Meals'!$A$12:$V$61,13))</f>
        <v/>
      </c>
      <c r="N18" s="109" t="str">
        <f>IF(B18=0, "",VLOOKUP(A18,'All Meals'!$A$12:$V$61,16))</f>
        <v/>
      </c>
      <c r="O18" s="441" t="str">
        <f>IF(B18=0,"",IF(N18="","No",IF(N18&gt;=0.75,"Yes","No")))</f>
        <v/>
      </c>
      <c r="P18" s="442" t="str">
        <f>IF(B18=0, "",VLOOKUP(A18,'All Meals'!$A$12:$V$61,19))</f>
        <v/>
      </c>
      <c r="Q18" s="109" t="str">
        <f>IF(B18=0, "",VLOOKUP(A18,'All Meals'!$A$12:$V$61,20))</f>
        <v/>
      </c>
      <c r="R18" s="188" t="str">
        <f t="shared" si="0"/>
        <v/>
      </c>
      <c r="T18" s="928"/>
      <c r="U18" s="929"/>
      <c r="V18" s="929"/>
      <c r="W18" s="229"/>
      <c r="X18" s="229"/>
      <c r="Y18" s="932">
        <f>SUM(X13:X17)</f>
        <v>0</v>
      </c>
      <c r="Z18" s="933"/>
      <c r="AB18" s="94"/>
      <c r="AC18" s="95">
        <v>1</v>
      </c>
      <c r="AD18" s="95">
        <f t="shared" si="6"/>
        <v>0</v>
      </c>
      <c r="AE18" s="95"/>
      <c r="AF18" s="92">
        <v>1</v>
      </c>
      <c r="AG18" s="92" t="str">
        <f t="shared" si="7"/>
        <v/>
      </c>
      <c r="AH18" s="96"/>
      <c r="AI18" s="96">
        <v>1</v>
      </c>
      <c r="AJ18" s="96">
        <f t="shared" si="8"/>
        <v>0</v>
      </c>
      <c r="AK18" s="96"/>
      <c r="AL18" s="92">
        <v>1</v>
      </c>
      <c r="AM18" s="92" t="str">
        <f t="shared" si="9"/>
        <v/>
      </c>
      <c r="AN18" s="97"/>
      <c r="AO18" s="97">
        <v>1</v>
      </c>
      <c r="AP18" s="97">
        <f t="shared" si="10"/>
        <v>0</v>
      </c>
      <c r="AQ18" s="97"/>
      <c r="AR18" s="92">
        <v>1</v>
      </c>
      <c r="AS18" s="92" t="str">
        <f t="shared" si="11"/>
        <v/>
      </c>
      <c r="AT18" s="98"/>
      <c r="AU18" s="98">
        <v>1</v>
      </c>
      <c r="AV18" s="98">
        <f t="shared" si="12"/>
        <v>0</v>
      </c>
      <c r="AW18" s="98"/>
      <c r="AX18" s="92">
        <v>1</v>
      </c>
      <c r="AY18" s="92" t="str">
        <f t="shared" si="15"/>
        <v/>
      </c>
      <c r="AZ18" s="99"/>
      <c r="BA18" s="99">
        <v>1</v>
      </c>
      <c r="BB18" s="100">
        <f t="shared" si="13"/>
        <v>0</v>
      </c>
      <c r="BC18" s="101"/>
      <c r="BD18" s="80">
        <v>1</v>
      </c>
      <c r="BE18" s="80" t="str">
        <f t="shared" si="14"/>
        <v/>
      </c>
    </row>
    <row r="19" spans="1:57" ht="33.75" customHeight="1" thickBot="1" x14ac:dyDescent="0.3">
      <c r="A19" s="451">
        <v>1</v>
      </c>
      <c r="B19" s="451">
        <f t="shared" si="5"/>
        <v>0</v>
      </c>
      <c r="C19" s="458">
        <v>13</v>
      </c>
      <c r="D19" s="73"/>
      <c r="E19" s="187" t="str">
        <f>IF(B19=0,"",FLOOR(VLOOKUP(A19,'All Meals'!$A$12:$V$61,4),0.25))</f>
        <v/>
      </c>
      <c r="F19" s="188" t="str">
        <f t="shared" si="1"/>
        <v/>
      </c>
      <c r="G19" s="187" t="str">
        <f>IF(B19=0,"",FLOOR(VLOOKUP(A19,'All Meals'!$A$12:$V$61,5),0.25))</f>
        <v/>
      </c>
      <c r="H19" s="189" t="str">
        <f t="shared" si="2"/>
        <v/>
      </c>
      <c r="I19" s="260" t="str">
        <f>IF(B19=0,"",FLOOR(VLOOKUP(A19,'All Meals'!$A$12:$V$61,6),0.25))</f>
        <v/>
      </c>
      <c r="J19" s="260" t="str">
        <f>IF(B19=0,"",FLOOR(VLOOKUP(A19,'All Meals'!$A$12:$V$61,7),0.25))</f>
        <v/>
      </c>
      <c r="K19" s="109" t="str">
        <f>IF(B19=0, "",VLOOKUP(A19,'All Meals'!$A$12:$V$61,10))</f>
        <v/>
      </c>
      <c r="L19" s="110" t="str">
        <f t="shared" si="3"/>
        <v/>
      </c>
      <c r="M19" s="354" t="str">
        <f>IF(B19=0, "",VLOOKUP(A19,'All Meals'!$A$12:$V$61,13))</f>
        <v/>
      </c>
      <c r="N19" s="109" t="str">
        <f>IF(B19=0, "",VLOOKUP(A19,'All Meals'!$A$12:$V$61,16))</f>
        <v/>
      </c>
      <c r="O19" s="441" t="str">
        <f t="shared" ref="O19:O26" si="16">IF(B19=0,"",IF(N19="","No",IF(N19&gt;=0.75,"Yes","No")))</f>
        <v/>
      </c>
      <c r="P19" s="442" t="str">
        <f>IF(B19=0, "",VLOOKUP(A19,'All Meals'!$A$12:$V$61,19))</f>
        <v/>
      </c>
      <c r="Q19" s="109" t="str">
        <f>IF(B19=0, "",VLOOKUP(A19,'All Meals'!$A$12:$V$61,20))</f>
        <v/>
      </c>
      <c r="R19" s="188" t="str">
        <f t="shared" si="0"/>
        <v/>
      </c>
      <c r="T19" s="910" t="s">
        <v>381</v>
      </c>
      <c r="U19" s="911"/>
      <c r="V19" s="911"/>
      <c r="W19" s="911"/>
      <c r="X19" s="911"/>
      <c r="Y19" s="911"/>
      <c r="Z19" s="912"/>
      <c r="AB19" s="248"/>
      <c r="AC19" s="249">
        <v>1</v>
      </c>
      <c r="AD19" s="249">
        <f t="shared" si="6"/>
        <v>0</v>
      </c>
      <c r="AE19" s="249"/>
      <c r="AF19" s="229">
        <v>1</v>
      </c>
      <c r="AG19" s="229" t="str">
        <f t="shared" si="7"/>
        <v/>
      </c>
      <c r="AH19" s="102"/>
      <c r="AI19" s="102">
        <v>1</v>
      </c>
      <c r="AJ19" s="102">
        <f t="shared" si="8"/>
        <v>0</v>
      </c>
      <c r="AK19" s="102"/>
      <c r="AL19" s="229">
        <v>1</v>
      </c>
      <c r="AM19" s="229" t="str">
        <f t="shared" si="9"/>
        <v/>
      </c>
      <c r="AN19" s="250"/>
      <c r="AO19" s="250">
        <v>1</v>
      </c>
      <c r="AP19" s="250">
        <f t="shared" si="10"/>
        <v>0</v>
      </c>
      <c r="AQ19" s="250"/>
      <c r="AR19" s="229">
        <v>1</v>
      </c>
      <c r="AS19" s="229" t="str">
        <f t="shared" si="11"/>
        <v/>
      </c>
      <c r="AT19" s="103"/>
      <c r="AU19" s="103">
        <v>1</v>
      </c>
      <c r="AV19" s="103">
        <f t="shared" si="12"/>
        <v>0</v>
      </c>
      <c r="AW19" s="103"/>
      <c r="AX19" s="229">
        <v>1</v>
      </c>
      <c r="AY19" s="229" t="str">
        <f t="shared" si="15"/>
        <v/>
      </c>
      <c r="AZ19" s="104"/>
      <c r="BA19" s="104">
        <v>1</v>
      </c>
      <c r="BB19" s="105">
        <f t="shared" si="13"/>
        <v>0</v>
      </c>
      <c r="BC19" s="106"/>
      <c r="BD19" s="80">
        <v>1</v>
      </c>
      <c r="BE19" s="80" t="str">
        <f t="shared" si="14"/>
        <v/>
      </c>
    </row>
    <row r="20" spans="1:57" ht="33.75" customHeight="1" x14ac:dyDescent="0.25">
      <c r="A20" s="451">
        <v>1</v>
      </c>
      <c r="B20" s="451">
        <f t="shared" si="5"/>
        <v>0</v>
      </c>
      <c r="C20" s="458">
        <v>14</v>
      </c>
      <c r="D20" s="73"/>
      <c r="E20" s="187" t="str">
        <f>IF(B20=0,"",FLOOR(VLOOKUP(A20,'All Meals'!$A$12:$V$61,4),0.25))</f>
        <v/>
      </c>
      <c r="F20" s="188" t="str">
        <f t="shared" si="1"/>
        <v/>
      </c>
      <c r="G20" s="187" t="str">
        <f>IF(B20=0,"",FLOOR(VLOOKUP(A20,'All Meals'!$A$12:$V$61,5),0.25))</f>
        <v/>
      </c>
      <c r="H20" s="189" t="str">
        <f t="shared" si="2"/>
        <v/>
      </c>
      <c r="I20" s="260" t="str">
        <f>IF(B20=0,"",FLOOR(VLOOKUP(A20,'All Meals'!$A$12:$V$61,6),0.25))</f>
        <v/>
      </c>
      <c r="J20" s="260" t="str">
        <f>IF(B20=0,"",FLOOR(VLOOKUP(A20,'All Meals'!$A$12:$V$61,7),0.25))</f>
        <v/>
      </c>
      <c r="K20" s="109" t="str">
        <f>IF(B20=0, "",VLOOKUP(A20,'All Meals'!$A$12:$V$61,10))</f>
        <v/>
      </c>
      <c r="L20" s="110" t="str">
        <f t="shared" si="3"/>
        <v/>
      </c>
      <c r="M20" s="354" t="str">
        <f>IF(B20=0, "",VLOOKUP(A20,'All Meals'!$A$12:$V$61,13))</f>
        <v/>
      </c>
      <c r="N20" s="109" t="str">
        <f>IF(B20=0, "",VLOOKUP(A20,'All Meals'!$A$12:$V$61,16))</f>
        <v/>
      </c>
      <c r="O20" s="441" t="str">
        <f t="shared" si="16"/>
        <v/>
      </c>
      <c r="P20" s="442" t="str">
        <f>IF(B20=0, "",VLOOKUP(A20,'All Meals'!$A$12:$V$61,19))</f>
        <v/>
      </c>
      <c r="Q20" s="109" t="str">
        <f>IF(B20=0, "",VLOOKUP(A20,'All Meals'!$A$12:$V$61,20))</f>
        <v/>
      </c>
      <c r="R20" s="188" t="str">
        <f t="shared" si="0"/>
        <v/>
      </c>
      <c r="T20" s="672" t="s">
        <v>230</v>
      </c>
      <c r="U20" s="913"/>
      <c r="V20" s="914"/>
      <c r="Y20" s="917"/>
      <c r="Z20" s="918"/>
      <c r="AB20" s="941" t="str">
        <f>IF(OR(COUNTIF(AC10:AC19,18)&gt;0, COUNTIF(AI10:AI19, 13)&gt;0, COUNTIF(AO10:AO19, 12)&gt;0, COUNTIF(AU10:AU19, 11)&gt;0,COUNTIF(BA10:BA19,34)&gt;0, COUNTIF(BA10:BA19,35)&gt;0, COUNTIF(BA10:BA19,36)&gt;0,COUNTIF(BA10:BA19,37)&gt;0, COUNTIF(BA10:BA19,38)&gt;0, COUNTIF(BA10:BA19,39)&gt;0), "You entered an unspecified or extra other vegetable above, please enter the name of the vegetable in the appropriate subgroup below", "")</f>
        <v/>
      </c>
      <c r="AC20" s="942"/>
      <c r="AD20" s="942"/>
      <c r="AE20" s="942"/>
      <c r="AF20" s="942"/>
      <c r="AG20" s="942"/>
      <c r="AH20" s="942"/>
      <c r="AI20" s="942"/>
      <c r="AJ20" s="942"/>
      <c r="AK20" s="942"/>
      <c r="AL20" s="942"/>
      <c r="AM20" s="942"/>
      <c r="AN20" s="942"/>
      <c r="AO20" s="942"/>
      <c r="AP20" s="942"/>
      <c r="AQ20" s="942"/>
      <c r="AR20" s="942"/>
      <c r="AS20" s="942"/>
      <c r="AT20" s="942"/>
      <c r="AU20" s="942"/>
      <c r="AV20" s="942"/>
      <c r="AW20" s="942"/>
      <c r="AX20" s="942"/>
      <c r="AY20" s="942"/>
      <c r="AZ20" s="942"/>
      <c r="BA20" s="942"/>
      <c r="BB20" s="942"/>
      <c r="BC20" s="943"/>
    </row>
    <row r="21" spans="1:57" ht="33.75" customHeight="1" x14ac:dyDescent="0.25">
      <c r="A21" s="451">
        <v>1</v>
      </c>
      <c r="B21" s="451">
        <f t="shared" si="5"/>
        <v>0</v>
      </c>
      <c r="C21" s="458">
        <v>15</v>
      </c>
      <c r="D21" s="73"/>
      <c r="E21" s="187" t="str">
        <f>IF(B21=0,"",FLOOR(VLOOKUP(A21,'All Meals'!$A$12:$V$61,4),0.25))</f>
        <v/>
      </c>
      <c r="F21" s="188" t="str">
        <f t="shared" si="1"/>
        <v/>
      </c>
      <c r="G21" s="187" t="str">
        <f>IF(B21=0,"",FLOOR(VLOOKUP(A21,'All Meals'!$A$12:$V$61,5),0.25))</f>
        <v/>
      </c>
      <c r="H21" s="189" t="str">
        <f t="shared" si="2"/>
        <v/>
      </c>
      <c r="I21" s="260" t="str">
        <f>IF(B21=0,"",FLOOR(VLOOKUP(A21,'All Meals'!$A$12:$V$61,6),0.25))</f>
        <v/>
      </c>
      <c r="J21" s="260" t="str">
        <f>IF(B21=0,"",FLOOR(VLOOKUP(A21,'All Meals'!$A$12:$V$61,7),0.25))</f>
        <v/>
      </c>
      <c r="K21" s="109" t="str">
        <f>IF(B21=0, "",VLOOKUP(A21,'All Meals'!$A$12:$V$61,10))</f>
        <v/>
      </c>
      <c r="L21" s="110" t="str">
        <f t="shared" si="3"/>
        <v/>
      </c>
      <c r="M21" s="354" t="str">
        <f>IF(B21=0, "",VLOOKUP(A21,'All Meals'!$A$12:$V$61,13))</f>
        <v/>
      </c>
      <c r="N21" s="109" t="str">
        <f>IF(B21=0, "",VLOOKUP(A21,'All Meals'!$A$12:$V$61,16))</f>
        <v/>
      </c>
      <c r="O21" s="441" t="str">
        <f t="shared" si="16"/>
        <v/>
      </c>
      <c r="P21" s="442" t="str">
        <f>IF(B21=0, "",VLOOKUP(A21,'All Meals'!$A$12:$V$61,19))</f>
        <v/>
      </c>
      <c r="Q21" s="109" t="str">
        <f>IF(B21=0, "",VLOOKUP(A21,'All Meals'!$A$12:$V$61,20))</f>
        <v/>
      </c>
      <c r="R21" s="188" t="str">
        <f t="shared" si="0"/>
        <v/>
      </c>
      <c r="T21" s="673"/>
      <c r="U21" s="915"/>
      <c r="V21" s="916"/>
      <c r="Y21" s="919"/>
      <c r="Z21" s="920"/>
      <c r="AB21" s="754" t="s">
        <v>232</v>
      </c>
      <c r="AC21" s="755"/>
      <c r="AD21" s="755"/>
      <c r="AE21" s="755"/>
      <c r="AF21" s="251"/>
      <c r="AG21" s="251"/>
      <c r="AH21" s="756" t="s">
        <v>233</v>
      </c>
      <c r="AI21" s="756"/>
      <c r="AJ21" s="756"/>
      <c r="AK21" s="756"/>
      <c r="AL21" s="251"/>
      <c r="AM21" s="251"/>
      <c r="AN21" s="757" t="s">
        <v>234</v>
      </c>
      <c r="AO21" s="757"/>
      <c r="AP21" s="757"/>
      <c r="AQ21" s="757"/>
      <c r="AR21" s="251"/>
      <c r="AS21" s="251"/>
      <c r="AT21" s="758" t="s">
        <v>235</v>
      </c>
      <c r="AU21" s="758"/>
      <c r="AV21" s="758"/>
      <c r="AW21" s="758"/>
      <c r="AX21" s="251"/>
      <c r="AY21" s="251"/>
      <c r="AZ21" s="945" t="s">
        <v>236</v>
      </c>
      <c r="BA21" s="946"/>
      <c r="BB21" s="946"/>
      <c r="BC21" s="947"/>
    </row>
    <row r="22" spans="1:57" ht="33.75" customHeight="1" x14ac:dyDescent="0.25">
      <c r="A22" s="451">
        <v>1</v>
      </c>
      <c r="B22" s="451">
        <f t="shared" si="5"/>
        <v>0</v>
      </c>
      <c r="C22" s="458">
        <v>16</v>
      </c>
      <c r="D22" s="73"/>
      <c r="E22" s="187" t="str">
        <f>IF(B22=0,"",FLOOR(VLOOKUP(A22,'All Meals'!$A$12:$V$61,4),0.25))</f>
        <v/>
      </c>
      <c r="F22" s="188" t="str">
        <f t="shared" si="1"/>
        <v/>
      </c>
      <c r="G22" s="187" t="str">
        <f>IF(B22=0,"",FLOOR(VLOOKUP(A22,'All Meals'!$A$12:$V$61,5),0.25))</f>
        <v/>
      </c>
      <c r="H22" s="189" t="str">
        <f t="shared" si="2"/>
        <v/>
      </c>
      <c r="I22" s="260" t="str">
        <f>IF(B22=0,"",FLOOR(VLOOKUP(A22,'All Meals'!$A$12:$V$61,6),0.25))</f>
        <v/>
      </c>
      <c r="J22" s="260" t="str">
        <f>IF(B22=0,"",FLOOR(VLOOKUP(A22,'All Meals'!$A$12:$V$61,7),0.25))</f>
        <v/>
      </c>
      <c r="K22" s="109" t="str">
        <f>IF(B22=0, "",VLOOKUP(A22,'All Meals'!$A$12:$V$61,10))</f>
        <v/>
      </c>
      <c r="L22" s="110" t="str">
        <f t="shared" si="3"/>
        <v/>
      </c>
      <c r="M22" s="354" t="str">
        <f>IF(B22=0, "",VLOOKUP(A22,'All Meals'!$A$12:$V$61,13))</f>
        <v/>
      </c>
      <c r="N22" s="109" t="str">
        <f>IF(B22=0, "",VLOOKUP(A22,'All Meals'!$A$12:$V$61,16))</f>
        <v/>
      </c>
      <c r="O22" s="441" t="str">
        <f t="shared" si="16"/>
        <v/>
      </c>
      <c r="P22" s="442" t="str">
        <f>IF(B22=0, "",VLOOKUP(A22,'All Meals'!$A$12:$V$61,19))</f>
        <v/>
      </c>
      <c r="Q22" s="109" t="str">
        <f>IF(B22=0, "",VLOOKUP(A22,'All Meals'!$A$12:$V$61,20))</f>
        <v/>
      </c>
      <c r="R22" s="188" t="str">
        <f t="shared" si="0"/>
        <v/>
      </c>
      <c r="T22" s="668" t="s">
        <v>228</v>
      </c>
      <c r="U22" s="899"/>
      <c r="V22" s="900"/>
      <c r="W22" s="230"/>
      <c r="X22" s="230"/>
      <c r="Y22" s="903">
        <f>FLOOR(Y20,0.125)</f>
        <v>0</v>
      </c>
      <c r="Z22" s="904"/>
      <c r="AB22" s="952"/>
      <c r="AC22" s="953"/>
      <c r="AD22" s="953"/>
      <c r="AE22" s="953"/>
      <c r="AF22" s="352"/>
      <c r="AG22" s="352"/>
      <c r="AH22" s="944"/>
      <c r="AI22" s="944"/>
      <c r="AJ22" s="944"/>
      <c r="AK22" s="944"/>
      <c r="AL22" s="352"/>
      <c r="AM22" s="352"/>
      <c r="AN22" s="752"/>
      <c r="AO22" s="752"/>
      <c r="AP22" s="752"/>
      <c r="AQ22" s="752"/>
      <c r="AR22" s="352"/>
      <c r="AS22" s="352"/>
      <c r="AT22" s="753"/>
      <c r="AU22" s="753"/>
      <c r="AV22" s="753"/>
      <c r="AW22" s="753"/>
      <c r="AX22" s="352"/>
      <c r="AY22" s="352"/>
      <c r="AZ22" s="948"/>
      <c r="BA22" s="949"/>
      <c r="BB22" s="949"/>
      <c r="BC22" s="950"/>
    </row>
    <row r="23" spans="1:57" ht="33.75" customHeight="1" thickBot="1" x14ac:dyDescent="0.3">
      <c r="A23" s="451">
        <v>1</v>
      </c>
      <c r="B23" s="451">
        <f t="shared" si="5"/>
        <v>0</v>
      </c>
      <c r="C23" s="458">
        <v>17</v>
      </c>
      <c r="D23" s="73"/>
      <c r="E23" s="187" t="str">
        <f>IF(B23=0,"",FLOOR(VLOOKUP(A23,'All Meals'!$A$12:$V$61,4),0.25))</f>
        <v/>
      </c>
      <c r="F23" s="188" t="str">
        <f t="shared" si="1"/>
        <v/>
      </c>
      <c r="G23" s="187" t="str">
        <f>IF(B23=0,"",FLOOR(VLOOKUP(A23,'All Meals'!$A$12:$V$61,5),0.25))</f>
        <v/>
      </c>
      <c r="H23" s="189" t="str">
        <f t="shared" si="2"/>
        <v/>
      </c>
      <c r="I23" s="260" t="str">
        <f>IF(B23=0,"",FLOOR(VLOOKUP(A23,'All Meals'!$A$12:$V$61,6),0.25))</f>
        <v/>
      </c>
      <c r="J23" s="260" t="str">
        <f>IF(B23=0,"",FLOOR(VLOOKUP(A23,'All Meals'!$A$12:$V$61,7),0.25))</f>
        <v/>
      </c>
      <c r="K23" s="109" t="str">
        <f>IF(B23=0, "",VLOOKUP(A23,'All Meals'!$A$12:$V$61,10))</f>
        <v/>
      </c>
      <c r="L23" s="110" t="str">
        <f t="shared" si="3"/>
        <v/>
      </c>
      <c r="M23" s="354" t="str">
        <f>IF(B23=0, "",VLOOKUP(A23,'All Meals'!$A$12:$V$61,13))</f>
        <v/>
      </c>
      <c r="N23" s="109" t="str">
        <f>IF(B23=0, "",VLOOKUP(A23,'All Meals'!$A$12:$V$61,16))</f>
        <v/>
      </c>
      <c r="O23" s="441" t="str">
        <f t="shared" si="16"/>
        <v/>
      </c>
      <c r="P23" s="442" t="str">
        <f>IF(B23=0, "",VLOOKUP(A23,'All Meals'!$A$12:$V$61,19))</f>
        <v/>
      </c>
      <c r="Q23" s="109" t="str">
        <f>IF(B23=0, "",VLOOKUP(A23,'All Meals'!$A$12:$V$61,20))</f>
        <v/>
      </c>
      <c r="R23" s="188" t="str">
        <f t="shared" si="0"/>
        <v/>
      </c>
      <c r="T23" s="669"/>
      <c r="U23" s="901"/>
      <c r="V23" s="902"/>
      <c r="W23" s="231"/>
      <c r="X23" s="231"/>
      <c r="Y23" s="905"/>
      <c r="Z23" s="906"/>
      <c r="AB23" s="952"/>
      <c r="AC23" s="953"/>
      <c r="AD23" s="953"/>
      <c r="AE23" s="953"/>
      <c r="AF23" s="352"/>
      <c r="AG23" s="352"/>
      <c r="AH23" s="944"/>
      <c r="AI23" s="944"/>
      <c r="AJ23" s="944"/>
      <c r="AK23" s="944"/>
      <c r="AL23" s="352"/>
      <c r="AM23" s="352"/>
      <c r="AN23" s="752"/>
      <c r="AO23" s="752"/>
      <c r="AP23" s="752"/>
      <c r="AQ23" s="752"/>
      <c r="AR23" s="352"/>
      <c r="AS23" s="352"/>
      <c r="AT23" s="753"/>
      <c r="AU23" s="753"/>
      <c r="AV23" s="753"/>
      <c r="AW23" s="753"/>
      <c r="AX23" s="352"/>
      <c r="AY23" s="352"/>
      <c r="AZ23" s="948"/>
      <c r="BA23" s="949"/>
      <c r="BB23" s="949"/>
      <c r="BC23" s="950"/>
    </row>
    <row r="24" spans="1:57" ht="33.75" customHeight="1" x14ac:dyDescent="0.25">
      <c r="A24" s="451">
        <v>1</v>
      </c>
      <c r="B24" s="451">
        <f t="shared" si="5"/>
        <v>0</v>
      </c>
      <c r="C24" s="458">
        <v>18</v>
      </c>
      <c r="D24" s="73"/>
      <c r="E24" s="187" t="str">
        <f>IF(B24=0,"",FLOOR(VLOOKUP(A24,'All Meals'!$A$12:$V$61,4),0.25))</f>
        <v/>
      </c>
      <c r="F24" s="188" t="str">
        <f t="shared" si="1"/>
        <v/>
      </c>
      <c r="G24" s="187" t="str">
        <f>IF(B24=0,"",FLOOR(VLOOKUP(A24,'All Meals'!$A$12:$V$61,5),0.25))</f>
        <v/>
      </c>
      <c r="H24" s="189" t="str">
        <f t="shared" si="2"/>
        <v/>
      </c>
      <c r="I24" s="260" t="str">
        <f>IF(B24=0,"",FLOOR(VLOOKUP(A24,'All Meals'!$A$12:$V$61,6),0.25))</f>
        <v/>
      </c>
      <c r="J24" s="260" t="str">
        <f>IF(B24=0,"",FLOOR(VLOOKUP(A24,'All Meals'!$A$12:$V$61,7),0.25))</f>
        <v/>
      </c>
      <c r="K24" s="109" t="str">
        <f>IF(B24=0, "",VLOOKUP(A24,'All Meals'!$A$12:$V$61,10))</f>
        <v/>
      </c>
      <c r="L24" s="110" t="str">
        <f t="shared" si="3"/>
        <v/>
      </c>
      <c r="M24" s="354" t="str">
        <f>IF(B24=0, "",VLOOKUP(A24,'All Meals'!$A$12:$V$61,13))</f>
        <v/>
      </c>
      <c r="N24" s="109" t="str">
        <f>IF(B24=0, "",VLOOKUP(A24,'All Meals'!$A$12:$V$61,16))</f>
        <v/>
      </c>
      <c r="O24" s="441" t="str">
        <f t="shared" si="16"/>
        <v/>
      </c>
      <c r="P24" s="442" t="str">
        <f>IF(B24=0, "",VLOOKUP(A24,'All Meals'!$A$12:$V$61,19))</f>
        <v/>
      </c>
      <c r="Q24" s="109" t="str">
        <f>IF(B24=0, "",VLOOKUP(A24,'All Meals'!$A$12:$V$61,20))</f>
        <v/>
      </c>
      <c r="R24" s="188" t="str">
        <f t="shared" si="0"/>
        <v/>
      </c>
      <c r="AB24" s="749"/>
      <c r="AC24" s="750"/>
      <c r="AD24" s="750"/>
      <c r="AE24" s="750"/>
      <c r="AF24" s="352"/>
      <c r="AG24" s="352"/>
      <c r="AH24" s="944"/>
      <c r="AI24" s="944"/>
      <c r="AJ24" s="944"/>
      <c r="AK24" s="944"/>
      <c r="AL24" s="352"/>
      <c r="AM24" s="352"/>
      <c r="AN24" s="752"/>
      <c r="AO24" s="752"/>
      <c r="AP24" s="752"/>
      <c r="AQ24" s="752"/>
      <c r="AR24" s="352"/>
      <c r="AS24" s="352"/>
      <c r="AT24" s="753"/>
      <c r="AU24" s="753"/>
      <c r="AV24" s="753"/>
      <c r="AW24" s="753"/>
      <c r="AX24" s="352"/>
      <c r="AY24" s="352"/>
      <c r="AZ24" s="948"/>
      <c r="BA24" s="949"/>
      <c r="BB24" s="949"/>
      <c r="BC24" s="950"/>
    </row>
    <row r="25" spans="1:57" ht="33.75" customHeight="1" x14ac:dyDescent="0.25">
      <c r="A25" s="451">
        <v>1</v>
      </c>
      <c r="B25" s="451">
        <f t="shared" si="5"/>
        <v>0</v>
      </c>
      <c r="C25" s="458">
        <v>19</v>
      </c>
      <c r="D25" s="73"/>
      <c r="E25" s="187" t="str">
        <f>IF(B25=0,"",FLOOR(VLOOKUP(A25,'All Meals'!$A$12:$V$61,4),0.25))</f>
        <v/>
      </c>
      <c r="F25" s="188" t="str">
        <f t="shared" si="1"/>
        <v/>
      </c>
      <c r="G25" s="187" t="str">
        <f>IF(B25=0,"",FLOOR(VLOOKUP(A25,'All Meals'!$A$12:$V$61,5),0.25))</f>
        <v/>
      </c>
      <c r="H25" s="189" t="str">
        <f t="shared" si="2"/>
        <v/>
      </c>
      <c r="I25" s="260" t="str">
        <f>IF(B25=0,"",FLOOR(VLOOKUP(A25,'All Meals'!$A$12:$V$61,6),0.25))</f>
        <v/>
      </c>
      <c r="J25" s="260" t="str">
        <f>IF(B25=0,"",FLOOR(VLOOKUP(A25,'All Meals'!$A$12:$V$61,7),0.25))</f>
        <v/>
      </c>
      <c r="K25" s="109" t="str">
        <f>IF(B25=0, "",VLOOKUP(A25,'All Meals'!$A$12:$V$61,10))</f>
        <v/>
      </c>
      <c r="L25" s="110" t="str">
        <f t="shared" si="3"/>
        <v/>
      </c>
      <c r="M25" s="354" t="str">
        <f>IF(B25=0, "",VLOOKUP(A25,'All Meals'!$A$12:$V$61,13))</f>
        <v/>
      </c>
      <c r="N25" s="109" t="str">
        <f>IF(B25=0, "",VLOOKUP(A25,'All Meals'!$A$12:$V$61,16))</f>
        <v/>
      </c>
      <c r="O25" s="441" t="str">
        <f t="shared" si="16"/>
        <v/>
      </c>
      <c r="P25" s="442" t="str">
        <f>IF(B25=0, "",VLOOKUP(A25,'All Meals'!$A$12:$V$61,19))</f>
        <v/>
      </c>
      <c r="Q25" s="109" t="str">
        <f>IF(B25=0, "",VLOOKUP(A25,'All Meals'!$A$12:$V$61,20))</f>
        <v/>
      </c>
      <c r="R25" s="188" t="str">
        <f t="shared" si="0"/>
        <v/>
      </c>
      <c r="AB25" s="749"/>
      <c r="AC25" s="750"/>
      <c r="AD25" s="750"/>
      <c r="AE25" s="750"/>
      <c r="AF25" s="352"/>
      <c r="AG25" s="352"/>
      <c r="AH25" s="944"/>
      <c r="AI25" s="944"/>
      <c r="AJ25" s="944"/>
      <c r="AK25" s="944"/>
      <c r="AL25" s="352"/>
      <c r="AM25" s="352"/>
      <c r="AN25" s="752"/>
      <c r="AO25" s="752"/>
      <c r="AP25" s="752"/>
      <c r="AQ25" s="752"/>
      <c r="AR25" s="352"/>
      <c r="AS25" s="352"/>
      <c r="AT25" s="753"/>
      <c r="AU25" s="753"/>
      <c r="AV25" s="753"/>
      <c r="AW25" s="753"/>
      <c r="AX25" s="352"/>
      <c r="AY25" s="352"/>
      <c r="AZ25" s="948"/>
      <c r="BA25" s="949"/>
      <c r="BB25" s="949"/>
      <c r="BC25" s="950"/>
    </row>
    <row r="26" spans="1:57" ht="33.75" customHeight="1" thickBot="1" x14ac:dyDescent="0.3">
      <c r="A26" s="451">
        <v>1</v>
      </c>
      <c r="B26" s="451">
        <f t="shared" si="5"/>
        <v>0</v>
      </c>
      <c r="C26" s="459">
        <v>20</v>
      </c>
      <c r="D26" s="74"/>
      <c r="E26" s="452" t="str">
        <f>IF(B26=0,"",FLOOR(VLOOKUP(A26,'All Meals'!$A$12:$V$61,4),0.25))</f>
        <v/>
      </c>
      <c r="F26" s="188" t="str">
        <f t="shared" si="1"/>
        <v/>
      </c>
      <c r="G26" s="452" t="str">
        <f>IF(B26=0,"",FLOOR(VLOOKUP(A26,'All Meals'!$A$12:$V$61,5),0.25))</f>
        <v/>
      </c>
      <c r="H26" s="189" t="str">
        <f t="shared" si="2"/>
        <v/>
      </c>
      <c r="I26" s="453" t="str">
        <f>IF(B26=0,"",FLOOR(VLOOKUP(A26,'All Meals'!$A$12:$V$61,6),0.25))</f>
        <v/>
      </c>
      <c r="J26" s="453" t="str">
        <f>IF(B26=0,"",FLOOR(VLOOKUP(A26,'All Meals'!$A$12:$V$61,7),0.25))</f>
        <v/>
      </c>
      <c r="K26" s="454" t="str">
        <f>IF(B26=0, "",VLOOKUP(A26,'All Meals'!$A$12:$V$61,10))</f>
        <v/>
      </c>
      <c r="L26" s="110" t="str">
        <f t="shared" si="3"/>
        <v/>
      </c>
      <c r="M26" s="455" t="str">
        <f>IF(B26=0, "",VLOOKUP(A26,'All Meals'!$A$12:$V$61,13))</f>
        <v/>
      </c>
      <c r="N26" s="454" t="str">
        <f>IF(B26=0, "",VLOOKUP(A26,'All Meals'!$A$12:$V$61,16))</f>
        <v/>
      </c>
      <c r="O26" s="441" t="str">
        <f t="shared" si="16"/>
        <v/>
      </c>
      <c r="P26" s="456" t="str">
        <f>IF(B26=0, "",VLOOKUP(A26,'All Meals'!$A$12:$V$61,19))</f>
        <v/>
      </c>
      <c r="Q26" s="454" t="str">
        <f>IF(B26=0, "",VLOOKUP(A26,'All Meals'!$A$12:$V$61,20))</f>
        <v/>
      </c>
      <c r="R26" s="190" t="str">
        <f t="shared" si="0"/>
        <v/>
      </c>
      <c r="AB26" s="742"/>
      <c r="AC26" s="743"/>
      <c r="AD26" s="743"/>
      <c r="AE26" s="743"/>
      <c r="AF26" s="353"/>
      <c r="AG26" s="353"/>
      <c r="AH26" s="951"/>
      <c r="AI26" s="951"/>
      <c r="AJ26" s="951"/>
      <c r="AK26" s="951"/>
      <c r="AL26" s="353"/>
      <c r="AM26" s="353"/>
      <c r="AN26" s="745"/>
      <c r="AO26" s="745"/>
      <c r="AP26" s="745"/>
      <c r="AQ26" s="745"/>
      <c r="AR26" s="353"/>
      <c r="AS26" s="353"/>
      <c r="AT26" s="746"/>
      <c r="AU26" s="746"/>
      <c r="AV26" s="746"/>
      <c r="AW26" s="746"/>
      <c r="AX26" s="353"/>
      <c r="AY26" s="353"/>
      <c r="AZ26" s="938"/>
      <c r="BA26" s="939"/>
      <c r="BB26" s="939"/>
      <c r="BC26" s="940"/>
    </row>
    <row r="27" spans="1:57" ht="33.75" customHeight="1" x14ac:dyDescent="0.25">
      <c r="AB27" s="170"/>
    </row>
    <row r="28" spans="1:57" ht="33.75" customHeight="1" x14ac:dyDescent="0.25">
      <c r="AB28" s="170"/>
      <c r="AE28" s="171"/>
    </row>
    <row r="29" spans="1:57" ht="33.75" customHeight="1" x14ac:dyDescent="0.25"/>
    <row r="30" spans="1:57" ht="33.75" customHeight="1" x14ac:dyDescent="0.25"/>
  </sheetData>
  <sheetProtection algorithmName="SHA-512" hashValue="0/q/r0w4Vlk7sb8Q73dgxhiem5+G8Afcrle4I5SIRKtCKEULDRQFxYJprHnRKTn9gOQma2U+TmJo3R3rIymnpQ==" saltValue="nnaHImzh/23nyjp+nmCtaQ==" spinCount="100000" sheet="1"/>
  <mergeCells count="127">
    <mergeCell ref="C1:R1"/>
    <mergeCell ref="T1:Z1"/>
    <mergeCell ref="AB1:BC1"/>
    <mergeCell ref="D2:R2"/>
    <mergeCell ref="T2:V2"/>
    <mergeCell ref="Y2:Z2"/>
    <mergeCell ref="AB2:AW2"/>
    <mergeCell ref="AZ2:BD2"/>
    <mergeCell ref="E5:E6"/>
    <mergeCell ref="F5:F6"/>
    <mergeCell ref="G5:G6"/>
    <mergeCell ref="H5:H6"/>
    <mergeCell ref="I5:I6"/>
    <mergeCell ref="J5:J6"/>
    <mergeCell ref="C3:Z3"/>
    <mergeCell ref="AB3:AN3"/>
    <mergeCell ref="C4:D6"/>
    <mergeCell ref="E4:F4"/>
    <mergeCell ref="G4:J4"/>
    <mergeCell ref="K4:M4"/>
    <mergeCell ref="N4:P4"/>
    <mergeCell ref="Q4:R4"/>
    <mergeCell ref="S4:Z4"/>
    <mergeCell ref="AB4:BC4"/>
    <mergeCell ref="Q5:Q6"/>
    <mergeCell ref="R5:R6"/>
    <mergeCell ref="S5:V5"/>
    <mergeCell ref="AB5:AB6"/>
    <mergeCell ref="AE5:AE6"/>
    <mergeCell ref="Z5:Z8"/>
    <mergeCell ref="S8:V8"/>
    <mergeCell ref="K5:K6"/>
    <mergeCell ref="L5:L6"/>
    <mergeCell ref="M5:M6"/>
    <mergeCell ref="N5:N6"/>
    <mergeCell ref="O5:O6"/>
    <mergeCell ref="P5:P6"/>
    <mergeCell ref="BE5:BE6"/>
    <mergeCell ref="S6:V6"/>
    <mergeCell ref="S7:V7"/>
    <mergeCell ref="AB7:AB8"/>
    <mergeCell ref="AC7:AC8"/>
    <mergeCell ref="AD7:AD8"/>
    <mergeCell ref="AE7:AE8"/>
    <mergeCell ref="AH5:AH6"/>
    <mergeCell ref="AK5:AK6"/>
    <mergeCell ref="AN5:AN6"/>
    <mergeCell ref="AQ5:AQ6"/>
    <mergeCell ref="AT5:AT6"/>
    <mergeCell ref="AW5:AW6"/>
    <mergeCell ref="AF7:AF8"/>
    <mergeCell ref="AG7:AG8"/>
    <mergeCell ref="AH7:AH8"/>
    <mergeCell ref="AI7:AI8"/>
    <mergeCell ref="AJ7:AJ8"/>
    <mergeCell ref="AK7:AK8"/>
    <mergeCell ref="AZ5:AZ6"/>
    <mergeCell ref="BC5:BC6"/>
    <mergeCell ref="BD5:BD6"/>
    <mergeCell ref="BA7:BA8"/>
    <mergeCell ref="BB7:BB8"/>
    <mergeCell ref="BC7:BC8"/>
    <mergeCell ref="AL7:AL8"/>
    <mergeCell ref="AM7:AM8"/>
    <mergeCell ref="AN7:AN8"/>
    <mergeCell ref="AO7:AO8"/>
    <mergeCell ref="AP7:AP8"/>
    <mergeCell ref="AQ7:AQ8"/>
    <mergeCell ref="AR7:AR8"/>
    <mergeCell ref="AS7:AS8"/>
    <mergeCell ref="AT7:AT8"/>
    <mergeCell ref="AU7:AU8"/>
    <mergeCell ref="AV7:AV8"/>
    <mergeCell ref="AW7:AW8"/>
    <mergeCell ref="AX7:AX8"/>
    <mergeCell ref="AY7:AY8"/>
    <mergeCell ref="AZ7:AZ8"/>
    <mergeCell ref="AZ9:BC9"/>
    <mergeCell ref="T11:Z12"/>
    <mergeCell ref="T13:V18"/>
    <mergeCell ref="Y13:Z13"/>
    <mergeCell ref="Y14:Z14"/>
    <mergeCell ref="Y15:Z15"/>
    <mergeCell ref="Y16:Z16"/>
    <mergeCell ref="Y17:Z17"/>
    <mergeCell ref="Y18:Z18"/>
    <mergeCell ref="S9:V9"/>
    <mergeCell ref="AB9:AE9"/>
    <mergeCell ref="AH9:AK9"/>
    <mergeCell ref="AN9:AQ9"/>
    <mergeCell ref="AT9:AW9"/>
    <mergeCell ref="T19:Z19"/>
    <mergeCell ref="T20:V21"/>
    <mergeCell ref="Y20:Z21"/>
    <mergeCell ref="AB20:BC20"/>
    <mergeCell ref="AB21:AE21"/>
    <mergeCell ref="AH21:AK21"/>
    <mergeCell ref="AN21:AQ21"/>
    <mergeCell ref="AT21:AW21"/>
    <mergeCell ref="AZ21:BC21"/>
    <mergeCell ref="AZ22:BC22"/>
    <mergeCell ref="AB23:AE23"/>
    <mergeCell ref="AH23:AK23"/>
    <mergeCell ref="AN23:AQ23"/>
    <mergeCell ref="AT23:AW23"/>
    <mergeCell ref="AZ23:BC23"/>
    <mergeCell ref="T22:V23"/>
    <mergeCell ref="Y22:Z23"/>
    <mergeCell ref="AB22:AE22"/>
    <mergeCell ref="AH22:AK22"/>
    <mergeCell ref="AN22:AQ22"/>
    <mergeCell ref="AT22:AW22"/>
    <mergeCell ref="AB26:AE26"/>
    <mergeCell ref="AH26:AK26"/>
    <mergeCell ref="AN26:AQ26"/>
    <mergeCell ref="AT26:AW26"/>
    <mergeCell ref="AZ26:BC26"/>
    <mergeCell ref="AB24:AE24"/>
    <mergeCell ref="AH24:AK24"/>
    <mergeCell ref="AN24:AQ24"/>
    <mergeCell ref="AT24:AW24"/>
    <mergeCell ref="AZ24:BC24"/>
    <mergeCell ref="AB25:AE25"/>
    <mergeCell ref="AH25:AK25"/>
    <mergeCell ref="AN25:AQ25"/>
    <mergeCell ref="AT25:AW25"/>
    <mergeCell ref="AZ25:BC25"/>
  </mergeCells>
  <conditionalFormatting sqref="R7:R26 Z5 O7:O26 F7:J26 L7:L26 Z9">
    <cfRule type="containsText" dxfId="54" priority="5" stopIfTrue="1" operator="containsText" text="Yes">
      <formula>NOT(ISERROR(SEARCH("Yes",F5)))</formula>
    </cfRule>
    <cfRule type="containsText" dxfId="53" priority="6" stopIfTrue="1" operator="containsText" text="No">
      <formula>NOT(ISERROR(SEARCH("No",F5)))</formula>
    </cfRule>
  </conditionalFormatting>
  <conditionalFormatting sqref="AB9:AE9 AH9:AK9">
    <cfRule type="containsText" dxfId="52" priority="4" stopIfTrue="1" operator="containsText" text="Remember">
      <formula>NOT(ISERROR(SEARCH("Remember",AB9)))</formula>
    </cfRule>
  </conditionalFormatting>
  <conditionalFormatting sqref="AB20">
    <cfRule type="containsText" dxfId="51" priority="3" stopIfTrue="1" operator="containsText" text="You">
      <formula>NOT(ISERROR(SEARCH("You",AB20)))</formula>
    </cfRule>
  </conditionalFormatting>
  <conditionalFormatting sqref="AN9:AQ9">
    <cfRule type="containsText" dxfId="50" priority="2" stopIfTrue="1" operator="containsText" text="if">
      <formula>NOT(ISERROR(SEARCH("if",AN9)))</formula>
    </cfRule>
  </conditionalFormatting>
  <conditionalFormatting sqref="AB20">
    <cfRule type="containsText" dxfId="49" priority="1" stopIfTrue="1" operator="containsText" text="You">
      <formula>NOT(ISERROR(SEARCH("You",AB20)))</formula>
    </cfRule>
  </conditionalFormatting>
  <hyperlinks>
    <hyperlink ref="Y2:Z2" location="'Weekly Report'!A1" display="Go to Weekly Report" xr:uid="{00000000-0004-0000-0A00-000000000000}"/>
    <hyperlink ref="T2:V2" location="'Menu Worksheet Instructions'!A1" display="Go to Instructions" xr:uid="{00000000-0004-0000-0A00-000001000000}"/>
    <hyperlink ref="AZ2:BD2" r:id="rId1" display="https://foodbuyingguide.fns.usda.gov/files/Reports/USDA_FBG_Section2_Vegetables_YieldTable.pdf" xr:uid="{00000000-0004-0000-0A00-000002000000}"/>
  </hyperlinks>
  <pageMargins left="0.7" right="0.7" top="0.75" bottom="0.75" header="0.3" footer="0.3"/>
  <pageSetup scale="35" orientation="landscape" horizontalDpi="1200" verticalDpi="1200" r:id="rId2"/>
  <headerFooter>
    <oddHeader>&amp;L&amp;G</oddHeader>
    <oddFooter>&amp;L&amp;P</oddFooter>
  </headerFooter>
  <colBreaks count="1" manualBreakCount="1">
    <brk id="18" max="25" man="1"/>
  </col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35841" r:id="rId6" name="Drop Down 1">
              <controlPr defaultSize="0" autoLine="0" autoPict="0">
                <anchor moveWithCells="1">
                  <from>
                    <xdr:col>3</xdr:col>
                    <xdr:colOff>161925</xdr:colOff>
                    <xdr:row>6</xdr:row>
                    <xdr:rowOff>104775</xdr:rowOff>
                  </from>
                  <to>
                    <xdr:col>3</xdr:col>
                    <xdr:colOff>3057525</xdr:colOff>
                    <xdr:row>6</xdr:row>
                    <xdr:rowOff>381000</xdr:rowOff>
                  </to>
                </anchor>
              </controlPr>
            </control>
          </mc:Choice>
        </mc:AlternateContent>
        <mc:AlternateContent xmlns:mc="http://schemas.openxmlformats.org/markup-compatibility/2006">
          <mc:Choice Requires="x14">
            <control shapeId="35842" r:id="rId7" name="Drop Down 2">
              <controlPr defaultSize="0" autoLine="0" autoPict="0">
                <anchor moveWithCells="1">
                  <from>
                    <xdr:col>3</xdr:col>
                    <xdr:colOff>161925</xdr:colOff>
                    <xdr:row>7</xdr:row>
                    <xdr:rowOff>104775</xdr:rowOff>
                  </from>
                  <to>
                    <xdr:col>3</xdr:col>
                    <xdr:colOff>3057525</xdr:colOff>
                    <xdr:row>7</xdr:row>
                    <xdr:rowOff>381000</xdr:rowOff>
                  </to>
                </anchor>
              </controlPr>
            </control>
          </mc:Choice>
        </mc:AlternateContent>
        <mc:AlternateContent xmlns:mc="http://schemas.openxmlformats.org/markup-compatibility/2006">
          <mc:Choice Requires="x14">
            <control shapeId="35843" r:id="rId8" name="Drop Down 3">
              <controlPr defaultSize="0" autoLine="0" autoPict="0">
                <anchor moveWithCells="1">
                  <from>
                    <xdr:col>3</xdr:col>
                    <xdr:colOff>161925</xdr:colOff>
                    <xdr:row>8</xdr:row>
                    <xdr:rowOff>104775</xdr:rowOff>
                  </from>
                  <to>
                    <xdr:col>3</xdr:col>
                    <xdr:colOff>3057525</xdr:colOff>
                    <xdr:row>8</xdr:row>
                    <xdr:rowOff>381000</xdr:rowOff>
                  </to>
                </anchor>
              </controlPr>
            </control>
          </mc:Choice>
        </mc:AlternateContent>
        <mc:AlternateContent xmlns:mc="http://schemas.openxmlformats.org/markup-compatibility/2006">
          <mc:Choice Requires="x14">
            <control shapeId="35844" r:id="rId9" name="Drop Down 4">
              <controlPr defaultSize="0" autoLine="0" autoPict="0">
                <anchor moveWithCells="1">
                  <from>
                    <xdr:col>3</xdr:col>
                    <xdr:colOff>161925</xdr:colOff>
                    <xdr:row>9</xdr:row>
                    <xdr:rowOff>104775</xdr:rowOff>
                  </from>
                  <to>
                    <xdr:col>3</xdr:col>
                    <xdr:colOff>3057525</xdr:colOff>
                    <xdr:row>9</xdr:row>
                    <xdr:rowOff>381000</xdr:rowOff>
                  </to>
                </anchor>
              </controlPr>
            </control>
          </mc:Choice>
        </mc:AlternateContent>
        <mc:AlternateContent xmlns:mc="http://schemas.openxmlformats.org/markup-compatibility/2006">
          <mc:Choice Requires="x14">
            <control shapeId="35845" r:id="rId10" name="Drop Down 5">
              <controlPr defaultSize="0" autoLine="0" autoPict="0">
                <anchor moveWithCells="1">
                  <from>
                    <xdr:col>3</xdr:col>
                    <xdr:colOff>161925</xdr:colOff>
                    <xdr:row>10</xdr:row>
                    <xdr:rowOff>104775</xdr:rowOff>
                  </from>
                  <to>
                    <xdr:col>3</xdr:col>
                    <xdr:colOff>3057525</xdr:colOff>
                    <xdr:row>10</xdr:row>
                    <xdr:rowOff>381000</xdr:rowOff>
                  </to>
                </anchor>
              </controlPr>
            </control>
          </mc:Choice>
        </mc:AlternateContent>
        <mc:AlternateContent xmlns:mc="http://schemas.openxmlformats.org/markup-compatibility/2006">
          <mc:Choice Requires="x14">
            <control shapeId="35846" r:id="rId11" name="Drop Down 6">
              <controlPr defaultSize="0" autoLine="0" autoPict="0">
                <anchor moveWithCells="1">
                  <from>
                    <xdr:col>3</xdr:col>
                    <xdr:colOff>161925</xdr:colOff>
                    <xdr:row>11</xdr:row>
                    <xdr:rowOff>104775</xdr:rowOff>
                  </from>
                  <to>
                    <xdr:col>3</xdr:col>
                    <xdr:colOff>3057525</xdr:colOff>
                    <xdr:row>11</xdr:row>
                    <xdr:rowOff>381000</xdr:rowOff>
                  </to>
                </anchor>
              </controlPr>
            </control>
          </mc:Choice>
        </mc:AlternateContent>
        <mc:AlternateContent xmlns:mc="http://schemas.openxmlformats.org/markup-compatibility/2006">
          <mc:Choice Requires="x14">
            <control shapeId="35847" r:id="rId12" name="Drop Down 7">
              <controlPr defaultSize="0" autoLine="0" autoPict="0">
                <anchor moveWithCells="1">
                  <from>
                    <xdr:col>3</xdr:col>
                    <xdr:colOff>161925</xdr:colOff>
                    <xdr:row>12</xdr:row>
                    <xdr:rowOff>104775</xdr:rowOff>
                  </from>
                  <to>
                    <xdr:col>3</xdr:col>
                    <xdr:colOff>3057525</xdr:colOff>
                    <xdr:row>12</xdr:row>
                    <xdr:rowOff>381000</xdr:rowOff>
                  </to>
                </anchor>
              </controlPr>
            </control>
          </mc:Choice>
        </mc:AlternateContent>
        <mc:AlternateContent xmlns:mc="http://schemas.openxmlformats.org/markup-compatibility/2006">
          <mc:Choice Requires="x14">
            <control shapeId="35848" r:id="rId13" name="Drop Down 8">
              <controlPr defaultSize="0" autoLine="0" autoPict="0">
                <anchor moveWithCells="1">
                  <from>
                    <xdr:col>3</xdr:col>
                    <xdr:colOff>161925</xdr:colOff>
                    <xdr:row>13</xdr:row>
                    <xdr:rowOff>104775</xdr:rowOff>
                  </from>
                  <to>
                    <xdr:col>3</xdr:col>
                    <xdr:colOff>3057525</xdr:colOff>
                    <xdr:row>13</xdr:row>
                    <xdr:rowOff>381000</xdr:rowOff>
                  </to>
                </anchor>
              </controlPr>
            </control>
          </mc:Choice>
        </mc:AlternateContent>
        <mc:AlternateContent xmlns:mc="http://schemas.openxmlformats.org/markup-compatibility/2006">
          <mc:Choice Requires="x14">
            <control shapeId="35849" r:id="rId14" name="Drop Down 9">
              <controlPr defaultSize="0" autoLine="0" autoPict="0">
                <anchor moveWithCells="1">
                  <from>
                    <xdr:col>3</xdr:col>
                    <xdr:colOff>161925</xdr:colOff>
                    <xdr:row>14</xdr:row>
                    <xdr:rowOff>104775</xdr:rowOff>
                  </from>
                  <to>
                    <xdr:col>3</xdr:col>
                    <xdr:colOff>3057525</xdr:colOff>
                    <xdr:row>14</xdr:row>
                    <xdr:rowOff>381000</xdr:rowOff>
                  </to>
                </anchor>
              </controlPr>
            </control>
          </mc:Choice>
        </mc:AlternateContent>
        <mc:AlternateContent xmlns:mc="http://schemas.openxmlformats.org/markup-compatibility/2006">
          <mc:Choice Requires="x14">
            <control shapeId="35850" r:id="rId15" name="Drop Down 10">
              <controlPr defaultSize="0" autoLine="0" autoPict="0">
                <anchor moveWithCells="1">
                  <from>
                    <xdr:col>3</xdr:col>
                    <xdr:colOff>161925</xdr:colOff>
                    <xdr:row>15</xdr:row>
                    <xdr:rowOff>85725</xdr:rowOff>
                  </from>
                  <to>
                    <xdr:col>3</xdr:col>
                    <xdr:colOff>3057525</xdr:colOff>
                    <xdr:row>15</xdr:row>
                    <xdr:rowOff>361950</xdr:rowOff>
                  </to>
                </anchor>
              </controlPr>
            </control>
          </mc:Choice>
        </mc:AlternateContent>
        <mc:AlternateContent xmlns:mc="http://schemas.openxmlformats.org/markup-compatibility/2006">
          <mc:Choice Requires="x14">
            <control shapeId="35851" r:id="rId16" name="Drop Down 11">
              <controlPr defaultSize="0" autoLine="0" autoPict="0">
                <anchor moveWithCells="1">
                  <from>
                    <xdr:col>3</xdr:col>
                    <xdr:colOff>161925</xdr:colOff>
                    <xdr:row>16</xdr:row>
                    <xdr:rowOff>104775</xdr:rowOff>
                  </from>
                  <to>
                    <xdr:col>3</xdr:col>
                    <xdr:colOff>3057525</xdr:colOff>
                    <xdr:row>16</xdr:row>
                    <xdr:rowOff>381000</xdr:rowOff>
                  </to>
                </anchor>
              </controlPr>
            </control>
          </mc:Choice>
        </mc:AlternateContent>
        <mc:AlternateContent xmlns:mc="http://schemas.openxmlformats.org/markup-compatibility/2006">
          <mc:Choice Requires="x14">
            <control shapeId="35852" r:id="rId17" name="Drop Down 12">
              <controlPr defaultSize="0" autoLine="0" autoPict="0">
                <anchor moveWithCells="1">
                  <from>
                    <xdr:col>3</xdr:col>
                    <xdr:colOff>161925</xdr:colOff>
                    <xdr:row>17</xdr:row>
                    <xdr:rowOff>104775</xdr:rowOff>
                  </from>
                  <to>
                    <xdr:col>3</xdr:col>
                    <xdr:colOff>3057525</xdr:colOff>
                    <xdr:row>17</xdr:row>
                    <xdr:rowOff>381000</xdr:rowOff>
                  </to>
                </anchor>
              </controlPr>
            </control>
          </mc:Choice>
        </mc:AlternateContent>
        <mc:AlternateContent xmlns:mc="http://schemas.openxmlformats.org/markup-compatibility/2006">
          <mc:Choice Requires="x14">
            <control shapeId="35853" r:id="rId18" name="Drop Down 13">
              <controlPr defaultSize="0" autoLine="0" autoPict="0">
                <anchor moveWithCells="1">
                  <from>
                    <xdr:col>3</xdr:col>
                    <xdr:colOff>161925</xdr:colOff>
                    <xdr:row>18</xdr:row>
                    <xdr:rowOff>104775</xdr:rowOff>
                  </from>
                  <to>
                    <xdr:col>3</xdr:col>
                    <xdr:colOff>3057525</xdr:colOff>
                    <xdr:row>18</xdr:row>
                    <xdr:rowOff>381000</xdr:rowOff>
                  </to>
                </anchor>
              </controlPr>
            </control>
          </mc:Choice>
        </mc:AlternateContent>
        <mc:AlternateContent xmlns:mc="http://schemas.openxmlformats.org/markup-compatibility/2006">
          <mc:Choice Requires="x14">
            <control shapeId="35854" r:id="rId19" name="Drop Down 14">
              <controlPr defaultSize="0" autoLine="0" autoPict="0">
                <anchor moveWithCells="1">
                  <from>
                    <xdr:col>3</xdr:col>
                    <xdr:colOff>161925</xdr:colOff>
                    <xdr:row>19</xdr:row>
                    <xdr:rowOff>104775</xdr:rowOff>
                  </from>
                  <to>
                    <xdr:col>3</xdr:col>
                    <xdr:colOff>3057525</xdr:colOff>
                    <xdr:row>19</xdr:row>
                    <xdr:rowOff>381000</xdr:rowOff>
                  </to>
                </anchor>
              </controlPr>
            </control>
          </mc:Choice>
        </mc:AlternateContent>
        <mc:AlternateContent xmlns:mc="http://schemas.openxmlformats.org/markup-compatibility/2006">
          <mc:Choice Requires="x14">
            <control shapeId="35855" r:id="rId20" name="Drop Down 15">
              <controlPr defaultSize="0" autoLine="0" autoPict="0">
                <anchor moveWithCells="1">
                  <from>
                    <xdr:col>3</xdr:col>
                    <xdr:colOff>161925</xdr:colOff>
                    <xdr:row>20</xdr:row>
                    <xdr:rowOff>104775</xdr:rowOff>
                  </from>
                  <to>
                    <xdr:col>3</xdr:col>
                    <xdr:colOff>3057525</xdr:colOff>
                    <xdr:row>20</xdr:row>
                    <xdr:rowOff>381000</xdr:rowOff>
                  </to>
                </anchor>
              </controlPr>
            </control>
          </mc:Choice>
        </mc:AlternateContent>
        <mc:AlternateContent xmlns:mc="http://schemas.openxmlformats.org/markup-compatibility/2006">
          <mc:Choice Requires="x14">
            <control shapeId="35856" r:id="rId21" name="Drop Down 16">
              <controlPr defaultSize="0" autoLine="0" autoPict="0">
                <anchor moveWithCells="1">
                  <from>
                    <xdr:col>3</xdr:col>
                    <xdr:colOff>161925</xdr:colOff>
                    <xdr:row>21</xdr:row>
                    <xdr:rowOff>104775</xdr:rowOff>
                  </from>
                  <to>
                    <xdr:col>3</xdr:col>
                    <xdr:colOff>3057525</xdr:colOff>
                    <xdr:row>21</xdr:row>
                    <xdr:rowOff>381000</xdr:rowOff>
                  </to>
                </anchor>
              </controlPr>
            </control>
          </mc:Choice>
        </mc:AlternateContent>
        <mc:AlternateContent xmlns:mc="http://schemas.openxmlformats.org/markup-compatibility/2006">
          <mc:Choice Requires="x14">
            <control shapeId="35857" r:id="rId22" name="Drop Down 17">
              <controlPr defaultSize="0" autoLine="0" autoPict="0">
                <anchor moveWithCells="1">
                  <from>
                    <xdr:col>3</xdr:col>
                    <xdr:colOff>161925</xdr:colOff>
                    <xdr:row>22</xdr:row>
                    <xdr:rowOff>104775</xdr:rowOff>
                  </from>
                  <to>
                    <xdr:col>3</xdr:col>
                    <xdr:colOff>3057525</xdr:colOff>
                    <xdr:row>22</xdr:row>
                    <xdr:rowOff>381000</xdr:rowOff>
                  </to>
                </anchor>
              </controlPr>
            </control>
          </mc:Choice>
        </mc:AlternateContent>
        <mc:AlternateContent xmlns:mc="http://schemas.openxmlformats.org/markup-compatibility/2006">
          <mc:Choice Requires="x14">
            <control shapeId="35858" r:id="rId23" name="Drop Down 18">
              <controlPr defaultSize="0" autoLine="0" autoPict="0">
                <anchor moveWithCells="1">
                  <from>
                    <xdr:col>3</xdr:col>
                    <xdr:colOff>161925</xdr:colOff>
                    <xdr:row>23</xdr:row>
                    <xdr:rowOff>104775</xdr:rowOff>
                  </from>
                  <to>
                    <xdr:col>3</xdr:col>
                    <xdr:colOff>3057525</xdr:colOff>
                    <xdr:row>23</xdr:row>
                    <xdr:rowOff>381000</xdr:rowOff>
                  </to>
                </anchor>
              </controlPr>
            </control>
          </mc:Choice>
        </mc:AlternateContent>
        <mc:AlternateContent xmlns:mc="http://schemas.openxmlformats.org/markup-compatibility/2006">
          <mc:Choice Requires="x14">
            <control shapeId="35859" r:id="rId24" name="Drop Down 19">
              <controlPr defaultSize="0" autoLine="0" autoPict="0">
                <anchor moveWithCells="1">
                  <from>
                    <xdr:col>3</xdr:col>
                    <xdr:colOff>161925</xdr:colOff>
                    <xdr:row>24</xdr:row>
                    <xdr:rowOff>104775</xdr:rowOff>
                  </from>
                  <to>
                    <xdr:col>3</xdr:col>
                    <xdr:colOff>3057525</xdr:colOff>
                    <xdr:row>24</xdr:row>
                    <xdr:rowOff>381000</xdr:rowOff>
                  </to>
                </anchor>
              </controlPr>
            </control>
          </mc:Choice>
        </mc:AlternateContent>
        <mc:AlternateContent xmlns:mc="http://schemas.openxmlformats.org/markup-compatibility/2006">
          <mc:Choice Requires="x14">
            <control shapeId="35860" r:id="rId25" name="Drop Down 20">
              <controlPr defaultSize="0" autoLine="0" autoPict="0">
                <anchor moveWithCells="1">
                  <from>
                    <xdr:col>3</xdr:col>
                    <xdr:colOff>161925</xdr:colOff>
                    <xdr:row>25</xdr:row>
                    <xdr:rowOff>104775</xdr:rowOff>
                  </from>
                  <to>
                    <xdr:col>3</xdr:col>
                    <xdr:colOff>3057525</xdr:colOff>
                    <xdr:row>25</xdr:row>
                    <xdr:rowOff>381000</xdr:rowOff>
                  </to>
                </anchor>
              </controlPr>
            </control>
          </mc:Choice>
        </mc:AlternateContent>
        <mc:AlternateContent xmlns:mc="http://schemas.openxmlformats.org/markup-compatibility/2006">
          <mc:Choice Requires="x14">
            <control shapeId="35861" r:id="rId26" name="Check Box 21">
              <controlPr defaultSize="0" autoFill="0" autoLine="0" autoPict="0">
                <anchor moveWithCells="1">
                  <from>
                    <xdr:col>24</xdr:col>
                    <xdr:colOff>200025</xdr:colOff>
                    <xdr:row>4</xdr:row>
                    <xdr:rowOff>142875</xdr:rowOff>
                  </from>
                  <to>
                    <xdr:col>24</xdr:col>
                    <xdr:colOff>504825</xdr:colOff>
                    <xdr:row>4</xdr:row>
                    <xdr:rowOff>371475</xdr:rowOff>
                  </to>
                </anchor>
              </controlPr>
            </control>
          </mc:Choice>
        </mc:AlternateContent>
        <mc:AlternateContent xmlns:mc="http://schemas.openxmlformats.org/markup-compatibility/2006">
          <mc:Choice Requires="x14">
            <control shapeId="35862" r:id="rId27" name="Check Box 22">
              <controlPr defaultSize="0" autoFill="0" autoLine="0" autoPict="0">
                <anchor moveWithCells="1">
                  <from>
                    <xdr:col>24</xdr:col>
                    <xdr:colOff>200025</xdr:colOff>
                    <xdr:row>5</xdr:row>
                    <xdr:rowOff>152400</xdr:rowOff>
                  </from>
                  <to>
                    <xdr:col>24</xdr:col>
                    <xdr:colOff>514350</xdr:colOff>
                    <xdr:row>5</xdr:row>
                    <xdr:rowOff>371475</xdr:rowOff>
                  </to>
                </anchor>
              </controlPr>
            </control>
          </mc:Choice>
        </mc:AlternateContent>
        <mc:AlternateContent xmlns:mc="http://schemas.openxmlformats.org/markup-compatibility/2006">
          <mc:Choice Requires="x14">
            <control shapeId="35863" r:id="rId28" name="Check Box 23">
              <controlPr defaultSize="0" autoFill="0" autoLine="0" autoPict="0">
                <anchor moveWithCells="1">
                  <from>
                    <xdr:col>24</xdr:col>
                    <xdr:colOff>200025</xdr:colOff>
                    <xdr:row>6</xdr:row>
                    <xdr:rowOff>123825</xdr:rowOff>
                  </from>
                  <to>
                    <xdr:col>24</xdr:col>
                    <xdr:colOff>514350</xdr:colOff>
                    <xdr:row>6</xdr:row>
                    <xdr:rowOff>342900</xdr:rowOff>
                  </to>
                </anchor>
              </controlPr>
            </control>
          </mc:Choice>
        </mc:AlternateContent>
        <mc:AlternateContent xmlns:mc="http://schemas.openxmlformats.org/markup-compatibility/2006">
          <mc:Choice Requires="x14">
            <control shapeId="35864" r:id="rId29" name="Check Box 24">
              <controlPr defaultSize="0" autoFill="0" autoLine="0" autoPict="0">
                <anchor moveWithCells="1">
                  <from>
                    <xdr:col>24</xdr:col>
                    <xdr:colOff>180975</xdr:colOff>
                    <xdr:row>7</xdr:row>
                    <xdr:rowOff>123825</xdr:rowOff>
                  </from>
                  <to>
                    <xdr:col>24</xdr:col>
                    <xdr:colOff>485775</xdr:colOff>
                    <xdr:row>7</xdr:row>
                    <xdr:rowOff>342900</xdr:rowOff>
                  </to>
                </anchor>
              </controlPr>
            </control>
          </mc:Choice>
        </mc:AlternateContent>
        <mc:AlternateContent xmlns:mc="http://schemas.openxmlformats.org/markup-compatibility/2006">
          <mc:Choice Requires="x14">
            <control shapeId="35865" r:id="rId30" name="Check Box 25">
              <controlPr defaultSize="0" autoFill="0" autoLine="0" autoPict="0">
                <anchor moveWithCells="1">
                  <from>
                    <xdr:col>24</xdr:col>
                    <xdr:colOff>180975</xdr:colOff>
                    <xdr:row>8</xdr:row>
                    <xdr:rowOff>85725</xdr:rowOff>
                  </from>
                  <to>
                    <xdr:col>24</xdr:col>
                    <xdr:colOff>485775</xdr:colOff>
                    <xdr:row>8</xdr:row>
                    <xdr:rowOff>314325</xdr:rowOff>
                  </to>
                </anchor>
              </controlPr>
            </control>
          </mc:Choice>
        </mc:AlternateContent>
        <mc:AlternateContent xmlns:mc="http://schemas.openxmlformats.org/markup-compatibility/2006">
          <mc:Choice Requires="x14">
            <control shapeId="35866" r:id="rId31" name="Drop Down 26">
              <controlPr defaultSize="0" autoLine="0" autoPict="0">
                <anchor moveWithCells="1">
                  <from>
                    <xdr:col>27</xdr:col>
                    <xdr:colOff>123825</xdr:colOff>
                    <xdr:row>9</xdr:row>
                    <xdr:rowOff>76200</xdr:rowOff>
                  </from>
                  <to>
                    <xdr:col>27</xdr:col>
                    <xdr:colOff>2476500</xdr:colOff>
                    <xdr:row>9</xdr:row>
                    <xdr:rowOff>342900</xdr:rowOff>
                  </to>
                </anchor>
              </controlPr>
            </control>
          </mc:Choice>
        </mc:AlternateContent>
        <mc:AlternateContent xmlns:mc="http://schemas.openxmlformats.org/markup-compatibility/2006">
          <mc:Choice Requires="x14">
            <control shapeId="35867" r:id="rId32" name="Drop Down 27">
              <controlPr defaultSize="0" autoLine="0" autoPict="0">
                <anchor moveWithCells="1">
                  <from>
                    <xdr:col>27</xdr:col>
                    <xdr:colOff>123825</xdr:colOff>
                    <xdr:row>10</xdr:row>
                    <xdr:rowOff>85725</xdr:rowOff>
                  </from>
                  <to>
                    <xdr:col>27</xdr:col>
                    <xdr:colOff>2476500</xdr:colOff>
                    <xdr:row>10</xdr:row>
                    <xdr:rowOff>381000</xdr:rowOff>
                  </to>
                </anchor>
              </controlPr>
            </control>
          </mc:Choice>
        </mc:AlternateContent>
        <mc:AlternateContent xmlns:mc="http://schemas.openxmlformats.org/markup-compatibility/2006">
          <mc:Choice Requires="x14">
            <control shapeId="35868" r:id="rId33" name="Drop Down 28">
              <controlPr defaultSize="0" autoLine="0" autoPict="0">
                <anchor moveWithCells="1">
                  <from>
                    <xdr:col>27</xdr:col>
                    <xdr:colOff>123825</xdr:colOff>
                    <xdr:row>11</xdr:row>
                    <xdr:rowOff>85725</xdr:rowOff>
                  </from>
                  <to>
                    <xdr:col>27</xdr:col>
                    <xdr:colOff>2476500</xdr:colOff>
                    <xdr:row>11</xdr:row>
                    <xdr:rowOff>381000</xdr:rowOff>
                  </to>
                </anchor>
              </controlPr>
            </control>
          </mc:Choice>
        </mc:AlternateContent>
        <mc:AlternateContent xmlns:mc="http://schemas.openxmlformats.org/markup-compatibility/2006">
          <mc:Choice Requires="x14">
            <control shapeId="35869" r:id="rId34" name="Drop Down 29">
              <controlPr defaultSize="0" autoLine="0" autoPict="0">
                <anchor moveWithCells="1">
                  <from>
                    <xdr:col>27</xdr:col>
                    <xdr:colOff>123825</xdr:colOff>
                    <xdr:row>12</xdr:row>
                    <xdr:rowOff>76200</xdr:rowOff>
                  </from>
                  <to>
                    <xdr:col>27</xdr:col>
                    <xdr:colOff>2495550</xdr:colOff>
                    <xdr:row>12</xdr:row>
                    <xdr:rowOff>342900</xdr:rowOff>
                  </to>
                </anchor>
              </controlPr>
            </control>
          </mc:Choice>
        </mc:AlternateContent>
        <mc:AlternateContent xmlns:mc="http://schemas.openxmlformats.org/markup-compatibility/2006">
          <mc:Choice Requires="x14">
            <control shapeId="35870" r:id="rId35" name="Drop Down 30">
              <controlPr defaultSize="0" autoLine="0" autoPict="0">
                <anchor moveWithCells="1">
                  <from>
                    <xdr:col>27</xdr:col>
                    <xdr:colOff>123825</xdr:colOff>
                    <xdr:row>13</xdr:row>
                    <xdr:rowOff>76200</xdr:rowOff>
                  </from>
                  <to>
                    <xdr:col>27</xdr:col>
                    <xdr:colOff>2476500</xdr:colOff>
                    <xdr:row>13</xdr:row>
                    <xdr:rowOff>342900</xdr:rowOff>
                  </to>
                </anchor>
              </controlPr>
            </control>
          </mc:Choice>
        </mc:AlternateContent>
        <mc:AlternateContent xmlns:mc="http://schemas.openxmlformats.org/markup-compatibility/2006">
          <mc:Choice Requires="x14">
            <control shapeId="35871" r:id="rId36" name="Drop Down 31">
              <controlPr defaultSize="0" autoLine="0" autoPict="0">
                <anchor moveWithCells="1">
                  <from>
                    <xdr:col>27</xdr:col>
                    <xdr:colOff>123825</xdr:colOff>
                    <xdr:row>14</xdr:row>
                    <xdr:rowOff>76200</xdr:rowOff>
                  </from>
                  <to>
                    <xdr:col>27</xdr:col>
                    <xdr:colOff>2476500</xdr:colOff>
                    <xdr:row>14</xdr:row>
                    <xdr:rowOff>342900</xdr:rowOff>
                  </to>
                </anchor>
              </controlPr>
            </control>
          </mc:Choice>
        </mc:AlternateContent>
        <mc:AlternateContent xmlns:mc="http://schemas.openxmlformats.org/markup-compatibility/2006">
          <mc:Choice Requires="x14">
            <control shapeId="35872" r:id="rId37" name="Drop Down 32">
              <controlPr defaultSize="0" autoLine="0" autoPict="0">
                <anchor moveWithCells="1">
                  <from>
                    <xdr:col>27</xdr:col>
                    <xdr:colOff>123825</xdr:colOff>
                    <xdr:row>15</xdr:row>
                    <xdr:rowOff>76200</xdr:rowOff>
                  </from>
                  <to>
                    <xdr:col>27</xdr:col>
                    <xdr:colOff>2476500</xdr:colOff>
                    <xdr:row>15</xdr:row>
                    <xdr:rowOff>342900</xdr:rowOff>
                  </to>
                </anchor>
              </controlPr>
            </control>
          </mc:Choice>
        </mc:AlternateContent>
        <mc:AlternateContent xmlns:mc="http://schemas.openxmlformats.org/markup-compatibility/2006">
          <mc:Choice Requires="x14">
            <control shapeId="35873" r:id="rId38" name="Drop Down 33">
              <controlPr defaultSize="0" autoLine="0" autoPict="0">
                <anchor moveWithCells="1">
                  <from>
                    <xdr:col>27</xdr:col>
                    <xdr:colOff>123825</xdr:colOff>
                    <xdr:row>16</xdr:row>
                    <xdr:rowOff>76200</xdr:rowOff>
                  </from>
                  <to>
                    <xdr:col>27</xdr:col>
                    <xdr:colOff>2476500</xdr:colOff>
                    <xdr:row>16</xdr:row>
                    <xdr:rowOff>342900</xdr:rowOff>
                  </to>
                </anchor>
              </controlPr>
            </control>
          </mc:Choice>
        </mc:AlternateContent>
        <mc:AlternateContent xmlns:mc="http://schemas.openxmlformats.org/markup-compatibility/2006">
          <mc:Choice Requires="x14">
            <control shapeId="35874" r:id="rId39" name="Drop Down 34">
              <controlPr defaultSize="0" autoLine="0" autoPict="0">
                <anchor moveWithCells="1">
                  <from>
                    <xdr:col>27</xdr:col>
                    <xdr:colOff>123825</xdr:colOff>
                    <xdr:row>18</xdr:row>
                    <xdr:rowOff>76200</xdr:rowOff>
                  </from>
                  <to>
                    <xdr:col>27</xdr:col>
                    <xdr:colOff>2476500</xdr:colOff>
                    <xdr:row>18</xdr:row>
                    <xdr:rowOff>342900</xdr:rowOff>
                  </to>
                </anchor>
              </controlPr>
            </control>
          </mc:Choice>
        </mc:AlternateContent>
        <mc:AlternateContent xmlns:mc="http://schemas.openxmlformats.org/markup-compatibility/2006">
          <mc:Choice Requires="x14">
            <control shapeId="35875" r:id="rId40" name="Drop Down 35">
              <controlPr defaultSize="0" autoLine="0" autoPict="0">
                <anchor moveWithCells="1">
                  <from>
                    <xdr:col>30</xdr:col>
                    <xdr:colOff>123825</xdr:colOff>
                    <xdr:row>9</xdr:row>
                    <xdr:rowOff>76200</xdr:rowOff>
                  </from>
                  <to>
                    <xdr:col>30</xdr:col>
                    <xdr:colOff>942975</xdr:colOff>
                    <xdr:row>9</xdr:row>
                    <xdr:rowOff>342900</xdr:rowOff>
                  </to>
                </anchor>
              </controlPr>
            </control>
          </mc:Choice>
        </mc:AlternateContent>
        <mc:AlternateContent xmlns:mc="http://schemas.openxmlformats.org/markup-compatibility/2006">
          <mc:Choice Requires="x14">
            <control shapeId="35876" r:id="rId41" name="Drop Down 36">
              <controlPr defaultSize="0" autoLine="0" autoPict="0">
                <anchor moveWithCells="1">
                  <from>
                    <xdr:col>30</xdr:col>
                    <xdr:colOff>123825</xdr:colOff>
                    <xdr:row>10</xdr:row>
                    <xdr:rowOff>76200</xdr:rowOff>
                  </from>
                  <to>
                    <xdr:col>30</xdr:col>
                    <xdr:colOff>942975</xdr:colOff>
                    <xdr:row>10</xdr:row>
                    <xdr:rowOff>342900</xdr:rowOff>
                  </to>
                </anchor>
              </controlPr>
            </control>
          </mc:Choice>
        </mc:AlternateContent>
        <mc:AlternateContent xmlns:mc="http://schemas.openxmlformats.org/markup-compatibility/2006">
          <mc:Choice Requires="x14">
            <control shapeId="35877" r:id="rId42" name="Drop Down 37">
              <controlPr defaultSize="0" autoLine="0" autoPict="0">
                <anchor moveWithCells="1">
                  <from>
                    <xdr:col>30</xdr:col>
                    <xdr:colOff>123825</xdr:colOff>
                    <xdr:row>11</xdr:row>
                    <xdr:rowOff>76200</xdr:rowOff>
                  </from>
                  <to>
                    <xdr:col>30</xdr:col>
                    <xdr:colOff>942975</xdr:colOff>
                    <xdr:row>11</xdr:row>
                    <xdr:rowOff>342900</xdr:rowOff>
                  </to>
                </anchor>
              </controlPr>
            </control>
          </mc:Choice>
        </mc:AlternateContent>
        <mc:AlternateContent xmlns:mc="http://schemas.openxmlformats.org/markup-compatibility/2006">
          <mc:Choice Requires="x14">
            <control shapeId="35878" r:id="rId43" name="Drop Down 38">
              <controlPr defaultSize="0" autoLine="0" autoPict="0">
                <anchor moveWithCells="1">
                  <from>
                    <xdr:col>30</xdr:col>
                    <xdr:colOff>123825</xdr:colOff>
                    <xdr:row>12</xdr:row>
                    <xdr:rowOff>76200</xdr:rowOff>
                  </from>
                  <to>
                    <xdr:col>30</xdr:col>
                    <xdr:colOff>942975</xdr:colOff>
                    <xdr:row>12</xdr:row>
                    <xdr:rowOff>342900</xdr:rowOff>
                  </to>
                </anchor>
              </controlPr>
            </control>
          </mc:Choice>
        </mc:AlternateContent>
        <mc:AlternateContent xmlns:mc="http://schemas.openxmlformats.org/markup-compatibility/2006">
          <mc:Choice Requires="x14">
            <control shapeId="35879" r:id="rId44" name="Drop Down 39">
              <controlPr defaultSize="0" autoLine="0" autoPict="0">
                <anchor moveWithCells="1">
                  <from>
                    <xdr:col>30</xdr:col>
                    <xdr:colOff>123825</xdr:colOff>
                    <xdr:row>13</xdr:row>
                    <xdr:rowOff>76200</xdr:rowOff>
                  </from>
                  <to>
                    <xdr:col>30</xdr:col>
                    <xdr:colOff>942975</xdr:colOff>
                    <xdr:row>13</xdr:row>
                    <xdr:rowOff>342900</xdr:rowOff>
                  </to>
                </anchor>
              </controlPr>
            </control>
          </mc:Choice>
        </mc:AlternateContent>
        <mc:AlternateContent xmlns:mc="http://schemas.openxmlformats.org/markup-compatibility/2006">
          <mc:Choice Requires="x14">
            <control shapeId="35880" r:id="rId45" name="Drop Down 40">
              <controlPr defaultSize="0" autoLine="0" autoPict="0">
                <anchor moveWithCells="1">
                  <from>
                    <xdr:col>30</xdr:col>
                    <xdr:colOff>123825</xdr:colOff>
                    <xdr:row>14</xdr:row>
                    <xdr:rowOff>76200</xdr:rowOff>
                  </from>
                  <to>
                    <xdr:col>30</xdr:col>
                    <xdr:colOff>942975</xdr:colOff>
                    <xdr:row>14</xdr:row>
                    <xdr:rowOff>342900</xdr:rowOff>
                  </to>
                </anchor>
              </controlPr>
            </control>
          </mc:Choice>
        </mc:AlternateContent>
        <mc:AlternateContent xmlns:mc="http://schemas.openxmlformats.org/markup-compatibility/2006">
          <mc:Choice Requires="x14">
            <control shapeId="35881" r:id="rId46" name="Drop Down 41">
              <controlPr defaultSize="0" autoLine="0" autoPict="0">
                <anchor moveWithCells="1">
                  <from>
                    <xdr:col>30</xdr:col>
                    <xdr:colOff>123825</xdr:colOff>
                    <xdr:row>15</xdr:row>
                    <xdr:rowOff>76200</xdr:rowOff>
                  </from>
                  <to>
                    <xdr:col>30</xdr:col>
                    <xdr:colOff>942975</xdr:colOff>
                    <xdr:row>15</xdr:row>
                    <xdr:rowOff>342900</xdr:rowOff>
                  </to>
                </anchor>
              </controlPr>
            </control>
          </mc:Choice>
        </mc:AlternateContent>
        <mc:AlternateContent xmlns:mc="http://schemas.openxmlformats.org/markup-compatibility/2006">
          <mc:Choice Requires="x14">
            <control shapeId="35882" r:id="rId47" name="Drop Down 42">
              <controlPr defaultSize="0" autoLine="0" autoPict="0">
                <anchor moveWithCells="1">
                  <from>
                    <xdr:col>30</xdr:col>
                    <xdr:colOff>123825</xdr:colOff>
                    <xdr:row>16</xdr:row>
                    <xdr:rowOff>76200</xdr:rowOff>
                  </from>
                  <to>
                    <xdr:col>30</xdr:col>
                    <xdr:colOff>942975</xdr:colOff>
                    <xdr:row>16</xdr:row>
                    <xdr:rowOff>342900</xdr:rowOff>
                  </to>
                </anchor>
              </controlPr>
            </control>
          </mc:Choice>
        </mc:AlternateContent>
        <mc:AlternateContent xmlns:mc="http://schemas.openxmlformats.org/markup-compatibility/2006">
          <mc:Choice Requires="x14">
            <control shapeId="35883" r:id="rId48" name="Drop Down 43">
              <controlPr defaultSize="0" autoLine="0" autoPict="0">
                <anchor moveWithCells="1">
                  <from>
                    <xdr:col>30</xdr:col>
                    <xdr:colOff>123825</xdr:colOff>
                    <xdr:row>17</xdr:row>
                    <xdr:rowOff>76200</xdr:rowOff>
                  </from>
                  <to>
                    <xdr:col>30</xdr:col>
                    <xdr:colOff>942975</xdr:colOff>
                    <xdr:row>17</xdr:row>
                    <xdr:rowOff>342900</xdr:rowOff>
                  </to>
                </anchor>
              </controlPr>
            </control>
          </mc:Choice>
        </mc:AlternateContent>
        <mc:AlternateContent xmlns:mc="http://schemas.openxmlformats.org/markup-compatibility/2006">
          <mc:Choice Requires="x14">
            <control shapeId="35884" r:id="rId49" name="Drop Down 44">
              <controlPr defaultSize="0" autoLine="0" autoPict="0">
                <anchor moveWithCells="1">
                  <from>
                    <xdr:col>30</xdr:col>
                    <xdr:colOff>123825</xdr:colOff>
                    <xdr:row>18</xdr:row>
                    <xdr:rowOff>76200</xdr:rowOff>
                  </from>
                  <to>
                    <xdr:col>30</xdr:col>
                    <xdr:colOff>942975</xdr:colOff>
                    <xdr:row>18</xdr:row>
                    <xdr:rowOff>342900</xdr:rowOff>
                  </to>
                </anchor>
              </controlPr>
            </control>
          </mc:Choice>
        </mc:AlternateContent>
        <mc:AlternateContent xmlns:mc="http://schemas.openxmlformats.org/markup-compatibility/2006">
          <mc:Choice Requires="x14">
            <control shapeId="35885" r:id="rId50" name="Drop Down 45">
              <controlPr defaultSize="0" autoLine="0" autoPict="0">
                <anchor moveWithCells="1">
                  <from>
                    <xdr:col>33</xdr:col>
                    <xdr:colOff>123825</xdr:colOff>
                    <xdr:row>9</xdr:row>
                    <xdr:rowOff>76200</xdr:rowOff>
                  </from>
                  <to>
                    <xdr:col>33</xdr:col>
                    <xdr:colOff>2476500</xdr:colOff>
                    <xdr:row>9</xdr:row>
                    <xdr:rowOff>342900</xdr:rowOff>
                  </to>
                </anchor>
              </controlPr>
            </control>
          </mc:Choice>
        </mc:AlternateContent>
        <mc:AlternateContent xmlns:mc="http://schemas.openxmlformats.org/markup-compatibility/2006">
          <mc:Choice Requires="x14">
            <control shapeId="35886" r:id="rId51" name="Drop Down 46">
              <controlPr defaultSize="0" autoLine="0" autoPict="0">
                <anchor moveWithCells="1">
                  <from>
                    <xdr:col>33</xdr:col>
                    <xdr:colOff>123825</xdr:colOff>
                    <xdr:row>10</xdr:row>
                    <xdr:rowOff>76200</xdr:rowOff>
                  </from>
                  <to>
                    <xdr:col>33</xdr:col>
                    <xdr:colOff>2476500</xdr:colOff>
                    <xdr:row>10</xdr:row>
                    <xdr:rowOff>342900</xdr:rowOff>
                  </to>
                </anchor>
              </controlPr>
            </control>
          </mc:Choice>
        </mc:AlternateContent>
        <mc:AlternateContent xmlns:mc="http://schemas.openxmlformats.org/markup-compatibility/2006">
          <mc:Choice Requires="x14">
            <control shapeId="35887" r:id="rId52" name="Drop Down 47">
              <controlPr defaultSize="0" autoLine="0" autoPict="0">
                <anchor moveWithCells="1">
                  <from>
                    <xdr:col>33</xdr:col>
                    <xdr:colOff>123825</xdr:colOff>
                    <xdr:row>11</xdr:row>
                    <xdr:rowOff>76200</xdr:rowOff>
                  </from>
                  <to>
                    <xdr:col>33</xdr:col>
                    <xdr:colOff>2476500</xdr:colOff>
                    <xdr:row>11</xdr:row>
                    <xdr:rowOff>342900</xdr:rowOff>
                  </to>
                </anchor>
              </controlPr>
            </control>
          </mc:Choice>
        </mc:AlternateContent>
        <mc:AlternateContent xmlns:mc="http://schemas.openxmlformats.org/markup-compatibility/2006">
          <mc:Choice Requires="x14">
            <control shapeId="35888" r:id="rId53" name="Drop Down 48">
              <controlPr defaultSize="0" autoLine="0" autoPict="0">
                <anchor moveWithCells="1">
                  <from>
                    <xdr:col>33</xdr:col>
                    <xdr:colOff>123825</xdr:colOff>
                    <xdr:row>12</xdr:row>
                    <xdr:rowOff>76200</xdr:rowOff>
                  </from>
                  <to>
                    <xdr:col>33</xdr:col>
                    <xdr:colOff>2476500</xdr:colOff>
                    <xdr:row>12</xdr:row>
                    <xdr:rowOff>342900</xdr:rowOff>
                  </to>
                </anchor>
              </controlPr>
            </control>
          </mc:Choice>
        </mc:AlternateContent>
        <mc:AlternateContent xmlns:mc="http://schemas.openxmlformats.org/markup-compatibility/2006">
          <mc:Choice Requires="x14">
            <control shapeId="35889" r:id="rId54" name="Drop Down 49">
              <controlPr defaultSize="0" autoLine="0" autoPict="0">
                <anchor moveWithCells="1">
                  <from>
                    <xdr:col>33</xdr:col>
                    <xdr:colOff>123825</xdr:colOff>
                    <xdr:row>13</xdr:row>
                    <xdr:rowOff>76200</xdr:rowOff>
                  </from>
                  <to>
                    <xdr:col>33</xdr:col>
                    <xdr:colOff>2476500</xdr:colOff>
                    <xdr:row>13</xdr:row>
                    <xdr:rowOff>342900</xdr:rowOff>
                  </to>
                </anchor>
              </controlPr>
            </control>
          </mc:Choice>
        </mc:AlternateContent>
        <mc:AlternateContent xmlns:mc="http://schemas.openxmlformats.org/markup-compatibility/2006">
          <mc:Choice Requires="x14">
            <control shapeId="35890" r:id="rId55" name="Drop Down 50">
              <controlPr defaultSize="0" autoLine="0" autoPict="0">
                <anchor moveWithCells="1">
                  <from>
                    <xdr:col>33</xdr:col>
                    <xdr:colOff>123825</xdr:colOff>
                    <xdr:row>14</xdr:row>
                    <xdr:rowOff>76200</xdr:rowOff>
                  </from>
                  <to>
                    <xdr:col>33</xdr:col>
                    <xdr:colOff>2476500</xdr:colOff>
                    <xdr:row>14</xdr:row>
                    <xdr:rowOff>342900</xdr:rowOff>
                  </to>
                </anchor>
              </controlPr>
            </control>
          </mc:Choice>
        </mc:AlternateContent>
        <mc:AlternateContent xmlns:mc="http://schemas.openxmlformats.org/markup-compatibility/2006">
          <mc:Choice Requires="x14">
            <control shapeId="35891" r:id="rId56" name="Drop Down 51">
              <controlPr defaultSize="0" autoLine="0" autoPict="0">
                <anchor moveWithCells="1">
                  <from>
                    <xdr:col>33</xdr:col>
                    <xdr:colOff>123825</xdr:colOff>
                    <xdr:row>15</xdr:row>
                    <xdr:rowOff>76200</xdr:rowOff>
                  </from>
                  <to>
                    <xdr:col>33</xdr:col>
                    <xdr:colOff>2476500</xdr:colOff>
                    <xdr:row>15</xdr:row>
                    <xdr:rowOff>342900</xdr:rowOff>
                  </to>
                </anchor>
              </controlPr>
            </control>
          </mc:Choice>
        </mc:AlternateContent>
        <mc:AlternateContent xmlns:mc="http://schemas.openxmlformats.org/markup-compatibility/2006">
          <mc:Choice Requires="x14">
            <control shapeId="35892" r:id="rId57" name="Drop Down 52">
              <controlPr defaultSize="0" autoLine="0" autoPict="0">
                <anchor moveWithCells="1">
                  <from>
                    <xdr:col>33</xdr:col>
                    <xdr:colOff>123825</xdr:colOff>
                    <xdr:row>16</xdr:row>
                    <xdr:rowOff>76200</xdr:rowOff>
                  </from>
                  <to>
                    <xdr:col>33</xdr:col>
                    <xdr:colOff>2476500</xdr:colOff>
                    <xdr:row>16</xdr:row>
                    <xdr:rowOff>342900</xdr:rowOff>
                  </to>
                </anchor>
              </controlPr>
            </control>
          </mc:Choice>
        </mc:AlternateContent>
        <mc:AlternateContent xmlns:mc="http://schemas.openxmlformats.org/markup-compatibility/2006">
          <mc:Choice Requires="x14">
            <control shapeId="35893" r:id="rId58" name="Drop Down 53">
              <controlPr defaultSize="0" autoLine="0" autoPict="0">
                <anchor moveWithCells="1">
                  <from>
                    <xdr:col>33</xdr:col>
                    <xdr:colOff>123825</xdr:colOff>
                    <xdr:row>17</xdr:row>
                    <xdr:rowOff>76200</xdr:rowOff>
                  </from>
                  <to>
                    <xdr:col>33</xdr:col>
                    <xdr:colOff>2476500</xdr:colOff>
                    <xdr:row>17</xdr:row>
                    <xdr:rowOff>342900</xdr:rowOff>
                  </to>
                </anchor>
              </controlPr>
            </control>
          </mc:Choice>
        </mc:AlternateContent>
        <mc:AlternateContent xmlns:mc="http://schemas.openxmlformats.org/markup-compatibility/2006">
          <mc:Choice Requires="x14">
            <control shapeId="35894" r:id="rId59" name="Drop Down 54">
              <controlPr defaultSize="0" autoLine="0" autoPict="0">
                <anchor moveWithCells="1">
                  <from>
                    <xdr:col>33</xdr:col>
                    <xdr:colOff>123825</xdr:colOff>
                    <xdr:row>18</xdr:row>
                    <xdr:rowOff>76200</xdr:rowOff>
                  </from>
                  <to>
                    <xdr:col>33</xdr:col>
                    <xdr:colOff>2476500</xdr:colOff>
                    <xdr:row>18</xdr:row>
                    <xdr:rowOff>342900</xdr:rowOff>
                  </to>
                </anchor>
              </controlPr>
            </control>
          </mc:Choice>
        </mc:AlternateContent>
        <mc:AlternateContent xmlns:mc="http://schemas.openxmlformats.org/markup-compatibility/2006">
          <mc:Choice Requires="x14">
            <control shapeId="35895" r:id="rId60" name="Drop Down 55">
              <controlPr defaultSize="0" autoLine="0" autoPict="0">
                <anchor moveWithCells="1">
                  <from>
                    <xdr:col>36</xdr:col>
                    <xdr:colOff>123825</xdr:colOff>
                    <xdr:row>9</xdr:row>
                    <xdr:rowOff>76200</xdr:rowOff>
                  </from>
                  <to>
                    <xdr:col>36</xdr:col>
                    <xdr:colOff>942975</xdr:colOff>
                    <xdr:row>9</xdr:row>
                    <xdr:rowOff>342900</xdr:rowOff>
                  </to>
                </anchor>
              </controlPr>
            </control>
          </mc:Choice>
        </mc:AlternateContent>
        <mc:AlternateContent xmlns:mc="http://schemas.openxmlformats.org/markup-compatibility/2006">
          <mc:Choice Requires="x14">
            <control shapeId="35896" r:id="rId61" name="Drop Down 56">
              <controlPr defaultSize="0" autoLine="0" autoPict="0">
                <anchor moveWithCells="1">
                  <from>
                    <xdr:col>36</xdr:col>
                    <xdr:colOff>123825</xdr:colOff>
                    <xdr:row>10</xdr:row>
                    <xdr:rowOff>76200</xdr:rowOff>
                  </from>
                  <to>
                    <xdr:col>36</xdr:col>
                    <xdr:colOff>942975</xdr:colOff>
                    <xdr:row>10</xdr:row>
                    <xdr:rowOff>342900</xdr:rowOff>
                  </to>
                </anchor>
              </controlPr>
            </control>
          </mc:Choice>
        </mc:AlternateContent>
        <mc:AlternateContent xmlns:mc="http://schemas.openxmlformats.org/markup-compatibility/2006">
          <mc:Choice Requires="x14">
            <control shapeId="35897" r:id="rId62" name="Drop Down 57">
              <controlPr defaultSize="0" autoLine="0" autoPict="0">
                <anchor moveWithCells="1">
                  <from>
                    <xdr:col>36</xdr:col>
                    <xdr:colOff>123825</xdr:colOff>
                    <xdr:row>11</xdr:row>
                    <xdr:rowOff>76200</xdr:rowOff>
                  </from>
                  <to>
                    <xdr:col>36</xdr:col>
                    <xdr:colOff>942975</xdr:colOff>
                    <xdr:row>11</xdr:row>
                    <xdr:rowOff>342900</xdr:rowOff>
                  </to>
                </anchor>
              </controlPr>
            </control>
          </mc:Choice>
        </mc:AlternateContent>
        <mc:AlternateContent xmlns:mc="http://schemas.openxmlformats.org/markup-compatibility/2006">
          <mc:Choice Requires="x14">
            <control shapeId="35898" r:id="rId63" name="Drop Down 58">
              <controlPr defaultSize="0" autoLine="0" autoPict="0">
                <anchor moveWithCells="1">
                  <from>
                    <xdr:col>36</xdr:col>
                    <xdr:colOff>123825</xdr:colOff>
                    <xdr:row>12</xdr:row>
                    <xdr:rowOff>76200</xdr:rowOff>
                  </from>
                  <to>
                    <xdr:col>36</xdr:col>
                    <xdr:colOff>942975</xdr:colOff>
                    <xdr:row>12</xdr:row>
                    <xdr:rowOff>342900</xdr:rowOff>
                  </to>
                </anchor>
              </controlPr>
            </control>
          </mc:Choice>
        </mc:AlternateContent>
        <mc:AlternateContent xmlns:mc="http://schemas.openxmlformats.org/markup-compatibility/2006">
          <mc:Choice Requires="x14">
            <control shapeId="35899" r:id="rId64" name="Drop Down 59">
              <controlPr defaultSize="0" autoLine="0" autoPict="0">
                <anchor moveWithCells="1">
                  <from>
                    <xdr:col>36</xdr:col>
                    <xdr:colOff>123825</xdr:colOff>
                    <xdr:row>13</xdr:row>
                    <xdr:rowOff>76200</xdr:rowOff>
                  </from>
                  <to>
                    <xdr:col>36</xdr:col>
                    <xdr:colOff>942975</xdr:colOff>
                    <xdr:row>13</xdr:row>
                    <xdr:rowOff>342900</xdr:rowOff>
                  </to>
                </anchor>
              </controlPr>
            </control>
          </mc:Choice>
        </mc:AlternateContent>
        <mc:AlternateContent xmlns:mc="http://schemas.openxmlformats.org/markup-compatibility/2006">
          <mc:Choice Requires="x14">
            <control shapeId="35900" r:id="rId65" name="Drop Down 60">
              <controlPr defaultSize="0" autoLine="0" autoPict="0">
                <anchor moveWithCells="1">
                  <from>
                    <xdr:col>36</xdr:col>
                    <xdr:colOff>123825</xdr:colOff>
                    <xdr:row>14</xdr:row>
                    <xdr:rowOff>76200</xdr:rowOff>
                  </from>
                  <to>
                    <xdr:col>36</xdr:col>
                    <xdr:colOff>942975</xdr:colOff>
                    <xdr:row>14</xdr:row>
                    <xdr:rowOff>342900</xdr:rowOff>
                  </to>
                </anchor>
              </controlPr>
            </control>
          </mc:Choice>
        </mc:AlternateContent>
        <mc:AlternateContent xmlns:mc="http://schemas.openxmlformats.org/markup-compatibility/2006">
          <mc:Choice Requires="x14">
            <control shapeId="35901" r:id="rId66" name="Drop Down 61">
              <controlPr defaultSize="0" autoLine="0" autoPict="0">
                <anchor moveWithCells="1">
                  <from>
                    <xdr:col>36</xdr:col>
                    <xdr:colOff>123825</xdr:colOff>
                    <xdr:row>15</xdr:row>
                    <xdr:rowOff>76200</xdr:rowOff>
                  </from>
                  <to>
                    <xdr:col>36</xdr:col>
                    <xdr:colOff>942975</xdr:colOff>
                    <xdr:row>15</xdr:row>
                    <xdr:rowOff>342900</xdr:rowOff>
                  </to>
                </anchor>
              </controlPr>
            </control>
          </mc:Choice>
        </mc:AlternateContent>
        <mc:AlternateContent xmlns:mc="http://schemas.openxmlformats.org/markup-compatibility/2006">
          <mc:Choice Requires="x14">
            <control shapeId="35902" r:id="rId67" name="Drop Down 62">
              <controlPr defaultSize="0" autoLine="0" autoPict="0">
                <anchor moveWithCells="1">
                  <from>
                    <xdr:col>36</xdr:col>
                    <xdr:colOff>123825</xdr:colOff>
                    <xdr:row>16</xdr:row>
                    <xdr:rowOff>76200</xdr:rowOff>
                  </from>
                  <to>
                    <xdr:col>36</xdr:col>
                    <xdr:colOff>942975</xdr:colOff>
                    <xdr:row>16</xdr:row>
                    <xdr:rowOff>342900</xdr:rowOff>
                  </to>
                </anchor>
              </controlPr>
            </control>
          </mc:Choice>
        </mc:AlternateContent>
        <mc:AlternateContent xmlns:mc="http://schemas.openxmlformats.org/markup-compatibility/2006">
          <mc:Choice Requires="x14">
            <control shapeId="35903" r:id="rId68" name="Drop Down 63">
              <controlPr defaultSize="0" autoLine="0" autoPict="0">
                <anchor moveWithCells="1">
                  <from>
                    <xdr:col>36</xdr:col>
                    <xdr:colOff>123825</xdr:colOff>
                    <xdr:row>17</xdr:row>
                    <xdr:rowOff>76200</xdr:rowOff>
                  </from>
                  <to>
                    <xdr:col>36</xdr:col>
                    <xdr:colOff>942975</xdr:colOff>
                    <xdr:row>17</xdr:row>
                    <xdr:rowOff>342900</xdr:rowOff>
                  </to>
                </anchor>
              </controlPr>
            </control>
          </mc:Choice>
        </mc:AlternateContent>
        <mc:AlternateContent xmlns:mc="http://schemas.openxmlformats.org/markup-compatibility/2006">
          <mc:Choice Requires="x14">
            <control shapeId="35904" r:id="rId69" name="Drop Down 64">
              <controlPr defaultSize="0" autoLine="0" autoPict="0">
                <anchor moveWithCells="1">
                  <from>
                    <xdr:col>36</xdr:col>
                    <xdr:colOff>123825</xdr:colOff>
                    <xdr:row>18</xdr:row>
                    <xdr:rowOff>76200</xdr:rowOff>
                  </from>
                  <to>
                    <xdr:col>36</xdr:col>
                    <xdr:colOff>942975</xdr:colOff>
                    <xdr:row>18</xdr:row>
                    <xdr:rowOff>342900</xdr:rowOff>
                  </to>
                </anchor>
              </controlPr>
            </control>
          </mc:Choice>
        </mc:AlternateContent>
        <mc:AlternateContent xmlns:mc="http://schemas.openxmlformats.org/markup-compatibility/2006">
          <mc:Choice Requires="x14">
            <control shapeId="35905" r:id="rId70" name="Drop Down 65">
              <controlPr defaultSize="0" autoLine="0" autoPict="0">
                <anchor moveWithCells="1">
                  <from>
                    <xdr:col>39</xdr:col>
                    <xdr:colOff>76200</xdr:colOff>
                    <xdr:row>9</xdr:row>
                    <xdr:rowOff>85725</xdr:rowOff>
                  </from>
                  <to>
                    <xdr:col>39</xdr:col>
                    <xdr:colOff>2409825</xdr:colOff>
                    <xdr:row>9</xdr:row>
                    <xdr:rowOff>342900</xdr:rowOff>
                  </to>
                </anchor>
              </controlPr>
            </control>
          </mc:Choice>
        </mc:AlternateContent>
        <mc:AlternateContent xmlns:mc="http://schemas.openxmlformats.org/markup-compatibility/2006">
          <mc:Choice Requires="x14">
            <control shapeId="35906" r:id="rId71" name="Drop Down 66">
              <controlPr defaultSize="0" autoLine="0" autoPict="0">
                <anchor moveWithCells="1">
                  <from>
                    <xdr:col>39</xdr:col>
                    <xdr:colOff>76200</xdr:colOff>
                    <xdr:row>10</xdr:row>
                    <xdr:rowOff>85725</xdr:rowOff>
                  </from>
                  <to>
                    <xdr:col>39</xdr:col>
                    <xdr:colOff>2409825</xdr:colOff>
                    <xdr:row>10</xdr:row>
                    <xdr:rowOff>342900</xdr:rowOff>
                  </to>
                </anchor>
              </controlPr>
            </control>
          </mc:Choice>
        </mc:AlternateContent>
        <mc:AlternateContent xmlns:mc="http://schemas.openxmlformats.org/markup-compatibility/2006">
          <mc:Choice Requires="x14">
            <control shapeId="35907" r:id="rId72" name="Drop Down 67">
              <controlPr defaultSize="0" autoLine="0" autoPict="0">
                <anchor moveWithCells="1">
                  <from>
                    <xdr:col>39</xdr:col>
                    <xdr:colOff>76200</xdr:colOff>
                    <xdr:row>11</xdr:row>
                    <xdr:rowOff>85725</xdr:rowOff>
                  </from>
                  <to>
                    <xdr:col>39</xdr:col>
                    <xdr:colOff>2409825</xdr:colOff>
                    <xdr:row>11</xdr:row>
                    <xdr:rowOff>342900</xdr:rowOff>
                  </to>
                </anchor>
              </controlPr>
            </control>
          </mc:Choice>
        </mc:AlternateContent>
        <mc:AlternateContent xmlns:mc="http://schemas.openxmlformats.org/markup-compatibility/2006">
          <mc:Choice Requires="x14">
            <control shapeId="35908" r:id="rId73" name="Drop Down 68">
              <controlPr defaultSize="0" autoLine="0" autoPict="0">
                <anchor moveWithCells="1">
                  <from>
                    <xdr:col>39</xdr:col>
                    <xdr:colOff>76200</xdr:colOff>
                    <xdr:row>12</xdr:row>
                    <xdr:rowOff>85725</xdr:rowOff>
                  </from>
                  <to>
                    <xdr:col>39</xdr:col>
                    <xdr:colOff>2409825</xdr:colOff>
                    <xdr:row>12</xdr:row>
                    <xdr:rowOff>342900</xdr:rowOff>
                  </to>
                </anchor>
              </controlPr>
            </control>
          </mc:Choice>
        </mc:AlternateContent>
        <mc:AlternateContent xmlns:mc="http://schemas.openxmlformats.org/markup-compatibility/2006">
          <mc:Choice Requires="x14">
            <control shapeId="35909" r:id="rId74" name="Drop Down 69">
              <controlPr defaultSize="0" autoLine="0" autoPict="0">
                <anchor moveWithCells="1">
                  <from>
                    <xdr:col>39</xdr:col>
                    <xdr:colOff>76200</xdr:colOff>
                    <xdr:row>13</xdr:row>
                    <xdr:rowOff>85725</xdr:rowOff>
                  </from>
                  <to>
                    <xdr:col>39</xdr:col>
                    <xdr:colOff>2409825</xdr:colOff>
                    <xdr:row>13</xdr:row>
                    <xdr:rowOff>342900</xdr:rowOff>
                  </to>
                </anchor>
              </controlPr>
            </control>
          </mc:Choice>
        </mc:AlternateContent>
        <mc:AlternateContent xmlns:mc="http://schemas.openxmlformats.org/markup-compatibility/2006">
          <mc:Choice Requires="x14">
            <control shapeId="35910" r:id="rId75" name="Drop Down 70">
              <controlPr defaultSize="0" autoLine="0" autoPict="0">
                <anchor moveWithCells="1">
                  <from>
                    <xdr:col>39</xdr:col>
                    <xdr:colOff>76200</xdr:colOff>
                    <xdr:row>14</xdr:row>
                    <xdr:rowOff>85725</xdr:rowOff>
                  </from>
                  <to>
                    <xdr:col>39</xdr:col>
                    <xdr:colOff>2409825</xdr:colOff>
                    <xdr:row>14</xdr:row>
                    <xdr:rowOff>342900</xdr:rowOff>
                  </to>
                </anchor>
              </controlPr>
            </control>
          </mc:Choice>
        </mc:AlternateContent>
        <mc:AlternateContent xmlns:mc="http://schemas.openxmlformats.org/markup-compatibility/2006">
          <mc:Choice Requires="x14">
            <control shapeId="35911" r:id="rId76" name="Drop Down 71">
              <controlPr defaultSize="0" autoLine="0" autoPict="0">
                <anchor moveWithCells="1">
                  <from>
                    <xdr:col>39</xdr:col>
                    <xdr:colOff>76200</xdr:colOff>
                    <xdr:row>15</xdr:row>
                    <xdr:rowOff>85725</xdr:rowOff>
                  </from>
                  <to>
                    <xdr:col>39</xdr:col>
                    <xdr:colOff>2409825</xdr:colOff>
                    <xdr:row>15</xdr:row>
                    <xdr:rowOff>342900</xdr:rowOff>
                  </to>
                </anchor>
              </controlPr>
            </control>
          </mc:Choice>
        </mc:AlternateContent>
        <mc:AlternateContent xmlns:mc="http://schemas.openxmlformats.org/markup-compatibility/2006">
          <mc:Choice Requires="x14">
            <control shapeId="35912" r:id="rId77" name="Drop Down 72">
              <controlPr defaultSize="0" autoLine="0" autoPict="0">
                <anchor moveWithCells="1">
                  <from>
                    <xdr:col>39</xdr:col>
                    <xdr:colOff>76200</xdr:colOff>
                    <xdr:row>16</xdr:row>
                    <xdr:rowOff>85725</xdr:rowOff>
                  </from>
                  <to>
                    <xdr:col>39</xdr:col>
                    <xdr:colOff>2409825</xdr:colOff>
                    <xdr:row>16</xdr:row>
                    <xdr:rowOff>342900</xdr:rowOff>
                  </to>
                </anchor>
              </controlPr>
            </control>
          </mc:Choice>
        </mc:AlternateContent>
        <mc:AlternateContent xmlns:mc="http://schemas.openxmlformats.org/markup-compatibility/2006">
          <mc:Choice Requires="x14">
            <control shapeId="35913" r:id="rId78" name="Drop Down 73">
              <controlPr defaultSize="0" autoLine="0" autoPict="0">
                <anchor moveWithCells="1">
                  <from>
                    <xdr:col>39</xdr:col>
                    <xdr:colOff>76200</xdr:colOff>
                    <xdr:row>17</xdr:row>
                    <xdr:rowOff>85725</xdr:rowOff>
                  </from>
                  <to>
                    <xdr:col>39</xdr:col>
                    <xdr:colOff>2409825</xdr:colOff>
                    <xdr:row>17</xdr:row>
                    <xdr:rowOff>342900</xdr:rowOff>
                  </to>
                </anchor>
              </controlPr>
            </control>
          </mc:Choice>
        </mc:AlternateContent>
        <mc:AlternateContent xmlns:mc="http://schemas.openxmlformats.org/markup-compatibility/2006">
          <mc:Choice Requires="x14">
            <control shapeId="35914" r:id="rId79" name="Drop Down 74">
              <controlPr defaultSize="0" autoLine="0" autoPict="0">
                <anchor moveWithCells="1">
                  <from>
                    <xdr:col>39</xdr:col>
                    <xdr:colOff>76200</xdr:colOff>
                    <xdr:row>18</xdr:row>
                    <xdr:rowOff>85725</xdr:rowOff>
                  </from>
                  <to>
                    <xdr:col>39</xdr:col>
                    <xdr:colOff>2409825</xdr:colOff>
                    <xdr:row>18</xdr:row>
                    <xdr:rowOff>342900</xdr:rowOff>
                  </to>
                </anchor>
              </controlPr>
            </control>
          </mc:Choice>
        </mc:AlternateContent>
        <mc:AlternateContent xmlns:mc="http://schemas.openxmlformats.org/markup-compatibility/2006">
          <mc:Choice Requires="x14">
            <control shapeId="35915" r:id="rId80" name="Drop Down 75">
              <controlPr defaultSize="0" autoLine="0" autoPict="0">
                <anchor moveWithCells="1">
                  <from>
                    <xdr:col>42</xdr:col>
                    <xdr:colOff>123825</xdr:colOff>
                    <xdr:row>9</xdr:row>
                    <xdr:rowOff>76200</xdr:rowOff>
                  </from>
                  <to>
                    <xdr:col>42</xdr:col>
                    <xdr:colOff>933450</xdr:colOff>
                    <xdr:row>9</xdr:row>
                    <xdr:rowOff>342900</xdr:rowOff>
                  </to>
                </anchor>
              </controlPr>
            </control>
          </mc:Choice>
        </mc:AlternateContent>
        <mc:AlternateContent xmlns:mc="http://schemas.openxmlformats.org/markup-compatibility/2006">
          <mc:Choice Requires="x14">
            <control shapeId="35916" r:id="rId81" name="Drop Down 76">
              <controlPr defaultSize="0" autoLine="0" autoPict="0">
                <anchor moveWithCells="1">
                  <from>
                    <xdr:col>42</xdr:col>
                    <xdr:colOff>123825</xdr:colOff>
                    <xdr:row>10</xdr:row>
                    <xdr:rowOff>76200</xdr:rowOff>
                  </from>
                  <to>
                    <xdr:col>42</xdr:col>
                    <xdr:colOff>933450</xdr:colOff>
                    <xdr:row>10</xdr:row>
                    <xdr:rowOff>342900</xdr:rowOff>
                  </to>
                </anchor>
              </controlPr>
            </control>
          </mc:Choice>
        </mc:AlternateContent>
        <mc:AlternateContent xmlns:mc="http://schemas.openxmlformats.org/markup-compatibility/2006">
          <mc:Choice Requires="x14">
            <control shapeId="35917" r:id="rId82" name="Drop Down 77">
              <controlPr defaultSize="0" autoLine="0" autoPict="0">
                <anchor moveWithCells="1">
                  <from>
                    <xdr:col>42</xdr:col>
                    <xdr:colOff>123825</xdr:colOff>
                    <xdr:row>11</xdr:row>
                    <xdr:rowOff>76200</xdr:rowOff>
                  </from>
                  <to>
                    <xdr:col>42</xdr:col>
                    <xdr:colOff>933450</xdr:colOff>
                    <xdr:row>11</xdr:row>
                    <xdr:rowOff>342900</xdr:rowOff>
                  </to>
                </anchor>
              </controlPr>
            </control>
          </mc:Choice>
        </mc:AlternateContent>
        <mc:AlternateContent xmlns:mc="http://schemas.openxmlformats.org/markup-compatibility/2006">
          <mc:Choice Requires="x14">
            <control shapeId="35918" r:id="rId83" name="Drop Down 78">
              <controlPr defaultSize="0" autoLine="0" autoPict="0">
                <anchor moveWithCells="1">
                  <from>
                    <xdr:col>42</xdr:col>
                    <xdr:colOff>123825</xdr:colOff>
                    <xdr:row>12</xdr:row>
                    <xdr:rowOff>76200</xdr:rowOff>
                  </from>
                  <to>
                    <xdr:col>42</xdr:col>
                    <xdr:colOff>933450</xdr:colOff>
                    <xdr:row>12</xdr:row>
                    <xdr:rowOff>342900</xdr:rowOff>
                  </to>
                </anchor>
              </controlPr>
            </control>
          </mc:Choice>
        </mc:AlternateContent>
        <mc:AlternateContent xmlns:mc="http://schemas.openxmlformats.org/markup-compatibility/2006">
          <mc:Choice Requires="x14">
            <control shapeId="35919" r:id="rId84" name="Drop Down 79">
              <controlPr defaultSize="0" autoLine="0" autoPict="0">
                <anchor moveWithCells="1">
                  <from>
                    <xdr:col>42</xdr:col>
                    <xdr:colOff>123825</xdr:colOff>
                    <xdr:row>13</xdr:row>
                    <xdr:rowOff>76200</xdr:rowOff>
                  </from>
                  <to>
                    <xdr:col>42</xdr:col>
                    <xdr:colOff>933450</xdr:colOff>
                    <xdr:row>13</xdr:row>
                    <xdr:rowOff>342900</xdr:rowOff>
                  </to>
                </anchor>
              </controlPr>
            </control>
          </mc:Choice>
        </mc:AlternateContent>
        <mc:AlternateContent xmlns:mc="http://schemas.openxmlformats.org/markup-compatibility/2006">
          <mc:Choice Requires="x14">
            <control shapeId="35920" r:id="rId85" name="Drop Down 80">
              <controlPr defaultSize="0" autoLine="0" autoPict="0">
                <anchor moveWithCells="1">
                  <from>
                    <xdr:col>42</xdr:col>
                    <xdr:colOff>123825</xdr:colOff>
                    <xdr:row>14</xdr:row>
                    <xdr:rowOff>76200</xdr:rowOff>
                  </from>
                  <to>
                    <xdr:col>42</xdr:col>
                    <xdr:colOff>933450</xdr:colOff>
                    <xdr:row>14</xdr:row>
                    <xdr:rowOff>342900</xdr:rowOff>
                  </to>
                </anchor>
              </controlPr>
            </control>
          </mc:Choice>
        </mc:AlternateContent>
        <mc:AlternateContent xmlns:mc="http://schemas.openxmlformats.org/markup-compatibility/2006">
          <mc:Choice Requires="x14">
            <control shapeId="35921" r:id="rId86" name="Drop Down 81">
              <controlPr defaultSize="0" autoLine="0" autoPict="0">
                <anchor moveWithCells="1">
                  <from>
                    <xdr:col>42</xdr:col>
                    <xdr:colOff>123825</xdr:colOff>
                    <xdr:row>15</xdr:row>
                    <xdr:rowOff>76200</xdr:rowOff>
                  </from>
                  <to>
                    <xdr:col>42</xdr:col>
                    <xdr:colOff>933450</xdr:colOff>
                    <xdr:row>15</xdr:row>
                    <xdr:rowOff>342900</xdr:rowOff>
                  </to>
                </anchor>
              </controlPr>
            </control>
          </mc:Choice>
        </mc:AlternateContent>
        <mc:AlternateContent xmlns:mc="http://schemas.openxmlformats.org/markup-compatibility/2006">
          <mc:Choice Requires="x14">
            <control shapeId="35922" r:id="rId87" name="Drop Down 82">
              <controlPr defaultSize="0" autoLine="0" autoPict="0">
                <anchor moveWithCells="1">
                  <from>
                    <xdr:col>42</xdr:col>
                    <xdr:colOff>123825</xdr:colOff>
                    <xdr:row>16</xdr:row>
                    <xdr:rowOff>76200</xdr:rowOff>
                  </from>
                  <to>
                    <xdr:col>42</xdr:col>
                    <xdr:colOff>933450</xdr:colOff>
                    <xdr:row>16</xdr:row>
                    <xdr:rowOff>342900</xdr:rowOff>
                  </to>
                </anchor>
              </controlPr>
            </control>
          </mc:Choice>
        </mc:AlternateContent>
        <mc:AlternateContent xmlns:mc="http://schemas.openxmlformats.org/markup-compatibility/2006">
          <mc:Choice Requires="x14">
            <control shapeId="35923" r:id="rId88" name="Drop Down 83">
              <controlPr defaultSize="0" autoLine="0" autoPict="0">
                <anchor moveWithCells="1">
                  <from>
                    <xdr:col>42</xdr:col>
                    <xdr:colOff>123825</xdr:colOff>
                    <xdr:row>17</xdr:row>
                    <xdr:rowOff>76200</xdr:rowOff>
                  </from>
                  <to>
                    <xdr:col>42</xdr:col>
                    <xdr:colOff>933450</xdr:colOff>
                    <xdr:row>17</xdr:row>
                    <xdr:rowOff>342900</xdr:rowOff>
                  </to>
                </anchor>
              </controlPr>
            </control>
          </mc:Choice>
        </mc:AlternateContent>
        <mc:AlternateContent xmlns:mc="http://schemas.openxmlformats.org/markup-compatibility/2006">
          <mc:Choice Requires="x14">
            <control shapeId="35924" r:id="rId89" name="Drop Down 84">
              <controlPr defaultSize="0" autoLine="0" autoPict="0">
                <anchor moveWithCells="1">
                  <from>
                    <xdr:col>42</xdr:col>
                    <xdr:colOff>123825</xdr:colOff>
                    <xdr:row>18</xdr:row>
                    <xdr:rowOff>76200</xdr:rowOff>
                  </from>
                  <to>
                    <xdr:col>42</xdr:col>
                    <xdr:colOff>933450</xdr:colOff>
                    <xdr:row>18</xdr:row>
                    <xdr:rowOff>342900</xdr:rowOff>
                  </to>
                </anchor>
              </controlPr>
            </control>
          </mc:Choice>
        </mc:AlternateContent>
        <mc:AlternateContent xmlns:mc="http://schemas.openxmlformats.org/markup-compatibility/2006">
          <mc:Choice Requires="x14">
            <control shapeId="35925" r:id="rId90" name="Drop Down 85">
              <controlPr defaultSize="0" autoLine="0" autoPict="0">
                <anchor moveWithCells="1">
                  <from>
                    <xdr:col>45</xdr:col>
                    <xdr:colOff>76200</xdr:colOff>
                    <xdr:row>9</xdr:row>
                    <xdr:rowOff>85725</xdr:rowOff>
                  </from>
                  <to>
                    <xdr:col>45</xdr:col>
                    <xdr:colOff>2409825</xdr:colOff>
                    <xdr:row>9</xdr:row>
                    <xdr:rowOff>342900</xdr:rowOff>
                  </to>
                </anchor>
              </controlPr>
            </control>
          </mc:Choice>
        </mc:AlternateContent>
        <mc:AlternateContent xmlns:mc="http://schemas.openxmlformats.org/markup-compatibility/2006">
          <mc:Choice Requires="x14">
            <control shapeId="35926" r:id="rId91" name="Drop Down 86">
              <controlPr defaultSize="0" autoLine="0" autoPict="0">
                <anchor moveWithCells="1">
                  <from>
                    <xdr:col>45</xdr:col>
                    <xdr:colOff>76200</xdr:colOff>
                    <xdr:row>10</xdr:row>
                    <xdr:rowOff>85725</xdr:rowOff>
                  </from>
                  <to>
                    <xdr:col>45</xdr:col>
                    <xdr:colOff>2409825</xdr:colOff>
                    <xdr:row>10</xdr:row>
                    <xdr:rowOff>342900</xdr:rowOff>
                  </to>
                </anchor>
              </controlPr>
            </control>
          </mc:Choice>
        </mc:AlternateContent>
        <mc:AlternateContent xmlns:mc="http://schemas.openxmlformats.org/markup-compatibility/2006">
          <mc:Choice Requires="x14">
            <control shapeId="35927" r:id="rId92" name="Drop Down 87">
              <controlPr defaultSize="0" autoLine="0" autoPict="0">
                <anchor moveWithCells="1">
                  <from>
                    <xdr:col>45</xdr:col>
                    <xdr:colOff>76200</xdr:colOff>
                    <xdr:row>11</xdr:row>
                    <xdr:rowOff>85725</xdr:rowOff>
                  </from>
                  <to>
                    <xdr:col>45</xdr:col>
                    <xdr:colOff>2409825</xdr:colOff>
                    <xdr:row>11</xdr:row>
                    <xdr:rowOff>342900</xdr:rowOff>
                  </to>
                </anchor>
              </controlPr>
            </control>
          </mc:Choice>
        </mc:AlternateContent>
        <mc:AlternateContent xmlns:mc="http://schemas.openxmlformats.org/markup-compatibility/2006">
          <mc:Choice Requires="x14">
            <control shapeId="35928" r:id="rId93" name="Drop Down 88">
              <controlPr defaultSize="0" autoLine="0" autoPict="0">
                <anchor moveWithCells="1">
                  <from>
                    <xdr:col>45</xdr:col>
                    <xdr:colOff>76200</xdr:colOff>
                    <xdr:row>12</xdr:row>
                    <xdr:rowOff>85725</xdr:rowOff>
                  </from>
                  <to>
                    <xdr:col>45</xdr:col>
                    <xdr:colOff>2409825</xdr:colOff>
                    <xdr:row>12</xdr:row>
                    <xdr:rowOff>342900</xdr:rowOff>
                  </to>
                </anchor>
              </controlPr>
            </control>
          </mc:Choice>
        </mc:AlternateContent>
        <mc:AlternateContent xmlns:mc="http://schemas.openxmlformats.org/markup-compatibility/2006">
          <mc:Choice Requires="x14">
            <control shapeId="35929" r:id="rId94" name="Drop Down 89">
              <controlPr defaultSize="0" autoLine="0" autoPict="0">
                <anchor moveWithCells="1">
                  <from>
                    <xdr:col>45</xdr:col>
                    <xdr:colOff>76200</xdr:colOff>
                    <xdr:row>13</xdr:row>
                    <xdr:rowOff>85725</xdr:rowOff>
                  </from>
                  <to>
                    <xdr:col>45</xdr:col>
                    <xdr:colOff>2409825</xdr:colOff>
                    <xdr:row>13</xdr:row>
                    <xdr:rowOff>342900</xdr:rowOff>
                  </to>
                </anchor>
              </controlPr>
            </control>
          </mc:Choice>
        </mc:AlternateContent>
        <mc:AlternateContent xmlns:mc="http://schemas.openxmlformats.org/markup-compatibility/2006">
          <mc:Choice Requires="x14">
            <control shapeId="35930" r:id="rId95" name="Drop Down 90">
              <controlPr defaultSize="0" autoLine="0" autoPict="0">
                <anchor moveWithCells="1">
                  <from>
                    <xdr:col>45</xdr:col>
                    <xdr:colOff>76200</xdr:colOff>
                    <xdr:row>14</xdr:row>
                    <xdr:rowOff>85725</xdr:rowOff>
                  </from>
                  <to>
                    <xdr:col>45</xdr:col>
                    <xdr:colOff>2409825</xdr:colOff>
                    <xdr:row>14</xdr:row>
                    <xdr:rowOff>342900</xdr:rowOff>
                  </to>
                </anchor>
              </controlPr>
            </control>
          </mc:Choice>
        </mc:AlternateContent>
        <mc:AlternateContent xmlns:mc="http://schemas.openxmlformats.org/markup-compatibility/2006">
          <mc:Choice Requires="x14">
            <control shapeId="35931" r:id="rId96" name="Drop Down 91">
              <controlPr defaultSize="0" autoLine="0" autoPict="0">
                <anchor moveWithCells="1">
                  <from>
                    <xdr:col>45</xdr:col>
                    <xdr:colOff>76200</xdr:colOff>
                    <xdr:row>15</xdr:row>
                    <xdr:rowOff>85725</xdr:rowOff>
                  </from>
                  <to>
                    <xdr:col>45</xdr:col>
                    <xdr:colOff>2409825</xdr:colOff>
                    <xdr:row>15</xdr:row>
                    <xdr:rowOff>342900</xdr:rowOff>
                  </to>
                </anchor>
              </controlPr>
            </control>
          </mc:Choice>
        </mc:AlternateContent>
        <mc:AlternateContent xmlns:mc="http://schemas.openxmlformats.org/markup-compatibility/2006">
          <mc:Choice Requires="x14">
            <control shapeId="35932" r:id="rId97" name="Drop Down 92">
              <controlPr defaultSize="0" autoLine="0" autoPict="0">
                <anchor moveWithCells="1">
                  <from>
                    <xdr:col>45</xdr:col>
                    <xdr:colOff>76200</xdr:colOff>
                    <xdr:row>16</xdr:row>
                    <xdr:rowOff>85725</xdr:rowOff>
                  </from>
                  <to>
                    <xdr:col>45</xdr:col>
                    <xdr:colOff>2409825</xdr:colOff>
                    <xdr:row>16</xdr:row>
                    <xdr:rowOff>342900</xdr:rowOff>
                  </to>
                </anchor>
              </controlPr>
            </control>
          </mc:Choice>
        </mc:AlternateContent>
        <mc:AlternateContent xmlns:mc="http://schemas.openxmlformats.org/markup-compatibility/2006">
          <mc:Choice Requires="x14">
            <control shapeId="35933" r:id="rId98" name="Drop Down 93">
              <controlPr defaultSize="0" autoLine="0" autoPict="0">
                <anchor moveWithCells="1">
                  <from>
                    <xdr:col>45</xdr:col>
                    <xdr:colOff>76200</xdr:colOff>
                    <xdr:row>17</xdr:row>
                    <xdr:rowOff>85725</xdr:rowOff>
                  </from>
                  <to>
                    <xdr:col>45</xdr:col>
                    <xdr:colOff>2409825</xdr:colOff>
                    <xdr:row>17</xdr:row>
                    <xdr:rowOff>342900</xdr:rowOff>
                  </to>
                </anchor>
              </controlPr>
            </control>
          </mc:Choice>
        </mc:AlternateContent>
        <mc:AlternateContent xmlns:mc="http://schemas.openxmlformats.org/markup-compatibility/2006">
          <mc:Choice Requires="x14">
            <control shapeId="35934" r:id="rId99" name="Drop Down 94">
              <controlPr defaultSize="0" autoLine="0" autoPict="0">
                <anchor moveWithCells="1">
                  <from>
                    <xdr:col>45</xdr:col>
                    <xdr:colOff>76200</xdr:colOff>
                    <xdr:row>18</xdr:row>
                    <xdr:rowOff>85725</xdr:rowOff>
                  </from>
                  <to>
                    <xdr:col>45</xdr:col>
                    <xdr:colOff>2409825</xdr:colOff>
                    <xdr:row>18</xdr:row>
                    <xdr:rowOff>342900</xdr:rowOff>
                  </to>
                </anchor>
              </controlPr>
            </control>
          </mc:Choice>
        </mc:AlternateContent>
        <mc:AlternateContent xmlns:mc="http://schemas.openxmlformats.org/markup-compatibility/2006">
          <mc:Choice Requires="x14">
            <control shapeId="35935" r:id="rId100" name="Drop Down 95">
              <controlPr defaultSize="0" autoLine="0" autoPict="0">
                <anchor moveWithCells="1">
                  <from>
                    <xdr:col>48</xdr:col>
                    <xdr:colOff>57150</xdr:colOff>
                    <xdr:row>9</xdr:row>
                    <xdr:rowOff>76200</xdr:rowOff>
                  </from>
                  <to>
                    <xdr:col>48</xdr:col>
                    <xdr:colOff>866775</xdr:colOff>
                    <xdr:row>9</xdr:row>
                    <xdr:rowOff>342900</xdr:rowOff>
                  </to>
                </anchor>
              </controlPr>
            </control>
          </mc:Choice>
        </mc:AlternateContent>
        <mc:AlternateContent xmlns:mc="http://schemas.openxmlformats.org/markup-compatibility/2006">
          <mc:Choice Requires="x14">
            <control shapeId="35936" r:id="rId101" name="Drop Down 96">
              <controlPr defaultSize="0" autoLine="0" autoPict="0">
                <anchor moveWithCells="1">
                  <from>
                    <xdr:col>48</xdr:col>
                    <xdr:colOff>57150</xdr:colOff>
                    <xdr:row>10</xdr:row>
                    <xdr:rowOff>76200</xdr:rowOff>
                  </from>
                  <to>
                    <xdr:col>48</xdr:col>
                    <xdr:colOff>866775</xdr:colOff>
                    <xdr:row>10</xdr:row>
                    <xdr:rowOff>342900</xdr:rowOff>
                  </to>
                </anchor>
              </controlPr>
            </control>
          </mc:Choice>
        </mc:AlternateContent>
        <mc:AlternateContent xmlns:mc="http://schemas.openxmlformats.org/markup-compatibility/2006">
          <mc:Choice Requires="x14">
            <control shapeId="35937" r:id="rId102" name="Drop Down 97">
              <controlPr defaultSize="0" autoLine="0" autoPict="0">
                <anchor moveWithCells="1">
                  <from>
                    <xdr:col>48</xdr:col>
                    <xdr:colOff>38100</xdr:colOff>
                    <xdr:row>11</xdr:row>
                    <xdr:rowOff>76200</xdr:rowOff>
                  </from>
                  <to>
                    <xdr:col>48</xdr:col>
                    <xdr:colOff>847725</xdr:colOff>
                    <xdr:row>11</xdr:row>
                    <xdr:rowOff>342900</xdr:rowOff>
                  </to>
                </anchor>
              </controlPr>
            </control>
          </mc:Choice>
        </mc:AlternateContent>
        <mc:AlternateContent xmlns:mc="http://schemas.openxmlformats.org/markup-compatibility/2006">
          <mc:Choice Requires="x14">
            <control shapeId="35938" r:id="rId103" name="Drop Down 98">
              <controlPr defaultSize="0" autoLine="0" autoPict="0">
                <anchor moveWithCells="1">
                  <from>
                    <xdr:col>48</xdr:col>
                    <xdr:colOff>76200</xdr:colOff>
                    <xdr:row>12</xdr:row>
                    <xdr:rowOff>76200</xdr:rowOff>
                  </from>
                  <to>
                    <xdr:col>48</xdr:col>
                    <xdr:colOff>885825</xdr:colOff>
                    <xdr:row>12</xdr:row>
                    <xdr:rowOff>342900</xdr:rowOff>
                  </to>
                </anchor>
              </controlPr>
            </control>
          </mc:Choice>
        </mc:AlternateContent>
        <mc:AlternateContent xmlns:mc="http://schemas.openxmlformats.org/markup-compatibility/2006">
          <mc:Choice Requires="x14">
            <control shapeId="35939" r:id="rId104" name="Drop Down 99">
              <controlPr defaultSize="0" autoLine="0" autoPict="0">
                <anchor moveWithCells="1">
                  <from>
                    <xdr:col>48</xdr:col>
                    <xdr:colOff>76200</xdr:colOff>
                    <xdr:row>13</xdr:row>
                    <xdr:rowOff>76200</xdr:rowOff>
                  </from>
                  <to>
                    <xdr:col>48</xdr:col>
                    <xdr:colOff>885825</xdr:colOff>
                    <xdr:row>13</xdr:row>
                    <xdr:rowOff>342900</xdr:rowOff>
                  </to>
                </anchor>
              </controlPr>
            </control>
          </mc:Choice>
        </mc:AlternateContent>
        <mc:AlternateContent xmlns:mc="http://schemas.openxmlformats.org/markup-compatibility/2006">
          <mc:Choice Requires="x14">
            <control shapeId="35940" r:id="rId105" name="Drop Down 100">
              <controlPr defaultSize="0" autoLine="0" autoPict="0">
                <anchor moveWithCells="1">
                  <from>
                    <xdr:col>48</xdr:col>
                    <xdr:colOff>76200</xdr:colOff>
                    <xdr:row>14</xdr:row>
                    <xdr:rowOff>76200</xdr:rowOff>
                  </from>
                  <to>
                    <xdr:col>48</xdr:col>
                    <xdr:colOff>885825</xdr:colOff>
                    <xdr:row>14</xdr:row>
                    <xdr:rowOff>342900</xdr:rowOff>
                  </to>
                </anchor>
              </controlPr>
            </control>
          </mc:Choice>
        </mc:AlternateContent>
        <mc:AlternateContent xmlns:mc="http://schemas.openxmlformats.org/markup-compatibility/2006">
          <mc:Choice Requires="x14">
            <control shapeId="35941" r:id="rId106" name="Drop Down 101">
              <controlPr defaultSize="0" autoLine="0" autoPict="0">
                <anchor moveWithCells="1">
                  <from>
                    <xdr:col>48</xdr:col>
                    <xdr:colOff>76200</xdr:colOff>
                    <xdr:row>15</xdr:row>
                    <xdr:rowOff>85725</xdr:rowOff>
                  </from>
                  <to>
                    <xdr:col>48</xdr:col>
                    <xdr:colOff>885825</xdr:colOff>
                    <xdr:row>15</xdr:row>
                    <xdr:rowOff>342900</xdr:rowOff>
                  </to>
                </anchor>
              </controlPr>
            </control>
          </mc:Choice>
        </mc:AlternateContent>
        <mc:AlternateContent xmlns:mc="http://schemas.openxmlformats.org/markup-compatibility/2006">
          <mc:Choice Requires="x14">
            <control shapeId="35942" r:id="rId107" name="Drop Down 102">
              <controlPr defaultSize="0" autoLine="0" autoPict="0">
                <anchor moveWithCells="1">
                  <from>
                    <xdr:col>48</xdr:col>
                    <xdr:colOff>76200</xdr:colOff>
                    <xdr:row>16</xdr:row>
                    <xdr:rowOff>76200</xdr:rowOff>
                  </from>
                  <to>
                    <xdr:col>48</xdr:col>
                    <xdr:colOff>885825</xdr:colOff>
                    <xdr:row>16</xdr:row>
                    <xdr:rowOff>342900</xdr:rowOff>
                  </to>
                </anchor>
              </controlPr>
            </control>
          </mc:Choice>
        </mc:AlternateContent>
        <mc:AlternateContent xmlns:mc="http://schemas.openxmlformats.org/markup-compatibility/2006">
          <mc:Choice Requires="x14">
            <control shapeId="35943" r:id="rId108" name="Drop Down 103">
              <controlPr defaultSize="0" autoLine="0" autoPict="0">
                <anchor moveWithCells="1">
                  <from>
                    <xdr:col>48</xdr:col>
                    <xdr:colOff>76200</xdr:colOff>
                    <xdr:row>17</xdr:row>
                    <xdr:rowOff>76200</xdr:rowOff>
                  </from>
                  <to>
                    <xdr:col>48</xdr:col>
                    <xdr:colOff>885825</xdr:colOff>
                    <xdr:row>17</xdr:row>
                    <xdr:rowOff>342900</xdr:rowOff>
                  </to>
                </anchor>
              </controlPr>
            </control>
          </mc:Choice>
        </mc:AlternateContent>
        <mc:AlternateContent xmlns:mc="http://schemas.openxmlformats.org/markup-compatibility/2006">
          <mc:Choice Requires="x14">
            <control shapeId="35944" r:id="rId109" name="Drop Down 104">
              <controlPr defaultSize="0" autoLine="0" autoPict="0">
                <anchor moveWithCells="1">
                  <from>
                    <xdr:col>48</xdr:col>
                    <xdr:colOff>76200</xdr:colOff>
                    <xdr:row>18</xdr:row>
                    <xdr:rowOff>76200</xdr:rowOff>
                  </from>
                  <to>
                    <xdr:col>48</xdr:col>
                    <xdr:colOff>885825</xdr:colOff>
                    <xdr:row>18</xdr:row>
                    <xdr:rowOff>342900</xdr:rowOff>
                  </to>
                </anchor>
              </controlPr>
            </control>
          </mc:Choice>
        </mc:AlternateContent>
        <mc:AlternateContent xmlns:mc="http://schemas.openxmlformats.org/markup-compatibility/2006">
          <mc:Choice Requires="x14">
            <control shapeId="35945" r:id="rId110" name="Drop Down 105">
              <controlPr defaultSize="0" autoLine="0" autoPict="0">
                <anchor moveWithCells="1">
                  <from>
                    <xdr:col>51</xdr:col>
                    <xdr:colOff>38100</xdr:colOff>
                    <xdr:row>9</xdr:row>
                    <xdr:rowOff>76200</xdr:rowOff>
                  </from>
                  <to>
                    <xdr:col>51</xdr:col>
                    <xdr:colOff>2371725</xdr:colOff>
                    <xdr:row>9</xdr:row>
                    <xdr:rowOff>342900</xdr:rowOff>
                  </to>
                </anchor>
              </controlPr>
            </control>
          </mc:Choice>
        </mc:AlternateContent>
        <mc:AlternateContent xmlns:mc="http://schemas.openxmlformats.org/markup-compatibility/2006">
          <mc:Choice Requires="x14">
            <control shapeId="35946" r:id="rId111" name="Drop Down 106">
              <controlPr defaultSize="0" autoLine="0" autoPict="0">
                <anchor moveWithCells="1">
                  <from>
                    <xdr:col>51</xdr:col>
                    <xdr:colOff>38100</xdr:colOff>
                    <xdr:row>10</xdr:row>
                    <xdr:rowOff>76200</xdr:rowOff>
                  </from>
                  <to>
                    <xdr:col>51</xdr:col>
                    <xdr:colOff>2371725</xdr:colOff>
                    <xdr:row>10</xdr:row>
                    <xdr:rowOff>342900</xdr:rowOff>
                  </to>
                </anchor>
              </controlPr>
            </control>
          </mc:Choice>
        </mc:AlternateContent>
        <mc:AlternateContent xmlns:mc="http://schemas.openxmlformats.org/markup-compatibility/2006">
          <mc:Choice Requires="x14">
            <control shapeId="35947" r:id="rId112" name="Drop Down 107">
              <controlPr defaultSize="0" autoLine="0" autoPict="0">
                <anchor moveWithCells="1">
                  <from>
                    <xdr:col>51</xdr:col>
                    <xdr:colOff>38100</xdr:colOff>
                    <xdr:row>11</xdr:row>
                    <xdr:rowOff>76200</xdr:rowOff>
                  </from>
                  <to>
                    <xdr:col>51</xdr:col>
                    <xdr:colOff>2371725</xdr:colOff>
                    <xdr:row>11</xdr:row>
                    <xdr:rowOff>342900</xdr:rowOff>
                  </to>
                </anchor>
              </controlPr>
            </control>
          </mc:Choice>
        </mc:AlternateContent>
        <mc:AlternateContent xmlns:mc="http://schemas.openxmlformats.org/markup-compatibility/2006">
          <mc:Choice Requires="x14">
            <control shapeId="35948" r:id="rId113" name="Drop Down 108">
              <controlPr defaultSize="0" autoLine="0" autoPict="0">
                <anchor moveWithCells="1">
                  <from>
                    <xdr:col>51</xdr:col>
                    <xdr:colOff>38100</xdr:colOff>
                    <xdr:row>12</xdr:row>
                    <xdr:rowOff>76200</xdr:rowOff>
                  </from>
                  <to>
                    <xdr:col>51</xdr:col>
                    <xdr:colOff>2371725</xdr:colOff>
                    <xdr:row>12</xdr:row>
                    <xdr:rowOff>342900</xdr:rowOff>
                  </to>
                </anchor>
              </controlPr>
            </control>
          </mc:Choice>
        </mc:AlternateContent>
        <mc:AlternateContent xmlns:mc="http://schemas.openxmlformats.org/markup-compatibility/2006">
          <mc:Choice Requires="x14">
            <control shapeId="35949" r:id="rId114" name="Drop Down 109">
              <controlPr defaultSize="0" autoLine="0" autoPict="0">
                <anchor moveWithCells="1">
                  <from>
                    <xdr:col>51</xdr:col>
                    <xdr:colOff>38100</xdr:colOff>
                    <xdr:row>13</xdr:row>
                    <xdr:rowOff>76200</xdr:rowOff>
                  </from>
                  <to>
                    <xdr:col>51</xdr:col>
                    <xdr:colOff>2371725</xdr:colOff>
                    <xdr:row>13</xdr:row>
                    <xdr:rowOff>342900</xdr:rowOff>
                  </to>
                </anchor>
              </controlPr>
            </control>
          </mc:Choice>
        </mc:AlternateContent>
        <mc:AlternateContent xmlns:mc="http://schemas.openxmlformats.org/markup-compatibility/2006">
          <mc:Choice Requires="x14">
            <control shapeId="35950" r:id="rId115" name="Drop Down 110">
              <controlPr defaultSize="0" autoLine="0" autoPict="0">
                <anchor moveWithCells="1">
                  <from>
                    <xdr:col>51</xdr:col>
                    <xdr:colOff>38100</xdr:colOff>
                    <xdr:row>14</xdr:row>
                    <xdr:rowOff>76200</xdr:rowOff>
                  </from>
                  <to>
                    <xdr:col>51</xdr:col>
                    <xdr:colOff>2371725</xdr:colOff>
                    <xdr:row>14</xdr:row>
                    <xdr:rowOff>342900</xdr:rowOff>
                  </to>
                </anchor>
              </controlPr>
            </control>
          </mc:Choice>
        </mc:AlternateContent>
        <mc:AlternateContent xmlns:mc="http://schemas.openxmlformats.org/markup-compatibility/2006">
          <mc:Choice Requires="x14">
            <control shapeId="35951" r:id="rId116" name="Drop Down 111">
              <controlPr defaultSize="0" autoLine="0" autoPict="0">
                <anchor moveWithCells="1">
                  <from>
                    <xdr:col>51</xdr:col>
                    <xdr:colOff>38100</xdr:colOff>
                    <xdr:row>15</xdr:row>
                    <xdr:rowOff>76200</xdr:rowOff>
                  </from>
                  <to>
                    <xdr:col>51</xdr:col>
                    <xdr:colOff>2371725</xdr:colOff>
                    <xdr:row>15</xdr:row>
                    <xdr:rowOff>342900</xdr:rowOff>
                  </to>
                </anchor>
              </controlPr>
            </control>
          </mc:Choice>
        </mc:AlternateContent>
        <mc:AlternateContent xmlns:mc="http://schemas.openxmlformats.org/markup-compatibility/2006">
          <mc:Choice Requires="x14">
            <control shapeId="35952" r:id="rId117" name="Drop Down 112">
              <controlPr defaultSize="0" autoLine="0" autoPict="0">
                <anchor moveWithCells="1">
                  <from>
                    <xdr:col>51</xdr:col>
                    <xdr:colOff>38100</xdr:colOff>
                    <xdr:row>16</xdr:row>
                    <xdr:rowOff>76200</xdr:rowOff>
                  </from>
                  <to>
                    <xdr:col>51</xdr:col>
                    <xdr:colOff>2371725</xdr:colOff>
                    <xdr:row>16</xdr:row>
                    <xdr:rowOff>342900</xdr:rowOff>
                  </to>
                </anchor>
              </controlPr>
            </control>
          </mc:Choice>
        </mc:AlternateContent>
        <mc:AlternateContent xmlns:mc="http://schemas.openxmlformats.org/markup-compatibility/2006">
          <mc:Choice Requires="x14">
            <control shapeId="35953" r:id="rId118" name="Drop Down 113">
              <controlPr defaultSize="0" autoLine="0" autoPict="0">
                <anchor moveWithCells="1">
                  <from>
                    <xdr:col>51</xdr:col>
                    <xdr:colOff>38100</xdr:colOff>
                    <xdr:row>17</xdr:row>
                    <xdr:rowOff>76200</xdr:rowOff>
                  </from>
                  <to>
                    <xdr:col>51</xdr:col>
                    <xdr:colOff>2371725</xdr:colOff>
                    <xdr:row>17</xdr:row>
                    <xdr:rowOff>342900</xdr:rowOff>
                  </to>
                </anchor>
              </controlPr>
            </control>
          </mc:Choice>
        </mc:AlternateContent>
        <mc:AlternateContent xmlns:mc="http://schemas.openxmlformats.org/markup-compatibility/2006">
          <mc:Choice Requires="x14">
            <control shapeId="35954" r:id="rId119" name="Drop Down 114">
              <controlPr defaultSize="0" autoLine="0" autoPict="0">
                <anchor moveWithCells="1">
                  <from>
                    <xdr:col>51</xdr:col>
                    <xdr:colOff>38100</xdr:colOff>
                    <xdr:row>18</xdr:row>
                    <xdr:rowOff>76200</xdr:rowOff>
                  </from>
                  <to>
                    <xdr:col>51</xdr:col>
                    <xdr:colOff>2371725</xdr:colOff>
                    <xdr:row>18</xdr:row>
                    <xdr:rowOff>342900</xdr:rowOff>
                  </to>
                </anchor>
              </controlPr>
            </control>
          </mc:Choice>
        </mc:AlternateContent>
        <mc:AlternateContent xmlns:mc="http://schemas.openxmlformats.org/markup-compatibility/2006">
          <mc:Choice Requires="x14">
            <control shapeId="35955" r:id="rId120" name="Drop Down 115">
              <controlPr defaultSize="0" autoLine="0" autoPict="0">
                <anchor moveWithCells="1">
                  <from>
                    <xdr:col>54</xdr:col>
                    <xdr:colOff>57150</xdr:colOff>
                    <xdr:row>9</xdr:row>
                    <xdr:rowOff>76200</xdr:rowOff>
                  </from>
                  <to>
                    <xdr:col>54</xdr:col>
                    <xdr:colOff>876300</xdr:colOff>
                    <xdr:row>9</xdr:row>
                    <xdr:rowOff>342900</xdr:rowOff>
                  </to>
                </anchor>
              </controlPr>
            </control>
          </mc:Choice>
        </mc:AlternateContent>
        <mc:AlternateContent xmlns:mc="http://schemas.openxmlformats.org/markup-compatibility/2006">
          <mc:Choice Requires="x14">
            <control shapeId="35956" r:id="rId121" name="Drop Down 116">
              <controlPr defaultSize="0" autoLine="0" autoPict="0">
                <anchor moveWithCells="1">
                  <from>
                    <xdr:col>54</xdr:col>
                    <xdr:colOff>57150</xdr:colOff>
                    <xdr:row>10</xdr:row>
                    <xdr:rowOff>76200</xdr:rowOff>
                  </from>
                  <to>
                    <xdr:col>54</xdr:col>
                    <xdr:colOff>876300</xdr:colOff>
                    <xdr:row>10</xdr:row>
                    <xdr:rowOff>342900</xdr:rowOff>
                  </to>
                </anchor>
              </controlPr>
            </control>
          </mc:Choice>
        </mc:AlternateContent>
        <mc:AlternateContent xmlns:mc="http://schemas.openxmlformats.org/markup-compatibility/2006">
          <mc:Choice Requires="x14">
            <control shapeId="35957" r:id="rId122" name="Drop Down 117">
              <controlPr defaultSize="0" autoLine="0" autoPict="0">
                <anchor moveWithCells="1">
                  <from>
                    <xdr:col>54</xdr:col>
                    <xdr:colOff>57150</xdr:colOff>
                    <xdr:row>11</xdr:row>
                    <xdr:rowOff>76200</xdr:rowOff>
                  </from>
                  <to>
                    <xdr:col>54</xdr:col>
                    <xdr:colOff>876300</xdr:colOff>
                    <xdr:row>11</xdr:row>
                    <xdr:rowOff>342900</xdr:rowOff>
                  </to>
                </anchor>
              </controlPr>
            </control>
          </mc:Choice>
        </mc:AlternateContent>
        <mc:AlternateContent xmlns:mc="http://schemas.openxmlformats.org/markup-compatibility/2006">
          <mc:Choice Requires="x14">
            <control shapeId="35958" r:id="rId123" name="Drop Down 118">
              <controlPr defaultSize="0" autoLine="0" autoPict="0">
                <anchor moveWithCells="1">
                  <from>
                    <xdr:col>54</xdr:col>
                    <xdr:colOff>57150</xdr:colOff>
                    <xdr:row>12</xdr:row>
                    <xdr:rowOff>76200</xdr:rowOff>
                  </from>
                  <to>
                    <xdr:col>54</xdr:col>
                    <xdr:colOff>876300</xdr:colOff>
                    <xdr:row>12</xdr:row>
                    <xdr:rowOff>342900</xdr:rowOff>
                  </to>
                </anchor>
              </controlPr>
            </control>
          </mc:Choice>
        </mc:AlternateContent>
        <mc:AlternateContent xmlns:mc="http://schemas.openxmlformats.org/markup-compatibility/2006">
          <mc:Choice Requires="x14">
            <control shapeId="35959" r:id="rId124" name="Drop Down 119">
              <controlPr defaultSize="0" autoLine="0" autoPict="0">
                <anchor moveWithCells="1">
                  <from>
                    <xdr:col>54</xdr:col>
                    <xdr:colOff>57150</xdr:colOff>
                    <xdr:row>13</xdr:row>
                    <xdr:rowOff>76200</xdr:rowOff>
                  </from>
                  <to>
                    <xdr:col>54</xdr:col>
                    <xdr:colOff>876300</xdr:colOff>
                    <xdr:row>13</xdr:row>
                    <xdr:rowOff>342900</xdr:rowOff>
                  </to>
                </anchor>
              </controlPr>
            </control>
          </mc:Choice>
        </mc:AlternateContent>
        <mc:AlternateContent xmlns:mc="http://schemas.openxmlformats.org/markup-compatibility/2006">
          <mc:Choice Requires="x14">
            <control shapeId="35960" r:id="rId125" name="Drop Down 120">
              <controlPr defaultSize="0" autoLine="0" autoPict="0">
                <anchor moveWithCells="1">
                  <from>
                    <xdr:col>54</xdr:col>
                    <xdr:colOff>57150</xdr:colOff>
                    <xdr:row>14</xdr:row>
                    <xdr:rowOff>76200</xdr:rowOff>
                  </from>
                  <to>
                    <xdr:col>54</xdr:col>
                    <xdr:colOff>876300</xdr:colOff>
                    <xdr:row>14</xdr:row>
                    <xdr:rowOff>342900</xdr:rowOff>
                  </to>
                </anchor>
              </controlPr>
            </control>
          </mc:Choice>
        </mc:AlternateContent>
        <mc:AlternateContent xmlns:mc="http://schemas.openxmlformats.org/markup-compatibility/2006">
          <mc:Choice Requires="x14">
            <control shapeId="35961" r:id="rId126" name="Drop Down 121">
              <controlPr defaultSize="0" autoLine="0" autoPict="0">
                <anchor moveWithCells="1">
                  <from>
                    <xdr:col>54</xdr:col>
                    <xdr:colOff>57150</xdr:colOff>
                    <xdr:row>15</xdr:row>
                    <xdr:rowOff>76200</xdr:rowOff>
                  </from>
                  <to>
                    <xdr:col>54</xdr:col>
                    <xdr:colOff>876300</xdr:colOff>
                    <xdr:row>15</xdr:row>
                    <xdr:rowOff>342900</xdr:rowOff>
                  </to>
                </anchor>
              </controlPr>
            </control>
          </mc:Choice>
        </mc:AlternateContent>
        <mc:AlternateContent xmlns:mc="http://schemas.openxmlformats.org/markup-compatibility/2006">
          <mc:Choice Requires="x14">
            <control shapeId="35962" r:id="rId127" name="Drop Down 122">
              <controlPr defaultSize="0" autoLine="0" autoPict="0">
                <anchor moveWithCells="1">
                  <from>
                    <xdr:col>54</xdr:col>
                    <xdr:colOff>57150</xdr:colOff>
                    <xdr:row>16</xdr:row>
                    <xdr:rowOff>85725</xdr:rowOff>
                  </from>
                  <to>
                    <xdr:col>54</xdr:col>
                    <xdr:colOff>876300</xdr:colOff>
                    <xdr:row>16</xdr:row>
                    <xdr:rowOff>342900</xdr:rowOff>
                  </to>
                </anchor>
              </controlPr>
            </control>
          </mc:Choice>
        </mc:AlternateContent>
        <mc:AlternateContent xmlns:mc="http://schemas.openxmlformats.org/markup-compatibility/2006">
          <mc:Choice Requires="x14">
            <control shapeId="35963" r:id="rId128" name="Drop Down 123">
              <controlPr defaultSize="0" autoLine="0" autoPict="0">
                <anchor moveWithCells="1">
                  <from>
                    <xdr:col>54</xdr:col>
                    <xdr:colOff>57150</xdr:colOff>
                    <xdr:row>17</xdr:row>
                    <xdr:rowOff>76200</xdr:rowOff>
                  </from>
                  <to>
                    <xdr:col>54</xdr:col>
                    <xdr:colOff>876300</xdr:colOff>
                    <xdr:row>17</xdr:row>
                    <xdr:rowOff>342900</xdr:rowOff>
                  </to>
                </anchor>
              </controlPr>
            </control>
          </mc:Choice>
        </mc:AlternateContent>
        <mc:AlternateContent xmlns:mc="http://schemas.openxmlformats.org/markup-compatibility/2006">
          <mc:Choice Requires="x14">
            <control shapeId="35964" r:id="rId129" name="Drop Down 124">
              <controlPr defaultSize="0" autoLine="0" autoPict="0">
                <anchor moveWithCells="1">
                  <from>
                    <xdr:col>54</xdr:col>
                    <xdr:colOff>57150</xdr:colOff>
                    <xdr:row>18</xdr:row>
                    <xdr:rowOff>76200</xdr:rowOff>
                  </from>
                  <to>
                    <xdr:col>54</xdr:col>
                    <xdr:colOff>876300</xdr:colOff>
                    <xdr:row>18</xdr:row>
                    <xdr:rowOff>342900</xdr:rowOff>
                  </to>
                </anchor>
              </controlPr>
            </control>
          </mc:Choice>
        </mc:AlternateContent>
        <mc:AlternateContent xmlns:mc="http://schemas.openxmlformats.org/markup-compatibility/2006">
          <mc:Choice Requires="x14">
            <control shapeId="35965" r:id="rId130" name="Drop Down 125">
              <controlPr defaultSize="0" autoLine="0" autoPict="0">
                <anchor moveWithCells="1">
                  <from>
                    <xdr:col>27</xdr:col>
                    <xdr:colOff>123825</xdr:colOff>
                    <xdr:row>17</xdr:row>
                    <xdr:rowOff>76200</xdr:rowOff>
                  </from>
                  <to>
                    <xdr:col>27</xdr:col>
                    <xdr:colOff>2476500</xdr:colOff>
                    <xdr:row>17</xdr:row>
                    <xdr:rowOff>342900</xdr:rowOff>
                  </to>
                </anchor>
              </controlPr>
            </control>
          </mc:Choice>
        </mc:AlternateContent>
        <mc:AlternateContent xmlns:mc="http://schemas.openxmlformats.org/markup-compatibility/2006">
          <mc:Choice Requires="x14">
            <control shapeId="35966" r:id="rId131" name="Drop Down 126">
              <controlPr defaultSize="0" autoLine="0" autoPict="0">
                <anchor moveWithCells="1">
                  <from>
                    <xdr:col>24</xdr:col>
                    <xdr:colOff>171450</xdr:colOff>
                    <xdr:row>15</xdr:row>
                    <xdr:rowOff>85725</xdr:rowOff>
                  </from>
                  <to>
                    <xdr:col>25</xdr:col>
                    <xdr:colOff>371475</xdr:colOff>
                    <xdr:row>15</xdr:row>
                    <xdr:rowOff>371475</xdr:rowOff>
                  </to>
                </anchor>
              </controlPr>
            </control>
          </mc:Choice>
        </mc:AlternateContent>
        <mc:AlternateContent xmlns:mc="http://schemas.openxmlformats.org/markup-compatibility/2006">
          <mc:Choice Requires="x14">
            <control shapeId="35967" r:id="rId132" name="Drop Down 127">
              <controlPr defaultSize="0" autoLine="0" autoPict="0">
                <anchor moveWithCells="1">
                  <from>
                    <xdr:col>24</xdr:col>
                    <xdr:colOff>161925</xdr:colOff>
                    <xdr:row>14</xdr:row>
                    <xdr:rowOff>76200</xdr:rowOff>
                  </from>
                  <to>
                    <xdr:col>25</xdr:col>
                    <xdr:colOff>371475</xdr:colOff>
                    <xdr:row>14</xdr:row>
                    <xdr:rowOff>342900</xdr:rowOff>
                  </to>
                </anchor>
              </controlPr>
            </control>
          </mc:Choice>
        </mc:AlternateContent>
        <mc:AlternateContent xmlns:mc="http://schemas.openxmlformats.org/markup-compatibility/2006">
          <mc:Choice Requires="x14">
            <control shapeId="35968" r:id="rId133" name="Drop Down 128">
              <controlPr defaultSize="0" autoLine="0" autoPict="0">
                <anchor moveWithCells="1">
                  <from>
                    <xdr:col>24</xdr:col>
                    <xdr:colOff>171450</xdr:colOff>
                    <xdr:row>12</xdr:row>
                    <xdr:rowOff>85725</xdr:rowOff>
                  </from>
                  <to>
                    <xdr:col>25</xdr:col>
                    <xdr:colOff>371475</xdr:colOff>
                    <xdr:row>12</xdr:row>
                    <xdr:rowOff>342900</xdr:rowOff>
                  </to>
                </anchor>
              </controlPr>
            </control>
          </mc:Choice>
        </mc:AlternateContent>
        <mc:AlternateContent xmlns:mc="http://schemas.openxmlformats.org/markup-compatibility/2006">
          <mc:Choice Requires="x14">
            <control shapeId="35969" r:id="rId134" name="Drop Down 129">
              <controlPr defaultSize="0" autoLine="0" autoPict="0">
                <anchor moveWithCells="1">
                  <from>
                    <xdr:col>24</xdr:col>
                    <xdr:colOff>171450</xdr:colOff>
                    <xdr:row>13</xdr:row>
                    <xdr:rowOff>76200</xdr:rowOff>
                  </from>
                  <to>
                    <xdr:col>25</xdr:col>
                    <xdr:colOff>371475</xdr:colOff>
                    <xdr:row>13</xdr:row>
                    <xdr:rowOff>342900</xdr:rowOff>
                  </to>
                </anchor>
              </controlPr>
            </control>
          </mc:Choice>
        </mc:AlternateContent>
        <mc:AlternateContent xmlns:mc="http://schemas.openxmlformats.org/markup-compatibility/2006">
          <mc:Choice Requires="x14">
            <control shapeId="35970" r:id="rId135" name="Drop Down 130">
              <controlPr defaultSize="0" autoLine="0" autoPict="0">
                <anchor moveWithCells="1">
                  <from>
                    <xdr:col>24</xdr:col>
                    <xdr:colOff>171450</xdr:colOff>
                    <xdr:row>16</xdr:row>
                    <xdr:rowOff>104775</xdr:rowOff>
                  </from>
                  <to>
                    <xdr:col>25</xdr:col>
                    <xdr:colOff>371475</xdr:colOff>
                    <xdr:row>16</xdr:row>
                    <xdr:rowOff>371475</xdr:rowOff>
                  </to>
                </anchor>
              </controlPr>
            </control>
          </mc:Choice>
        </mc:AlternateContent>
        <mc:AlternateContent xmlns:mc="http://schemas.openxmlformats.org/markup-compatibility/2006">
          <mc:Choice Requires="x14">
            <control shapeId="35971" r:id="rId136" name="Drop Down 131">
              <controlPr defaultSize="0" autoLine="0" autoPict="0">
                <anchor moveWithCells="1">
                  <from>
                    <xdr:col>30</xdr:col>
                    <xdr:colOff>38100</xdr:colOff>
                    <xdr:row>6</xdr:row>
                    <xdr:rowOff>352425</xdr:rowOff>
                  </from>
                  <to>
                    <xdr:col>30</xdr:col>
                    <xdr:colOff>857250</xdr:colOff>
                    <xdr:row>7</xdr:row>
                    <xdr:rowOff>190500</xdr:rowOff>
                  </to>
                </anchor>
              </controlPr>
            </control>
          </mc:Choice>
        </mc:AlternateContent>
        <mc:AlternateContent xmlns:mc="http://schemas.openxmlformats.org/markup-compatibility/2006">
          <mc:Choice Requires="x14">
            <control shapeId="35972" r:id="rId137" name="Drop Down 132">
              <controlPr defaultSize="0" autoLine="0" autoPict="0">
                <anchor moveWithCells="1">
                  <from>
                    <xdr:col>36</xdr:col>
                    <xdr:colOff>76200</xdr:colOff>
                    <xdr:row>6</xdr:row>
                    <xdr:rowOff>381000</xdr:rowOff>
                  </from>
                  <to>
                    <xdr:col>36</xdr:col>
                    <xdr:colOff>885825</xdr:colOff>
                    <xdr:row>7</xdr:row>
                    <xdr:rowOff>219075</xdr:rowOff>
                  </to>
                </anchor>
              </controlPr>
            </control>
          </mc:Choice>
        </mc:AlternateContent>
        <mc:AlternateContent xmlns:mc="http://schemas.openxmlformats.org/markup-compatibility/2006">
          <mc:Choice Requires="x14">
            <control shapeId="35973" r:id="rId138" name="Drop Down 133">
              <controlPr defaultSize="0" autoLine="0" autoPict="0">
                <anchor moveWithCells="1">
                  <from>
                    <xdr:col>42</xdr:col>
                    <xdr:colOff>76200</xdr:colOff>
                    <xdr:row>6</xdr:row>
                    <xdr:rowOff>381000</xdr:rowOff>
                  </from>
                  <to>
                    <xdr:col>42</xdr:col>
                    <xdr:colOff>895350</xdr:colOff>
                    <xdr:row>7</xdr:row>
                    <xdr:rowOff>219075</xdr:rowOff>
                  </to>
                </anchor>
              </controlPr>
            </control>
          </mc:Choice>
        </mc:AlternateContent>
        <mc:AlternateContent xmlns:mc="http://schemas.openxmlformats.org/markup-compatibility/2006">
          <mc:Choice Requires="x14">
            <control shapeId="35974" r:id="rId139" name="Drop Down 134">
              <controlPr defaultSize="0" autoLine="0" autoPict="0">
                <anchor moveWithCells="1">
                  <from>
                    <xdr:col>48</xdr:col>
                    <xdr:colOff>104775</xdr:colOff>
                    <xdr:row>6</xdr:row>
                    <xdr:rowOff>381000</xdr:rowOff>
                  </from>
                  <to>
                    <xdr:col>48</xdr:col>
                    <xdr:colOff>914400</xdr:colOff>
                    <xdr:row>7</xdr:row>
                    <xdr:rowOff>219075</xdr:rowOff>
                  </to>
                </anchor>
              </controlPr>
            </control>
          </mc:Choice>
        </mc:AlternateContent>
        <mc:AlternateContent xmlns:mc="http://schemas.openxmlformats.org/markup-compatibility/2006">
          <mc:Choice Requires="x14">
            <control shapeId="35975" r:id="rId140" name="Drop Down 135">
              <controlPr defaultSize="0" autoLine="0" autoPict="0">
                <anchor moveWithCells="1">
                  <from>
                    <xdr:col>54</xdr:col>
                    <xdr:colOff>95250</xdr:colOff>
                    <xdr:row>6</xdr:row>
                    <xdr:rowOff>409575</xdr:rowOff>
                  </from>
                  <to>
                    <xdr:col>54</xdr:col>
                    <xdr:colOff>904875</xdr:colOff>
                    <xdr:row>7</xdr:row>
                    <xdr:rowOff>257175</xdr:rowOff>
                  </to>
                </anchor>
              </controlPr>
            </control>
          </mc:Choice>
        </mc:AlternateContent>
        <mc:AlternateContent xmlns:mc="http://schemas.openxmlformats.org/markup-compatibility/2006">
          <mc:Choice Requires="x14">
            <control shapeId="35976" r:id="rId141" name="Check Box 136">
              <controlPr defaultSize="0" autoFill="0" autoLine="0" autoPict="0">
                <anchor moveWithCells="1">
                  <from>
                    <xdr:col>42</xdr:col>
                    <xdr:colOff>104775</xdr:colOff>
                    <xdr:row>2</xdr:row>
                    <xdr:rowOff>28575</xdr:rowOff>
                  </from>
                  <to>
                    <xdr:col>42</xdr:col>
                    <xdr:colOff>409575</xdr:colOff>
                    <xdr:row>2</xdr:row>
                    <xdr:rowOff>285750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BE30"/>
  <sheetViews>
    <sheetView showGridLines="0" showRowColHeaders="0" topLeftCell="C1" zoomScaleNormal="100" workbookViewId="0">
      <pane ySplit="6" topLeftCell="A7" activePane="bottomLeft" state="frozen"/>
      <selection activeCell="C2" sqref="C2"/>
      <selection pane="bottomLeft" activeCell="D2" sqref="D2:R2"/>
    </sheetView>
  </sheetViews>
  <sheetFormatPr defaultRowHeight="15" x14ac:dyDescent="0.25"/>
  <cols>
    <col min="1" max="2" width="5.42578125" style="80" hidden="1" customWidth="1"/>
    <col min="3" max="3" width="3.42578125" style="80" customWidth="1"/>
    <col min="4" max="4" width="50.140625" customWidth="1"/>
    <col min="5" max="10" width="16.5703125" customWidth="1"/>
    <col min="11" max="11" width="17.140625" customWidth="1"/>
    <col min="12" max="14" width="15.5703125" customWidth="1"/>
    <col min="15" max="16" width="15.42578125" customWidth="1"/>
    <col min="17" max="17" width="15.85546875" customWidth="1"/>
    <col min="18" max="18" width="16.42578125" customWidth="1"/>
    <col min="19" max="19" width="1.140625" customWidth="1"/>
    <col min="22" max="22" width="12.5703125" customWidth="1"/>
    <col min="23" max="24" width="9.140625" hidden="1" customWidth="1"/>
    <col min="27" max="27" width="1.42578125" customWidth="1"/>
    <col min="28" max="28" width="38.42578125" customWidth="1"/>
    <col min="29" max="30" width="12.42578125" hidden="1" customWidth="1"/>
    <col min="31" max="31" width="14.85546875" customWidth="1"/>
    <col min="32" max="33" width="14.85546875" hidden="1" customWidth="1"/>
    <col min="34" max="34" width="38.42578125" customWidth="1"/>
    <col min="35" max="36" width="7.85546875" hidden="1" customWidth="1"/>
    <col min="37" max="37" width="15.140625" customWidth="1"/>
    <col min="38" max="39" width="11.42578125" hidden="1" customWidth="1"/>
    <col min="40" max="40" width="38.42578125" customWidth="1"/>
    <col min="41" max="42" width="12.42578125" hidden="1" customWidth="1"/>
    <col min="43" max="43" width="14.5703125" customWidth="1"/>
    <col min="44" max="44" width="14.5703125" hidden="1" customWidth="1"/>
    <col min="45" max="45" width="15.140625" hidden="1" customWidth="1"/>
    <col min="46" max="46" width="38.42578125" customWidth="1"/>
    <col min="47" max="48" width="11.140625" hidden="1" customWidth="1"/>
    <col min="49" max="49" width="15.140625" customWidth="1"/>
    <col min="50" max="51" width="13.5703125" hidden="1" customWidth="1"/>
    <col min="52" max="52" width="38.42578125" customWidth="1"/>
    <col min="53" max="54" width="10.42578125" hidden="1" customWidth="1"/>
    <col min="55" max="55" width="15.42578125" customWidth="1"/>
    <col min="56" max="57" width="9.140625" style="80" hidden="1" customWidth="1"/>
  </cols>
  <sheetData>
    <row r="1" spans="1:57" ht="40.5" customHeight="1" thickBot="1" x14ac:dyDescent="0.3">
      <c r="C1" s="784" t="s">
        <v>855</v>
      </c>
      <c r="D1" s="785"/>
      <c r="E1" s="785"/>
      <c r="F1" s="785"/>
      <c r="G1" s="785"/>
      <c r="H1" s="785"/>
      <c r="I1" s="785"/>
      <c r="J1" s="785"/>
      <c r="K1" s="785"/>
      <c r="L1" s="785"/>
      <c r="M1" s="785"/>
      <c r="N1" s="785"/>
      <c r="O1" s="785"/>
      <c r="P1" s="785"/>
      <c r="Q1" s="785"/>
      <c r="R1" s="785"/>
      <c r="S1" s="296"/>
      <c r="T1" s="813" t="s">
        <v>260</v>
      </c>
      <c r="U1" s="813"/>
      <c r="V1" s="813"/>
      <c r="W1" s="813"/>
      <c r="X1" s="813"/>
      <c r="Y1" s="813"/>
      <c r="Z1" s="813"/>
      <c r="AA1" s="296"/>
      <c r="AB1" s="785" t="s">
        <v>814</v>
      </c>
      <c r="AC1" s="785"/>
      <c r="AD1" s="785"/>
      <c r="AE1" s="785"/>
      <c r="AF1" s="785"/>
      <c r="AG1" s="785"/>
      <c r="AH1" s="785"/>
      <c r="AI1" s="785"/>
      <c r="AJ1" s="785"/>
      <c r="AK1" s="785"/>
      <c r="AL1" s="785"/>
      <c r="AM1" s="785"/>
      <c r="AN1" s="785"/>
      <c r="AO1" s="785"/>
      <c r="AP1" s="785"/>
      <c r="AQ1" s="785"/>
      <c r="AR1" s="785"/>
      <c r="AS1" s="785"/>
      <c r="AT1" s="785"/>
      <c r="AU1" s="785"/>
      <c r="AV1" s="785"/>
      <c r="AW1" s="785"/>
      <c r="AX1" s="785"/>
      <c r="AY1" s="785"/>
      <c r="AZ1" s="785"/>
      <c r="BA1" s="785"/>
      <c r="BB1" s="785"/>
      <c r="BC1" s="786"/>
    </row>
    <row r="2" spans="1:57" ht="69.75" customHeight="1" thickBot="1" x14ac:dyDescent="0.3">
      <c r="D2" s="830" t="s">
        <v>261</v>
      </c>
      <c r="E2" s="830"/>
      <c r="F2" s="830"/>
      <c r="G2" s="830"/>
      <c r="H2" s="830"/>
      <c r="I2" s="830"/>
      <c r="J2" s="830"/>
      <c r="K2" s="830"/>
      <c r="L2" s="830"/>
      <c r="M2" s="830"/>
      <c r="N2" s="830"/>
      <c r="O2" s="830"/>
      <c r="P2" s="830"/>
      <c r="Q2" s="830"/>
      <c r="R2" s="830"/>
      <c r="S2" s="450"/>
      <c r="T2" s="815" t="s">
        <v>163</v>
      </c>
      <c r="U2" s="815"/>
      <c r="V2" s="815"/>
      <c r="Y2" s="834" t="s">
        <v>80</v>
      </c>
      <c r="Z2" s="834"/>
      <c r="AB2" s="969" t="s">
        <v>836</v>
      </c>
      <c r="AC2" s="970"/>
      <c r="AD2" s="970"/>
      <c r="AE2" s="970"/>
      <c r="AF2" s="970"/>
      <c r="AG2" s="970"/>
      <c r="AH2" s="970"/>
      <c r="AI2" s="970"/>
      <c r="AJ2" s="970"/>
      <c r="AK2" s="970"/>
      <c r="AL2" s="970"/>
      <c r="AM2" s="970"/>
      <c r="AN2" s="970"/>
      <c r="AO2" s="970"/>
      <c r="AP2" s="970"/>
      <c r="AQ2" s="970"/>
      <c r="AR2" s="970"/>
      <c r="AS2" s="970"/>
      <c r="AT2" s="970"/>
      <c r="AU2" s="970"/>
      <c r="AV2" s="970"/>
      <c r="AW2" s="970"/>
      <c r="AX2" s="446"/>
      <c r="AY2" s="446"/>
      <c r="AZ2" s="971" t="s">
        <v>849</v>
      </c>
      <c r="BA2" s="972"/>
      <c r="BB2" s="972"/>
      <c r="BC2" s="972"/>
      <c r="BD2" s="972"/>
    </row>
    <row r="3" spans="1:57" ht="24" customHeight="1" thickBot="1" x14ac:dyDescent="0.35">
      <c r="C3" s="842" t="s">
        <v>796</v>
      </c>
      <c r="D3" s="843"/>
      <c r="E3" s="843"/>
      <c r="F3" s="843"/>
      <c r="G3" s="843"/>
      <c r="H3" s="843"/>
      <c r="I3" s="843"/>
      <c r="J3" s="843"/>
      <c r="K3" s="843"/>
      <c r="L3" s="843"/>
      <c r="M3" s="843"/>
      <c r="N3" s="843"/>
      <c r="O3" s="843"/>
      <c r="P3" s="843"/>
      <c r="Q3" s="843"/>
      <c r="R3" s="843"/>
      <c r="S3" s="843"/>
      <c r="T3" s="843"/>
      <c r="U3" s="843"/>
      <c r="V3" s="843"/>
      <c r="W3" s="843"/>
      <c r="X3" s="843"/>
      <c r="Y3" s="843"/>
      <c r="Z3" s="844"/>
      <c r="AB3" s="825" t="s">
        <v>797</v>
      </c>
      <c r="AC3" s="826"/>
      <c r="AD3" s="826"/>
      <c r="AE3" s="826"/>
      <c r="AF3" s="826"/>
      <c r="AG3" s="826"/>
      <c r="AH3" s="826"/>
      <c r="AI3" s="826"/>
      <c r="AJ3" s="826"/>
      <c r="AK3" s="826"/>
      <c r="AL3" s="826"/>
      <c r="AM3" s="826"/>
      <c r="AN3" s="826"/>
      <c r="AO3" s="426"/>
      <c r="AP3" s="426"/>
      <c r="AQ3" s="426"/>
      <c r="AR3" s="426" t="b">
        <v>0</v>
      </c>
      <c r="AS3" s="426"/>
      <c r="AT3" s="426"/>
      <c r="AU3" s="426"/>
      <c r="AV3" s="426"/>
      <c r="AW3" s="426"/>
      <c r="AX3" s="426"/>
      <c r="AY3" s="426"/>
      <c r="AZ3" s="426"/>
      <c r="BA3" s="426"/>
      <c r="BB3" s="426"/>
      <c r="BC3" s="427"/>
    </row>
    <row r="4" spans="1:57" ht="60.75" customHeight="1" thickBot="1" x14ac:dyDescent="0.3">
      <c r="C4" s="816" t="s">
        <v>667</v>
      </c>
      <c r="D4" s="973"/>
      <c r="E4" s="861" t="s">
        <v>652</v>
      </c>
      <c r="F4" s="862"/>
      <c r="G4" s="677" t="s">
        <v>653</v>
      </c>
      <c r="H4" s="897"/>
      <c r="I4" s="897"/>
      <c r="J4" s="898"/>
      <c r="K4" s="845" t="s">
        <v>654</v>
      </c>
      <c r="L4" s="846"/>
      <c r="M4" s="847"/>
      <c r="N4" s="879" t="s">
        <v>657</v>
      </c>
      <c r="O4" s="880"/>
      <c r="P4" s="881"/>
      <c r="Q4" s="831" t="s">
        <v>660</v>
      </c>
      <c r="R4" s="832"/>
      <c r="S4" s="822" t="s">
        <v>798</v>
      </c>
      <c r="T4" s="823"/>
      <c r="U4" s="823"/>
      <c r="V4" s="823"/>
      <c r="W4" s="823"/>
      <c r="X4" s="823"/>
      <c r="Y4" s="823"/>
      <c r="Z4" s="824"/>
      <c r="AB4" s="827" t="s">
        <v>799</v>
      </c>
      <c r="AC4" s="828"/>
      <c r="AD4" s="828"/>
      <c r="AE4" s="828"/>
      <c r="AF4" s="828"/>
      <c r="AG4" s="828"/>
      <c r="AH4" s="828"/>
      <c r="AI4" s="828"/>
      <c r="AJ4" s="828"/>
      <c r="AK4" s="828"/>
      <c r="AL4" s="828"/>
      <c r="AM4" s="828"/>
      <c r="AN4" s="828"/>
      <c r="AO4" s="828"/>
      <c r="AP4" s="828"/>
      <c r="AQ4" s="828"/>
      <c r="AR4" s="828"/>
      <c r="AS4" s="828"/>
      <c r="AT4" s="828"/>
      <c r="AU4" s="828"/>
      <c r="AV4" s="828"/>
      <c r="AW4" s="828"/>
      <c r="AX4" s="828"/>
      <c r="AY4" s="828"/>
      <c r="AZ4" s="828"/>
      <c r="BA4" s="828"/>
      <c r="BB4" s="828"/>
      <c r="BC4" s="829"/>
      <c r="BD4" s="80" t="s">
        <v>77</v>
      </c>
      <c r="BE4" s="80" t="s">
        <v>78</v>
      </c>
    </row>
    <row r="5" spans="1:57" ht="34.5" customHeight="1" x14ac:dyDescent="0.25">
      <c r="C5" s="974"/>
      <c r="D5" s="975"/>
      <c r="E5" s="863" t="s">
        <v>266</v>
      </c>
      <c r="F5" s="865" t="s">
        <v>779</v>
      </c>
      <c r="G5" s="852" t="s">
        <v>674</v>
      </c>
      <c r="H5" s="867" t="s">
        <v>780</v>
      </c>
      <c r="I5" s="869" t="s">
        <v>678</v>
      </c>
      <c r="J5" s="877" t="s">
        <v>676</v>
      </c>
      <c r="K5" s="719" t="s">
        <v>655</v>
      </c>
      <c r="L5" s="810" t="s">
        <v>777</v>
      </c>
      <c r="M5" s="694" t="s">
        <v>656</v>
      </c>
      <c r="N5" s="731" t="s">
        <v>658</v>
      </c>
      <c r="O5" s="810" t="s">
        <v>778</v>
      </c>
      <c r="P5" s="895" t="s">
        <v>659</v>
      </c>
      <c r="Q5" s="836" t="s">
        <v>267</v>
      </c>
      <c r="R5" s="865" t="s">
        <v>101</v>
      </c>
      <c r="S5" s="838" t="s">
        <v>562</v>
      </c>
      <c r="T5" s="839"/>
      <c r="U5" s="839"/>
      <c r="V5" s="839"/>
      <c r="W5" s="80"/>
      <c r="X5" s="80" t="b">
        <v>0</v>
      </c>
      <c r="Y5" s="92"/>
      <c r="Z5" s="858" t="str">
        <f>IF(AND(X5=FALSE,X6=FALSE,X7=FALSE,X8=FALSE),"",IF(AND(X5=TRUE,X6=TRUE),"Yes",IF(AND(X5=TRUE,X7=TRUE),"Yes",IF(AND(X6=TRUE,X7=TRUE),"Yes",IF(AND(X5=TRUE,X8=TRUE),"Yes",IF(AND(X7=TRUE,X8=TRUE),"Yes","No"))))))</f>
        <v/>
      </c>
      <c r="AB5" s="814" t="s">
        <v>800</v>
      </c>
      <c r="AC5" s="419"/>
      <c r="AD5" s="419"/>
      <c r="AE5" s="835" t="s">
        <v>62</v>
      </c>
      <c r="AF5" s="420"/>
      <c r="AG5" s="420"/>
      <c r="AH5" s="841" t="s">
        <v>801</v>
      </c>
      <c r="AI5" s="421"/>
      <c r="AJ5" s="421"/>
      <c r="AK5" s="841" t="s">
        <v>62</v>
      </c>
      <c r="AL5" s="420"/>
      <c r="AM5" s="420"/>
      <c r="AN5" s="809" t="s">
        <v>802</v>
      </c>
      <c r="AO5" s="422"/>
      <c r="AP5" s="422"/>
      <c r="AQ5" s="809" t="s">
        <v>62</v>
      </c>
      <c r="AR5" s="420"/>
      <c r="AS5" s="420"/>
      <c r="AT5" s="854" t="s">
        <v>803</v>
      </c>
      <c r="AU5" s="423"/>
      <c r="AV5" s="423"/>
      <c r="AW5" s="854" t="s">
        <v>62</v>
      </c>
      <c r="AX5" s="420"/>
      <c r="AY5" s="420"/>
      <c r="AZ5" s="956" t="s">
        <v>804</v>
      </c>
      <c r="BA5" s="424"/>
      <c r="BB5" s="425"/>
      <c r="BC5" s="840" t="s">
        <v>62</v>
      </c>
      <c r="BD5" s="812">
        <v>1</v>
      </c>
      <c r="BE5" s="812">
        <f>INDEX(Cups,BD5)</f>
        <v>0</v>
      </c>
    </row>
    <row r="6" spans="1:57" ht="44.25" customHeight="1" thickBot="1" x14ac:dyDescent="0.3">
      <c r="C6" s="976"/>
      <c r="D6" s="977"/>
      <c r="E6" s="864"/>
      <c r="F6" s="866"/>
      <c r="G6" s="853"/>
      <c r="H6" s="868"/>
      <c r="I6" s="870"/>
      <c r="J6" s="878"/>
      <c r="K6" s="720"/>
      <c r="L6" s="811"/>
      <c r="M6" s="695"/>
      <c r="N6" s="833"/>
      <c r="O6" s="811"/>
      <c r="P6" s="896"/>
      <c r="Q6" s="837"/>
      <c r="R6" s="866"/>
      <c r="S6" s="838" t="s">
        <v>563</v>
      </c>
      <c r="T6" s="839"/>
      <c r="U6" s="839"/>
      <c r="V6" s="839"/>
      <c r="W6" s="80"/>
      <c r="X6" s="80" t="b">
        <v>0</v>
      </c>
      <c r="Y6" s="92"/>
      <c r="Z6" s="859"/>
      <c r="AB6" s="792"/>
      <c r="AC6" s="325" t="s">
        <v>63</v>
      </c>
      <c r="AD6" s="325"/>
      <c r="AE6" s="775"/>
      <c r="AF6" s="265" t="s">
        <v>65</v>
      </c>
      <c r="AG6" s="265" t="s">
        <v>66</v>
      </c>
      <c r="AH6" s="777"/>
      <c r="AI6" s="320" t="s">
        <v>69</v>
      </c>
      <c r="AJ6" s="320"/>
      <c r="AK6" s="777"/>
      <c r="AL6" s="265" t="s">
        <v>67</v>
      </c>
      <c r="AM6" s="265" t="s">
        <v>68</v>
      </c>
      <c r="AN6" s="764"/>
      <c r="AO6" s="321" t="s">
        <v>70</v>
      </c>
      <c r="AP6" s="321"/>
      <c r="AQ6" s="764"/>
      <c r="AR6" s="265" t="s">
        <v>71</v>
      </c>
      <c r="AS6" s="265" t="s">
        <v>72</v>
      </c>
      <c r="AT6" s="766"/>
      <c r="AU6" s="322" t="s">
        <v>73</v>
      </c>
      <c r="AV6" s="322"/>
      <c r="AW6" s="766"/>
      <c r="AX6" s="265" t="s">
        <v>74</v>
      </c>
      <c r="AY6" s="265" t="s">
        <v>75</v>
      </c>
      <c r="AZ6" s="768"/>
      <c r="BA6" s="323" t="s">
        <v>76</v>
      </c>
      <c r="BB6" s="266"/>
      <c r="BC6" s="770"/>
      <c r="BD6" s="812"/>
      <c r="BE6" s="812"/>
    </row>
    <row r="7" spans="1:57" ht="34.5" customHeight="1" x14ac:dyDescent="0.25">
      <c r="A7" s="451">
        <v>1</v>
      </c>
      <c r="B7" s="451">
        <f>INDEX(meals,A7)</f>
        <v>0</v>
      </c>
      <c r="C7" s="457">
        <v>1</v>
      </c>
      <c r="D7" s="91"/>
      <c r="E7" s="187" t="str">
        <f>IF(B7=0,"",FLOOR(VLOOKUP(A7,'All Meals'!$A$12:$V$61,4),0.25))</f>
        <v/>
      </c>
      <c r="F7" s="188" t="str">
        <f>IF(B7=0,"",IF(E7="","No",IF(E7&gt;=1,"Yes","No")))</f>
        <v/>
      </c>
      <c r="G7" s="187" t="str">
        <f>IF(B7=0,"",FLOOR(VLOOKUP(A7,'All Meals'!$A$12:$V$61,5),0.25))</f>
        <v/>
      </c>
      <c r="H7" s="189" t="str">
        <f>IF(B7=0,"",IF(G7="","No",IF(G7&gt;=1,"Yes","No")))</f>
        <v/>
      </c>
      <c r="I7" s="260" t="str">
        <f>IF(B7=0,"",FLOOR(VLOOKUP(A7,'All Meals'!$A$12:$V$61,6),0.25))</f>
        <v/>
      </c>
      <c r="J7" s="260" t="str">
        <f>IF(B7=0,"",FLOOR(VLOOKUP(A7,'All Meals'!$A$12:$V$61,7),0.25))</f>
        <v/>
      </c>
      <c r="K7" s="109" t="str">
        <f>IF(B7=0, "",VLOOKUP(A7,'All Meals'!$A$12:$V$61,10))</f>
        <v/>
      </c>
      <c r="L7" s="110" t="str">
        <f>IF(B7=0,"",IF(K7="","No",IF(K7&gt;=0.5,"Yes","No")))</f>
        <v/>
      </c>
      <c r="M7" s="354" t="str">
        <f>IF(B7=0, "",VLOOKUP(A7,'All Meals'!$A$12:$V$61,13))</f>
        <v/>
      </c>
      <c r="N7" s="109" t="str">
        <f>IF(B7=0, "",VLOOKUP(A7,'All Meals'!$A$12:$V$61,16))</f>
        <v/>
      </c>
      <c r="O7" s="441" t="str">
        <f>IF(B7=0,"",IF(N7="","No",IF(N7&gt;=0.75,"Yes","No")))</f>
        <v/>
      </c>
      <c r="P7" s="442" t="str">
        <f>IF(B7=0, "",VLOOKUP(A7,'All Meals'!$A$12:$V$61,19))</f>
        <v/>
      </c>
      <c r="Q7" s="109" t="str">
        <f>IF(B7=0, "",VLOOKUP(A7,'All Meals'!$A$12:$V$61,20))</f>
        <v/>
      </c>
      <c r="R7" s="188" t="str">
        <f t="shared" ref="R7:R26" si="0">IF(B7=0,"",IF(Q7="","No",IF(Q7&gt;=1,"Yes","No")))</f>
        <v/>
      </c>
      <c r="S7" s="838" t="s">
        <v>564</v>
      </c>
      <c r="T7" s="839"/>
      <c r="U7" s="839"/>
      <c r="V7" s="839"/>
      <c r="W7" s="80"/>
      <c r="X7" s="80" t="b">
        <v>0</v>
      </c>
      <c r="Y7" s="92"/>
      <c r="Z7" s="859"/>
      <c r="AB7" s="893" t="s">
        <v>805</v>
      </c>
      <c r="AC7" s="889"/>
      <c r="AD7" s="889"/>
      <c r="AE7" s="891"/>
      <c r="AF7" s="855">
        <v>1</v>
      </c>
      <c r="AG7" s="857">
        <f>INDEX(Cups,AF7)</f>
        <v>0</v>
      </c>
      <c r="AH7" s="885" t="s">
        <v>806</v>
      </c>
      <c r="AI7" s="887"/>
      <c r="AJ7" s="887"/>
      <c r="AK7" s="885"/>
      <c r="AL7" s="855">
        <v>1</v>
      </c>
      <c r="AM7" s="857">
        <f>INDEX(Cups,AL7)</f>
        <v>0</v>
      </c>
      <c r="AN7" s="871" t="s">
        <v>807</v>
      </c>
      <c r="AO7" s="875"/>
      <c r="AP7" s="875"/>
      <c r="AQ7" s="871"/>
      <c r="AR7" s="855">
        <v>1</v>
      </c>
      <c r="AS7" s="857">
        <f>INDEX(Cups,AR7)</f>
        <v>0</v>
      </c>
      <c r="AT7" s="873" t="s">
        <v>808</v>
      </c>
      <c r="AU7" s="954"/>
      <c r="AV7" s="954"/>
      <c r="AW7" s="954"/>
      <c r="AX7" s="855">
        <v>1</v>
      </c>
      <c r="AY7" s="857">
        <f>INDEX(Cups,AX7)</f>
        <v>0</v>
      </c>
      <c r="AZ7" s="964" t="s">
        <v>809</v>
      </c>
      <c r="BA7" s="960"/>
      <c r="BB7" s="960"/>
      <c r="BC7" s="962"/>
    </row>
    <row r="8" spans="1:57" ht="33.75" customHeight="1" thickBot="1" x14ac:dyDescent="0.3">
      <c r="A8" s="451">
        <v>1</v>
      </c>
      <c r="B8" s="451">
        <f>INDEX(meals,A8)</f>
        <v>0</v>
      </c>
      <c r="C8" s="458">
        <v>2</v>
      </c>
      <c r="D8" s="73"/>
      <c r="E8" s="187" t="str">
        <f>IF(B8=0,"",FLOOR(VLOOKUP(A8,'All Meals'!$A$12:$V$61,4),0.25))</f>
        <v/>
      </c>
      <c r="F8" s="188" t="str">
        <f t="shared" ref="F8:F26" si="1">IF(B8=0,"",IF(E8="","No",IF(E8&gt;=1,"Yes","No")))</f>
        <v/>
      </c>
      <c r="G8" s="187" t="str">
        <f>IF(B8=0,"",FLOOR(VLOOKUP(A8,'All Meals'!$A$12:$V$61,5),0.25))</f>
        <v/>
      </c>
      <c r="H8" s="189" t="str">
        <f t="shared" ref="H8:H26" si="2">IF(B8=0,"",IF(G8="","No",IF(G8&gt;=1,"Yes","No")))</f>
        <v/>
      </c>
      <c r="I8" s="260" t="str">
        <f>IF(B8=0,"",FLOOR(VLOOKUP(A8,'All Meals'!$A$12:$V$61,6),0.25))</f>
        <v/>
      </c>
      <c r="J8" s="260" t="str">
        <f>IF(B8=0,"",FLOOR(VLOOKUP(A8,'All Meals'!$A$12:$V$61,7),0.25))</f>
        <v/>
      </c>
      <c r="K8" s="109" t="str">
        <f>IF(B8=0, "",VLOOKUP(A8,'All Meals'!$A$12:$V$61,10))</f>
        <v/>
      </c>
      <c r="L8" s="110" t="str">
        <f t="shared" ref="L8:L26" si="3">IF(B8=0,"",IF(K8="","No",IF(K8&gt;=0.5,"Yes","No")))</f>
        <v/>
      </c>
      <c r="M8" s="354" t="str">
        <f>IF(B8=0, "",VLOOKUP(A8,'All Meals'!$A$12:$V$61,13))</f>
        <v/>
      </c>
      <c r="N8" s="109" t="str">
        <f>IF(B8=0, "",VLOOKUP(A8,'All Meals'!$A$12:$V$61,16))</f>
        <v/>
      </c>
      <c r="O8" s="441" t="str">
        <f t="shared" ref="O8:O17" si="4">IF(B8=0,"",IF(N8="","No",IF(N8&gt;=1,"Yes","No")))</f>
        <v/>
      </c>
      <c r="P8" s="442" t="str">
        <f>IF(B8=0, "",VLOOKUP(A8,'All Meals'!$A$12:$V$61,19))</f>
        <v/>
      </c>
      <c r="Q8" s="109" t="str">
        <f>IF(B8=0, "",VLOOKUP(A8,'All Meals'!$A$12:$V$61,20))</f>
        <v/>
      </c>
      <c r="R8" s="188" t="str">
        <f t="shared" si="0"/>
        <v/>
      </c>
      <c r="S8" s="838" t="s">
        <v>565</v>
      </c>
      <c r="T8" s="839"/>
      <c r="U8" s="839"/>
      <c r="V8" s="839"/>
      <c r="W8" s="80"/>
      <c r="X8" s="80" t="b">
        <v>0</v>
      </c>
      <c r="Y8" s="92"/>
      <c r="Z8" s="860"/>
      <c r="AB8" s="894"/>
      <c r="AC8" s="890"/>
      <c r="AD8" s="890"/>
      <c r="AE8" s="892"/>
      <c r="AF8" s="856"/>
      <c r="AG8" s="856"/>
      <c r="AH8" s="886"/>
      <c r="AI8" s="888"/>
      <c r="AJ8" s="888"/>
      <c r="AK8" s="886"/>
      <c r="AL8" s="856"/>
      <c r="AM8" s="856"/>
      <c r="AN8" s="872"/>
      <c r="AO8" s="876"/>
      <c r="AP8" s="876"/>
      <c r="AQ8" s="872"/>
      <c r="AR8" s="856"/>
      <c r="AS8" s="856"/>
      <c r="AT8" s="874"/>
      <c r="AU8" s="955"/>
      <c r="AV8" s="955"/>
      <c r="AW8" s="955"/>
      <c r="AX8" s="856"/>
      <c r="AY8" s="856"/>
      <c r="AZ8" s="965"/>
      <c r="BA8" s="961"/>
      <c r="BB8" s="961"/>
      <c r="BC8" s="963"/>
    </row>
    <row r="9" spans="1:57" ht="33.75" customHeight="1" thickBot="1" x14ac:dyDescent="0.3">
      <c r="A9" s="451">
        <v>1</v>
      </c>
      <c r="B9" s="451">
        <f>INDEX(meals,A9)</f>
        <v>0</v>
      </c>
      <c r="C9" s="458">
        <v>3</v>
      </c>
      <c r="D9" s="73"/>
      <c r="E9" s="187" t="str">
        <f>IF(B9=0,"",FLOOR(VLOOKUP(A9,'All Meals'!$A$12:$V$61,4),0.25))</f>
        <v/>
      </c>
      <c r="F9" s="188" t="str">
        <f t="shared" si="1"/>
        <v/>
      </c>
      <c r="G9" s="187" t="str">
        <f>IF(B9=0,"",FLOOR(VLOOKUP(A9,'All Meals'!$A$12:$V$61,5),0.25))</f>
        <v/>
      </c>
      <c r="H9" s="189" t="str">
        <f t="shared" si="2"/>
        <v/>
      </c>
      <c r="I9" s="260" t="str">
        <f>IF(B9=0,"",FLOOR(VLOOKUP(A9,'All Meals'!$A$12:$V$61,6),0.25))</f>
        <v/>
      </c>
      <c r="J9" s="260" t="str">
        <f>IF(B9=0,"",FLOOR(VLOOKUP(A9,'All Meals'!$A$12:$V$61,7),0.25))</f>
        <v/>
      </c>
      <c r="K9" s="109" t="str">
        <f>IF(B9=0, "",VLOOKUP(A9,'All Meals'!$A$12:$V$61,10))</f>
        <v/>
      </c>
      <c r="L9" s="110" t="str">
        <f t="shared" si="3"/>
        <v/>
      </c>
      <c r="M9" s="354" t="str">
        <f>IF(B9=0, "",VLOOKUP(A9,'All Meals'!$A$12:$V$61,13))</f>
        <v/>
      </c>
      <c r="N9" s="109" t="str">
        <f>IF(B9=0, "",VLOOKUP(A9,'All Meals'!$A$12:$V$61,16))</f>
        <v/>
      </c>
      <c r="O9" s="441" t="str">
        <f t="shared" si="4"/>
        <v/>
      </c>
      <c r="P9" s="442" t="str">
        <f>IF(B9=0, "",VLOOKUP(A9,'All Meals'!$A$12:$V$61,19))</f>
        <v/>
      </c>
      <c r="Q9" s="109" t="str">
        <f>IF(B9=0, "",VLOOKUP(A9,'All Meals'!$A$12:$V$61,20))</f>
        <v/>
      </c>
      <c r="R9" s="188" t="str">
        <f t="shared" si="0"/>
        <v/>
      </c>
      <c r="S9" s="936" t="s">
        <v>566</v>
      </c>
      <c r="T9" s="937"/>
      <c r="U9" s="937"/>
      <c r="V9" s="937"/>
      <c r="W9" s="107"/>
      <c r="X9" s="107" t="b">
        <v>0</v>
      </c>
      <c r="Y9" s="93"/>
      <c r="Z9" s="108" t="str">
        <f>IF(X9=TRUE,"No","")</f>
        <v/>
      </c>
      <c r="AB9" s="921" t="str">
        <f>IF(OR(COUNTIF(AC10:AC19, 12)&gt;0, COUNTIF(AC10:AC19,2)&gt;0, COUNTIF(AC10:AC19,4)&gt;0, COUNTIF(AC10:AC19,10)&gt;0, COUNTIF(AC10:AC19,15)&gt;0, COUNTIF(AC10:AC19,17)&gt;0,), "Remember to enter CREDITABLE amounts of leafy greens!", "")</f>
        <v/>
      </c>
      <c r="AC9" s="922"/>
      <c r="AD9" s="922"/>
      <c r="AE9" s="923"/>
      <c r="AF9" s="324"/>
      <c r="AG9" s="324"/>
      <c r="AH9" s="882" t="str">
        <f>IF(COUNTIF(AI10:AI19,10)&gt;0,"Remember to enter the CREDITABLE amount of tomato paste!","")</f>
        <v/>
      </c>
      <c r="AI9" s="883"/>
      <c r="AJ9" s="883"/>
      <c r="AK9" s="884"/>
      <c r="AL9" s="324"/>
      <c r="AM9" s="324"/>
      <c r="AN9" s="800" t="str">
        <f>IF(SUM(AO10:AO19)&gt;10, "If crediting as a vegetable do not also credit as a meat/meat alternate", "")</f>
        <v/>
      </c>
      <c r="AO9" s="801"/>
      <c r="AP9" s="801"/>
      <c r="AQ9" s="802"/>
      <c r="AR9" s="295"/>
      <c r="AS9" s="295"/>
      <c r="AT9" s="966"/>
      <c r="AU9" s="967"/>
      <c r="AV9" s="967"/>
      <c r="AW9" s="968"/>
      <c r="AX9" s="295"/>
      <c r="AY9" s="295"/>
      <c r="AZ9" s="957"/>
      <c r="BA9" s="958"/>
      <c r="BB9" s="958"/>
      <c r="BC9" s="959"/>
    </row>
    <row r="10" spans="1:57" ht="33.75" customHeight="1" thickBot="1" x14ac:dyDescent="0.3">
      <c r="A10" s="451">
        <v>1</v>
      </c>
      <c r="B10" s="451">
        <f t="shared" ref="B10:B26" si="5">INDEX(meals,A10)</f>
        <v>0</v>
      </c>
      <c r="C10" s="458">
        <v>4</v>
      </c>
      <c r="D10" s="73"/>
      <c r="E10" s="187" t="str">
        <f>IF(B10=0,"",FLOOR(VLOOKUP(A10,'All Meals'!$A$12:$V$61,4),0.25))</f>
        <v/>
      </c>
      <c r="F10" s="188" t="str">
        <f t="shared" si="1"/>
        <v/>
      </c>
      <c r="G10" s="187" t="str">
        <f>IF(B10=0,"",FLOOR(VLOOKUP(A10,'All Meals'!$A$12:$V$61,5),0.25))</f>
        <v/>
      </c>
      <c r="H10" s="189" t="str">
        <f t="shared" si="2"/>
        <v/>
      </c>
      <c r="I10" s="260" t="str">
        <f>IF(B10=0,"",FLOOR(VLOOKUP(A10,'All Meals'!$A$12:$V$61,6),0.25))</f>
        <v/>
      </c>
      <c r="J10" s="260" t="str">
        <f>IF(B10=0,"",FLOOR(VLOOKUP(A10,'All Meals'!$A$12:$V$61,7),0.25))</f>
        <v/>
      </c>
      <c r="K10" s="109" t="str">
        <f>IF(B10=0, "",VLOOKUP(A10,'All Meals'!$A$12:$V$61,10))</f>
        <v/>
      </c>
      <c r="L10" s="110" t="str">
        <f t="shared" si="3"/>
        <v/>
      </c>
      <c r="M10" s="354" t="str">
        <f>IF(B10=0, "",VLOOKUP(A10,'All Meals'!$A$12:$V$61,13))</f>
        <v/>
      </c>
      <c r="N10" s="109" t="str">
        <f>IF(B10=0, "",VLOOKUP(A10,'All Meals'!$A$12:$V$61,16))</f>
        <v/>
      </c>
      <c r="O10" s="441" t="str">
        <f t="shared" si="4"/>
        <v/>
      </c>
      <c r="P10" s="442" t="str">
        <f>IF(B10=0, "",VLOOKUP(A10,'All Meals'!$A$12:$V$61,19))</f>
        <v/>
      </c>
      <c r="Q10" s="109" t="str">
        <f>IF(B10=0, "",VLOOKUP(A10,'All Meals'!$A$12:$V$61,20))</f>
        <v/>
      </c>
      <c r="R10" s="188" t="str">
        <f t="shared" si="0"/>
        <v/>
      </c>
      <c r="S10" s="331"/>
      <c r="T10" s="170"/>
      <c r="U10" s="170"/>
      <c r="V10" s="170"/>
      <c r="W10" s="80"/>
      <c r="X10" s="80"/>
      <c r="AB10" s="219"/>
      <c r="AC10" s="220">
        <v>1</v>
      </c>
      <c r="AD10" s="220">
        <f t="shared" ref="AD10:AD19" si="6">INDEX(GREEN,AC10)</f>
        <v>0</v>
      </c>
      <c r="AE10" s="220"/>
      <c r="AF10" s="294">
        <v>1</v>
      </c>
      <c r="AG10" s="294" t="str">
        <f t="shared" ref="AG10:AG19" si="7">IF(AD10=0,"",INDEX(Cups,AF10))</f>
        <v/>
      </c>
      <c r="AH10" s="96"/>
      <c r="AI10" s="96">
        <v>1</v>
      </c>
      <c r="AJ10" s="96">
        <f t="shared" ref="AJ10:AJ19" si="8">INDEX(RED,AI10)</f>
        <v>0</v>
      </c>
      <c r="AK10" s="96"/>
      <c r="AL10" s="294">
        <v>1</v>
      </c>
      <c r="AM10" s="294" t="str">
        <f t="shared" ref="AM10:AM19" si="9">IF(AJ10=0, "", INDEX(Cups,AL10))</f>
        <v/>
      </c>
      <c r="AN10" s="221"/>
      <c r="AO10" s="221">
        <v>1</v>
      </c>
      <c r="AP10" s="221">
        <f t="shared" ref="AP10:AP19" si="10">INDEX(BEANS,AO10)</f>
        <v>0</v>
      </c>
      <c r="AQ10" s="221"/>
      <c r="AR10" s="294">
        <v>1</v>
      </c>
      <c r="AS10" s="294" t="str">
        <f t="shared" ref="AS10:AS19" si="11">IF(AP10=0,"",INDEX(Cups,AR10))</f>
        <v/>
      </c>
      <c r="AT10" s="222"/>
      <c r="AU10" s="222">
        <v>1</v>
      </c>
      <c r="AV10" s="222">
        <f t="shared" ref="AV10:AV19" si="12">INDEX(STARCHY,AU10)</f>
        <v>0</v>
      </c>
      <c r="AW10" s="222"/>
      <c r="AX10" s="294">
        <v>1</v>
      </c>
      <c r="AY10" s="294" t="str">
        <f>IF(AV10=0,"",INDEX(Cups,AX10))</f>
        <v/>
      </c>
      <c r="AZ10" s="223"/>
      <c r="BA10" s="223">
        <v>1</v>
      </c>
      <c r="BB10" s="224">
        <f t="shared" ref="BB10:BB19" si="13">INDEX(OTHER,BA10)</f>
        <v>0</v>
      </c>
      <c r="BC10" s="225"/>
      <c r="BD10" s="80">
        <v>1</v>
      </c>
      <c r="BE10" s="80" t="str">
        <f t="shared" ref="BE10:BE19" si="14">IF(BB10=0,"",INDEX(Cups,BD10))</f>
        <v/>
      </c>
    </row>
    <row r="11" spans="1:57" ht="33.75" customHeight="1" x14ac:dyDescent="0.25">
      <c r="A11" s="451">
        <v>1</v>
      </c>
      <c r="B11" s="451">
        <f t="shared" si="5"/>
        <v>0</v>
      </c>
      <c r="C11" s="458">
        <v>5</v>
      </c>
      <c r="D11" s="73"/>
      <c r="E11" s="187" t="str">
        <f>IF(B11=0,"",FLOOR(VLOOKUP(A11,'All Meals'!$A$12:$V$61,4),0.25))</f>
        <v/>
      </c>
      <c r="F11" s="188" t="str">
        <f t="shared" si="1"/>
        <v/>
      </c>
      <c r="G11" s="187" t="str">
        <f>IF(B11=0,"",FLOOR(VLOOKUP(A11,'All Meals'!$A$12:$V$61,5),0.25))</f>
        <v/>
      </c>
      <c r="H11" s="189" t="str">
        <f t="shared" si="2"/>
        <v/>
      </c>
      <c r="I11" s="260" t="str">
        <f>IF(B11=0,"",FLOOR(VLOOKUP(A11,'All Meals'!$A$12:$V$61,6),0.25))</f>
        <v/>
      </c>
      <c r="J11" s="260" t="str">
        <f>IF(B11=0,"",FLOOR(VLOOKUP(A11,'All Meals'!$A$12:$V$61,7),0.25))</f>
        <v/>
      </c>
      <c r="K11" s="109" t="str">
        <f>IF(B11=0, "",VLOOKUP(A11,'All Meals'!$A$12:$V$61,10))</f>
        <v/>
      </c>
      <c r="L11" s="110" t="str">
        <f t="shared" si="3"/>
        <v/>
      </c>
      <c r="M11" s="354" t="str">
        <f>IF(B11=0, "",VLOOKUP(A11,'All Meals'!$A$12:$V$61,13))</f>
        <v/>
      </c>
      <c r="N11" s="109" t="str">
        <f>IF(B11=0, "",VLOOKUP(A11,'All Meals'!$A$12:$V$61,16))</f>
        <v/>
      </c>
      <c r="O11" s="441" t="str">
        <f t="shared" si="4"/>
        <v/>
      </c>
      <c r="P11" s="442" t="str">
        <f>IF(B11=0, "",VLOOKUP(A11,'All Meals'!$A$12:$V$61,19))</f>
        <v/>
      </c>
      <c r="Q11" s="109" t="str">
        <f>IF(B11=0, "",VLOOKUP(A11,'All Meals'!$A$12:$V$61,20))</f>
        <v/>
      </c>
      <c r="R11" s="188" t="str">
        <f t="shared" si="0"/>
        <v/>
      </c>
      <c r="T11" s="713" t="s">
        <v>239</v>
      </c>
      <c r="U11" s="714"/>
      <c r="V11" s="714"/>
      <c r="W11" s="714"/>
      <c r="X11" s="714"/>
      <c r="Y11" s="714"/>
      <c r="Z11" s="715"/>
      <c r="AB11" s="94"/>
      <c r="AC11" s="95">
        <v>1</v>
      </c>
      <c r="AD11" s="95">
        <f t="shared" si="6"/>
        <v>0</v>
      </c>
      <c r="AE11" s="95"/>
      <c r="AF11" s="92">
        <v>1</v>
      </c>
      <c r="AG11" s="92" t="str">
        <f t="shared" si="7"/>
        <v/>
      </c>
      <c r="AH11" s="96"/>
      <c r="AI11" s="96">
        <v>1</v>
      </c>
      <c r="AJ11" s="96">
        <f t="shared" si="8"/>
        <v>0</v>
      </c>
      <c r="AK11" s="96"/>
      <c r="AL11" s="92">
        <v>1</v>
      </c>
      <c r="AM11" s="92" t="str">
        <f t="shared" si="9"/>
        <v/>
      </c>
      <c r="AN11" s="97"/>
      <c r="AO11" s="97">
        <v>1</v>
      </c>
      <c r="AP11" s="97">
        <f t="shared" si="10"/>
        <v>0</v>
      </c>
      <c r="AQ11" s="97"/>
      <c r="AR11" s="92">
        <v>1</v>
      </c>
      <c r="AS11" s="92" t="str">
        <f t="shared" si="11"/>
        <v/>
      </c>
      <c r="AT11" s="98"/>
      <c r="AU11" s="98">
        <v>1</v>
      </c>
      <c r="AV11" s="98">
        <f t="shared" si="12"/>
        <v>0</v>
      </c>
      <c r="AW11" s="98"/>
      <c r="AX11" s="92">
        <v>1</v>
      </c>
      <c r="AY11" s="92" t="str">
        <f t="shared" ref="AY11:AY19" si="15">IF(AV11=0,"",INDEX(Cups,AX11))</f>
        <v/>
      </c>
      <c r="AZ11" s="99"/>
      <c r="BA11" s="99">
        <v>1</v>
      </c>
      <c r="BB11" s="100">
        <f t="shared" si="13"/>
        <v>0</v>
      </c>
      <c r="BC11" s="101"/>
      <c r="BD11" s="80">
        <v>1</v>
      </c>
      <c r="BE11" s="80" t="str">
        <f t="shared" si="14"/>
        <v/>
      </c>
    </row>
    <row r="12" spans="1:57" ht="33.75" customHeight="1" thickBot="1" x14ac:dyDescent="0.3">
      <c r="A12" s="451">
        <v>1</v>
      </c>
      <c r="B12" s="451">
        <f t="shared" si="5"/>
        <v>0</v>
      </c>
      <c r="C12" s="458">
        <v>6</v>
      </c>
      <c r="D12" s="73"/>
      <c r="E12" s="187" t="str">
        <f>IF(B12=0,"",FLOOR(VLOOKUP(A12,'All Meals'!$A$12:$V$61,4),0.25))</f>
        <v/>
      </c>
      <c r="F12" s="188" t="str">
        <f t="shared" si="1"/>
        <v/>
      </c>
      <c r="G12" s="187" t="str">
        <f>IF(B12=0,"",FLOOR(VLOOKUP(A12,'All Meals'!$A$12:$V$61,5),0.25))</f>
        <v/>
      </c>
      <c r="H12" s="189" t="str">
        <f t="shared" si="2"/>
        <v/>
      </c>
      <c r="I12" s="260" t="str">
        <f>IF(B12=0,"",FLOOR(VLOOKUP(A12,'All Meals'!$A$12:$V$61,6),0.25))</f>
        <v/>
      </c>
      <c r="J12" s="260" t="str">
        <f>IF(B12=0,"",FLOOR(VLOOKUP(A12,'All Meals'!$A$12:$V$61,7),0.25))</f>
        <v/>
      </c>
      <c r="K12" s="109" t="str">
        <f>IF(B12=0, "",VLOOKUP(A12,'All Meals'!$A$12:$V$61,10))</f>
        <v/>
      </c>
      <c r="L12" s="110" t="str">
        <f t="shared" si="3"/>
        <v/>
      </c>
      <c r="M12" s="354" t="str">
        <f>IF(B12=0, "",VLOOKUP(A12,'All Meals'!$A$12:$V$61,13))</f>
        <v/>
      </c>
      <c r="N12" s="109" t="str">
        <f>IF(B12=0, "",VLOOKUP(A12,'All Meals'!$A$12:$V$61,16))</f>
        <v/>
      </c>
      <c r="O12" s="441" t="str">
        <f t="shared" si="4"/>
        <v/>
      </c>
      <c r="P12" s="442" t="str">
        <f>IF(B12=0, "",VLOOKUP(A12,'All Meals'!$A$12:$V$61,19))</f>
        <v/>
      </c>
      <c r="Q12" s="109" t="str">
        <f>IF(B12=0, "",VLOOKUP(A12,'All Meals'!$A$12:$V$61,20))</f>
        <v/>
      </c>
      <c r="R12" s="188" t="str">
        <f t="shared" si="0"/>
        <v/>
      </c>
      <c r="T12" s="907"/>
      <c r="U12" s="908"/>
      <c r="V12" s="908"/>
      <c r="W12" s="908"/>
      <c r="X12" s="908"/>
      <c r="Y12" s="908"/>
      <c r="Z12" s="909"/>
      <c r="AB12" s="94"/>
      <c r="AC12" s="95">
        <v>1</v>
      </c>
      <c r="AD12" s="95">
        <f t="shared" si="6"/>
        <v>0</v>
      </c>
      <c r="AE12" s="95"/>
      <c r="AF12" s="92">
        <v>1</v>
      </c>
      <c r="AG12" s="92" t="str">
        <f t="shared" si="7"/>
        <v/>
      </c>
      <c r="AH12" s="96"/>
      <c r="AI12" s="96">
        <v>1</v>
      </c>
      <c r="AJ12" s="96">
        <f t="shared" si="8"/>
        <v>0</v>
      </c>
      <c r="AK12" s="96"/>
      <c r="AL12" s="92">
        <v>1</v>
      </c>
      <c r="AM12" s="92" t="str">
        <f t="shared" si="9"/>
        <v/>
      </c>
      <c r="AN12" s="97"/>
      <c r="AO12" s="97">
        <v>1</v>
      </c>
      <c r="AP12" s="97">
        <f t="shared" si="10"/>
        <v>0</v>
      </c>
      <c r="AQ12" s="97"/>
      <c r="AR12" s="92">
        <v>1</v>
      </c>
      <c r="AS12" s="92" t="str">
        <f t="shared" si="11"/>
        <v/>
      </c>
      <c r="AT12" s="98"/>
      <c r="AU12" s="98">
        <v>1</v>
      </c>
      <c r="AV12" s="98">
        <f t="shared" si="12"/>
        <v>0</v>
      </c>
      <c r="AW12" s="98"/>
      <c r="AX12" s="92">
        <v>1</v>
      </c>
      <c r="AY12" s="92" t="str">
        <f t="shared" si="15"/>
        <v/>
      </c>
      <c r="AZ12" s="99"/>
      <c r="BA12" s="99">
        <v>1</v>
      </c>
      <c r="BB12" s="100">
        <f t="shared" si="13"/>
        <v>0</v>
      </c>
      <c r="BC12" s="101"/>
      <c r="BD12" s="80">
        <v>1</v>
      </c>
      <c r="BE12" s="80" t="str">
        <f t="shared" si="14"/>
        <v/>
      </c>
    </row>
    <row r="13" spans="1:57" ht="33.75" customHeight="1" x14ac:dyDescent="0.25">
      <c r="A13" s="451">
        <v>1</v>
      </c>
      <c r="B13" s="451">
        <f t="shared" si="5"/>
        <v>0</v>
      </c>
      <c r="C13" s="458">
        <v>7</v>
      </c>
      <c r="D13" s="73"/>
      <c r="E13" s="187" t="str">
        <f>IF(B13=0,"",FLOOR(VLOOKUP(A13,'All Meals'!$A$12:$V$61,4),0.25))</f>
        <v/>
      </c>
      <c r="F13" s="188" t="str">
        <f t="shared" si="1"/>
        <v/>
      </c>
      <c r="G13" s="187" t="str">
        <f>IF(B13=0,"",FLOOR(VLOOKUP(A13,'All Meals'!$A$12:$V$61,5),0.25))</f>
        <v/>
      </c>
      <c r="H13" s="189" t="str">
        <f t="shared" si="2"/>
        <v/>
      </c>
      <c r="I13" s="260" t="str">
        <f>IF(B13=0,"",FLOOR(VLOOKUP(A13,'All Meals'!$A$12:$V$61,6),0.25))</f>
        <v/>
      </c>
      <c r="J13" s="260" t="str">
        <f>IF(B13=0,"",FLOOR(VLOOKUP(A13,'All Meals'!$A$12:$V$61,7),0.25))</f>
        <v/>
      </c>
      <c r="K13" s="109" t="str">
        <f>IF(B13=0, "",VLOOKUP(A13,'All Meals'!$A$12:$V$61,10))</f>
        <v/>
      </c>
      <c r="L13" s="110" t="str">
        <f t="shared" si="3"/>
        <v/>
      </c>
      <c r="M13" s="354" t="str">
        <f>IF(B13=0, "",VLOOKUP(A13,'All Meals'!$A$12:$V$61,13))</f>
        <v/>
      </c>
      <c r="N13" s="109" t="str">
        <f>IF(B13=0, "",VLOOKUP(A13,'All Meals'!$A$12:$V$61,16))</f>
        <v/>
      </c>
      <c r="O13" s="441" t="str">
        <f t="shared" si="4"/>
        <v/>
      </c>
      <c r="P13" s="442" t="str">
        <f>IF(B13=0, "",VLOOKUP(A13,'All Meals'!$A$12:$V$61,19))</f>
        <v/>
      </c>
      <c r="Q13" s="109" t="str">
        <f>IF(B13=0, "",VLOOKUP(A13,'All Meals'!$A$12:$V$61,20))</f>
        <v/>
      </c>
      <c r="R13" s="188" t="str">
        <f t="shared" si="0"/>
        <v/>
      </c>
      <c r="T13" s="926" t="s">
        <v>229</v>
      </c>
      <c r="U13" s="927"/>
      <c r="V13" s="927"/>
      <c r="W13" s="92">
        <v>1</v>
      </c>
      <c r="X13" s="92">
        <f>INDEX(Cups,W13)</f>
        <v>0</v>
      </c>
      <c r="Y13" s="934"/>
      <c r="Z13" s="935"/>
      <c r="AB13" s="94"/>
      <c r="AC13" s="95">
        <v>1</v>
      </c>
      <c r="AD13" s="95">
        <f t="shared" si="6"/>
        <v>0</v>
      </c>
      <c r="AE13" s="95"/>
      <c r="AF13" s="92">
        <v>1</v>
      </c>
      <c r="AG13" s="92" t="str">
        <f t="shared" si="7"/>
        <v/>
      </c>
      <c r="AH13" s="96"/>
      <c r="AI13" s="96">
        <v>1</v>
      </c>
      <c r="AJ13" s="96">
        <f t="shared" si="8"/>
        <v>0</v>
      </c>
      <c r="AK13" s="96"/>
      <c r="AL13" s="92">
        <v>1</v>
      </c>
      <c r="AM13" s="92" t="str">
        <f t="shared" si="9"/>
        <v/>
      </c>
      <c r="AN13" s="97"/>
      <c r="AO13" s="97">
        <v>1</v>
      </c>
      <c r="AP13" s="97">
        <f t="shared" si="10"/>
        <v>0</v>
      </c>
      <c r="AQ13" s="97"/>
      <c r="AR13" s="92">
        <v>1</v>
      </c>
      <c r="AS13" s="92" t="str">
        <f t="shared" si="11"/>
        <v/>
      </c>
      <c r="AT13" s="98"/>
      <c r="AU13" s="98">
        <v>1</v>
      </c>
      <c r="AV13" s="98">
        <f t="shared" si="12"/>
        <v>0</v>
      </c>
      <c r="AW13" s="98"/>
      <c r="AX13" s="92">
        <v>1</v>
      </c>
      <c r="AY13" s="92" t="str">
        <f t="shared" si="15"/>
        <v/>
      </c>
      <c r="AZ13" s="99"/>
      <c r="BA13" s="99">
        <v>1</v>
      </c>
      <c r="BB13" s="100">
        <f t="shared" si="13"/>
        <v>0</v>
      </c>
      <c r="BC13" s="101"/>
      <c r="BD13" s="80">
        <v>1</v>
      </c>
      <c r="BE13" s="80" t="str">
        <f t="shared" si="14"/>
        <v/>
      </c>
    </row>
    <row r="14" spans="1:57" ht="33.75" customHeight="1" x14ac:dyDescent="0.25">
      <c r="A14" s="451">
        <v>1</v>
      </c>
      <c r="B14" s="451">
        <f t="shared" si="5"/>
        <v>0</v>
      </c>
      <c r="C14" s="458">
        <v>8</v>
      </c>
      <c r="D14" s="73"/>
      <c r="E14" s="187" t="str">
        <f>IF(B14=0,"",FLOOR(VLOOKUP(A14,'All Meals'!$A$12:$V$61,4),0.25))</f>
        <v/>
      </c>
      <c r="F14" s="188" t="str">
        <f t="shared" si="1"/>
        <v/>
      </c>
      <c r="G14" s="187" t="str">
        <f>IF(B14=0,"",FLOOR(VLOOKUP(A14,'All Meals'!$A$12:$V$61,5),0.25))</f>
        <v/>
      </c>
      <c r="H14" s="189" t="str">
        <f t="shared" si="2"/>
        <v/>
      </c>
      <c r="I14" s="260" t="str">
        <f>IF(B14=0,"",FLOOR(VLOOKUP(A14,'All Meals'!$A$12:$V$61,6),0.25))</f>
        <v/>
      </c>
      <c r="J14" s="260" t="str">
        <f>IF(B14=0,"",FLOOR(VLOOKUP(A14,'All Meals'!$A$12:$V$61,7),0.25))</f>
        <v/>
      </c>
      <c r="K14" s="109" t="str">
        <f>IF(B14=0, "",VLOOKUP(A14,'All Meals'!$A$12:$V$61,10))</f>
        <v/>
      </c>
      <c r="L14" s="110" t="str">
        <f t="shared" si="3"/>
        <v/>
      </c>
      <c r="M14" s="354" t="str">
        <f>IF(B14=0, "",VLOOKUP(A14,'All Meals'!$A$12:$V$61,13))</f>
        <v/>
      </c>
      <c r="N14" s="109" t="str">
        <f>IF(B14=0, "",VLOOKUP(A14,'All Meals'!$A$12:$V$61,16))</f>
        <v/>
      </c>
      <c r="O14" s="441" t="str">
        <f t="shared" si="4"/>
        <v/>
      </c>
      <c r="P14" s="442" t="str">
        <f>IF(B14=0, "",VLOOKUP(A14,'All Meals'!$A$12:$V$61,19))</f>
        <v/>
      </c>
      <c r="Q14" s="109" t="str">
        <f>IF(B14=0, "",VLOOKUP(A14,'All Meals'!$A$12:$V$61,20))</f>
        <v/>
      </c>
      <c r="R14" s="188" t="str">
        <f t="shared" si="0"/>
        <v/>
      </c>
      <c r="T14" s="926"/>
      <c r="U14" s="927"/>
      <c r="V14" s="927"/>
      <c r="W14" s="92">
        <v>1</v>
      </c>
      <c r="X14" s="92">
        <f>INDEX(Cups,W14)</f>
        <v>0</v>
      </c>
      <c r="Y14" s="924"/>
      <c r="Z14" s="925"/>
      <c r="AB14" s="94"/>
      <c r="AC14" s="95">
        <v>1</v>
      </c>
      <c r="AD14" s="95">
        <f t="shared" si="6"/>
        <v>0</v>
      </c>
      <c r="AE14" s="95"/>
      <c r="AF14" s="92">
        <v>1</v>
      </c>
      <c r="AG14" s="92" t="str">
        <f t="shared" si="7"/>
        <v/>
      </c>
      <c r="AH14" s="96"/>
      <c r="AI14" s="96">
        <v>1</v>
      </c>
      <c r="AJ14" s="96">
        <f t="shared" si="8"/>
        <v>0</v>
      </c>
      <c r="AK14" s="96"/>
      <c r="AL14" s="92">
        <v>1</v>
      </c>
      <c r="AM14" s="92" t="str">
        <f t="shared" si="9"/>
        <v/>
      </c>
      <c r="AN14" s="97"/>
      <c r="AO14" s="97">
        <v>1</v>
      </c>
      <c r="AP14" s="97">
        <f t="shared" si="10"/>
        <v>0</v>
      </c>
      <c r="AQ14" s="97"/>
      <c r="AR14" s="92">
        <v>1</v>
      </c>
      <c r="AS14" s="92" t="str">
        <f t="shared" si="11"/>
        <v/>
      </c>
      <c r="AT14" s="98"/>
      <c r="AU14" s="98">
        <v>1</v>
      </c>
      <c r="AV14" s="98">
        <f t="shared" si="12"/>
        <v>0</v>
      </c>
      <c r="AW14" s="98"/>
      <c r="AX14" s="92">
        <v>1</v>
      </c>
      <c r="AY14" s="92" t="str">
        <f t="shared" si="15"/>
        <v/>
      </c>
      <c r="AZ14" s="99"/>
      <c r="BA14" s="99">
        <v>1</v>
      </c>
      <c r="BB14" s="100">
        <f t="shared" si="13"/>
        <v>0</v>
      </c>
      <c r="BC14" s="101"/>
      <c r="BD14" s="80">
        <v>1</v>
      </c>
      <c r="BE14" s="80" t="str">
        <f t="shared" si="14"/>
        <v/>
      </c>
    </row>
    <row r="15" spans="1:57" ht="33.75" customHeight="1" x14ac:dyDescent="0.25">
      <c r="A15" s="451">
        <v>1</v>
      </c>
      <c r="B15" s="451">
        <f t="shared" si="5"/>
        <v>0</v>
      </c>
      <c r="C15" s="458">
        <v>9</v>
      </c>
      <c r="D15" s="73"/>
      <c r="E15" s="187" t="str">
        <f>IF(B15=0,"",FLOOR(VLOOKUP(A15,'All Meals'!$A$12:$V$61,4),0.25))</f>
        <v/>
      </c>
      <c r="F15" s="188" t="str">
        <f t="shared" si="1"/>
        <v/>
      </c>
      <c r="G15" s="187" t="str">
        <f>IF(B15=0,"",FLOOR(VLOOKUP(A15,'All Meals'!$A$12:$V$61,5),0.25))</f>
        <v/>
      </c>
      <c r="H15" s="189" t="str">
        <f t="shared" si="2"/>
        <v/>
      </c>
      <c r="I15" s="260" t="str">
        <f>IF(B15=0,"",FLOOR(VLOOKUP(A15,'All Meals'!$A$12:$V$61,6),0.25))</f>
        <v/>
      </c>
      <c r="J15" s="260" t="str">
        <f>IF(B15=0,"",FLOOR(VLOOKUP(A15,'All Meals'!$A$12:$V$61,7),0.25))</f>
        <v/>
      </c>
      <c r="K15" s="109" t="str">
        <f>IF(B15=0, "",VLOOKUP(A15,'All Meals'!$A$12:$V$61,10))</f>
        <v/>
      </c>
      <c r="L15" s="110" t="str">
        <f t="shared" si="3"/>
        <v/>
      </c>
      <c r="M15" s="354" t="str">
        <f>IF(B15=0, "",VLOOKUP(A15,'All Meals'!$A$12:$V$61,13))</f>
        <v/>
      </c>
      <c r="N15" s="109" t="str">
        <f>IF(B15=0, "",VLOOKUP(A15,'All Meals'!$A$12:$V$61,16))</f>
        <v/>
      </c>
      <c r="O15" s="441" t="str">
        <f t="shared" si="4"/>
        <v/>
      </c>
      <c r="P15" s="442" t="str">
        <f>IF(B15=0, "",VLOOKUP(A15,'All Meals'!$A$12:$V$61,19))</f>
        <v/>
      </c>
      <c r="Q15" s="109" t="str">
        <f>IF(B15=0, "",VLOOKUP(A15,'All Meals'!$A$12:$V$61,20))</f>
        <v/>
      </c>
      <c r="R15" s="188" t="str">
        <f t="shared" si="0"/>
        <v/>
      </c>
      <c r="T15" s="926"/>
      <c r="U15" s="927"/>
      <c r="V15" s="927"/>
      <c r="W15" s="92">
        <v>1</v>
      </c>
      <c r="X15" s="92">
        <f>INDEX(Cups,W15)</f>
        <v>0</v>
      </c>
      <c r="Y15" s="924"/>
      <c r="Z15" s="925"/>
      <c r="AB15" s="94"/>
      <c r="AC15" s="95">
        <v>1</v>
      </c>
      <c r="AD15" s="95">
        <f t="shared" si="6"/>
        <v>0</v>
      </c>
      <c r="AE15" s="95"/>
      <c r="AF15" s="92">
        <v>1</v>
      </c>
      <c r="AG15" s="92" t="str">
        <f t="shared" si="7"/>
        <v/>
      </c>
      <c r="AH15" s="96"/>
      <c r="AI15" s="96">
        <v>1</v>
      </c>
      <c r="AJ15" s="96">
        <f t="shared" si="8"/>
        <v>0</v>
      </c>
      <c r="AK15" s="96"/>
      <c r="AL15" s="92">
        <v>1</v>
      </c>
      <c r="AM15" s="92" t="str">
        <f t="shared" si="9"/>
        <v/>
      </c>
      <c r="AN15" s="97"/>
      <c r="AO15" s="97">
        <v>1</v>
      </c>
      <c r="AP15" s="97">
        <f t="shared" si="10"/>
        <v>0</v>
      </c>
      <c r="AQ15" s="97"/>
      <c r="AR15" s="92">
        <v>1</v>
      </c>
      <c r="AS15" s="92" t="str">
        <f t="shared" si="11"/>
        <v/>
      </c>
      <c r="AT15" s="98"/>
      <c r="AU15" s="98">
        <v>1</v>
      </c>
      <c r="AV15" s="98">
        <f t="shared" si="12"/>
        <v>0</v>
      </c>
      <c r="AW15" s="98"/>
      <c r="AX15" s="92">
        <v>1</v>
      </c>
      <c r="AY15" s="92" t="str">
        <f t="shared" si="15"/>
        <v/>
      </c>
      <c r="AZ15" s="99"/>
      <c r="BA15" s="99">
        <v>1</v>
      </c>
      <c r="BB15" s="100">
        <f t="shared" si="13"/>
        <v>0</v>
      </c>
      <c r="BC15" s="101"/>
      <c r="BD15" s="80">
        <v>1</v>
      </c>
      <c r="BE15" s="80" t="str">
        <f t="shared" si="14"/>
        <v/>
      </c>
    </row>
    <row r="16" spans="1:57" ht="38.25" customHeight="1" x14ac:dyDescent="0.25">
      <c r="A16" s="451">
        <v>1</v>
      </c>
      <c r="B16" s="451">
        <f t="shared" si="5"/>
        <v>0</v>
      </c>
      <c r="C16" s="458">
        <v>10</v>
      </c>
      <c r="D16" s="73"/>
      <c r="E16" s="187" t="str">
        <f>IF(B16=0,"",FLOOR(VLOOKUP(A16,'All Meals'!$A$12:$V$61,4),0.25))</f>
        <v/>
      </c>
      <c r="F16" s="188" t="str">
        <f t="shared" si="1"/>
        <v/>
      </c>
      <c r="G16" s="187" t="str">
        <f>IF(B16=0,"",FLOOR(VLOOKUP(A16,'All Meals'!$A$12:$V$61,5),0.25))</f>
        <v/>
      </c>
      <c r="H16" s="189" t="str">
        <f t="shared" si="2"/>
        <v/>
      </c>
      <c r="I16" s="260" t="str">
        <f>IF(B16=0,"",FLOOR(VLOOKUP(A16,'All Meals'!$A$12:$V$61,6),0.25))</f>
        <v/>
      </c>
      <c r="J16" s="260" t="str">
        <f>IF(B16=0,"",FLOOR(VLOOKUP(A16,'All Meals'!$A$12:$V$61,7),0.25))</f>
        <v/>
      </c>
      <c r="K16" s="109" t="str">
        <f>IF(B16=0, "",VLOOKUP(A16,'All Meals'!$A$12:$V$61,10))</f>
        <v/>
      </c>
      <c r="L16" s="110" t="str">
        <f t="shared" si="3"/>
        <v/>
      </c>
      <c r="M16" s="354" t="str">
        <f>IF(B16=0, "",VLOOKUP(A16,'All Meals'!$A$12:$V$61,13))</f>
        <v/>
      </c>
      <c r="N16" s="109" t="str">
        <f>IF(B16=0, "",VLOOKUP(A16,'All Meals'!$A$12:$V$61,16))</f>
        <v/>
      </c>
      <c r="O16" s="441" t="str">
        <f t="shared" si="4"/>
        <v/>
      </c>
      <c r="P16" s="442" t="str">
        <f>IF(B16=0, "",VLOOKUP(A16,'All Meals'!$A$12:$V$61,19))</f>
        <v/>
      </c>
      <c r="Q16" s="109" t="str">
        <f>IF(B16=0, "",VLOOKUP(A16,'All Meals'!$A$12:$V$61,20))</f>
        <v/>
      </c>
      <c r="R16" s="188" t="str">
        <f t="shared" si="0"/>
        <v/>
      </c>
      <c r="T16" s="926"/>
      <c r="U16" s="927"/>
      <c r="V16" s="927"/>
      <c r="W16" s="92">
        <v>1</v>
      </c>
      <c r="X16" s="92">
        <f>INDEX(Cups,W16)</f>
        <v>0</v>
      </c>
      <c r="Y16" s="924"/>
      <c r="Z16" s="925"/>
      <c r="AB16" s="94"/>
      <c r="AC16" s="95">
        <v>1</v>
      </c>
      <c r="AD16" s="95">
        <f t="shared" si="6"/>
        <v>0</v>
      </c>
      <c r="AE16" s="95"/>
      <c r="AF16" s="92">
        <v>1</v>
      </c>
      <c r="AG16" s="92" t="str">
        <f t="shared" si="7"/>
        <v/>
      </c>
      <c r="AH16" s="96"/>
      <c r="AI16" s="96">
        <v>1</v>
      </c>
      <c r="AJ16" s="96">
        <f t="shared" si="8"/>
        <v>0</v>
      </c>
      <c r="AK16" s="96"/>
      <c r="AL16" s="92">
        <v>1</v>
      </c>
      <c r="AM16" s="92" t="str">
        <f t="shared" si="9"/>
        <v/>
      </c>
      <c r="AN16" s="97"/>
      <c r="AO16" s="97">
        <v>1</v>
      </c>
      <c r="AP16" s="97">
        <f t="shared" si="10"/>
        <v>0</v>
      </c>
      <c r="AQ16" s="97"/>
      <c r="AR16" s="92">
        <v>1</v>
      </c>
      <c r="AS16" s="92" t="str">
        <f t="shared" si="11"/>
        <v/>
      </c>
      <c r="AT16" s="98"/>
      <c r="AU16" s="98">
        <v>1</v>
      </c>
      <c r="AV16" s="98">
        <f t="shared" si="12"/>
        <v>0</v>
      </c>
      <c r="AW16" s="98"/>
      <c r="AX16" s="92">
        <v>1</v>
      </c>
      <c r="AY16" s="92" t="str">
        <f t="shared" si="15"/>
        <v/>
      </c>
      <c r="AZ16" s="99"/>
      <c r="BA16" s="99">
        <v>1</v>
      </c>
      <c r="BB16" s="100">
        <f t="shared" si="13"/>
        <v>0</v>
      </c>
      <c r="BC16" s="101"/>
      <c r="BD16" s="80">
        <v>1</v>
      </c>
      <c r="BE16" s="80" t="str">
        <f t="shared" si="14"/>
        <v/>
      </c>
    </row>
    <row r="17" spans="1:57" ht="33.75" customHeight="1" x14ac:dyDescent="0.25">
      <c r="A17" s="451">
        <v>1</v>
      </c>
      <c r="B17" s="451">
        <f t="shared" si="5"/>
        <v>0</v>
      </c>
      <c r="C17" s="458">
        <v>11</v>
      </c>
      <c r="D17" s="73"/>
      <c r="E17" s="187" t="str">
        <f>IF(B17=0,"",FLOOR(VLOOKUP(A17,'All Meals'!$A$12:$V$61,4),0.25))</f>
        <v/>
      </c>
      <c r="F17" s="188" t="str">
        <f t="shared" si="1"/>
        <v/>
      </c>
      <c r="G17" s="187" t="str">
        <f>IF(B17=0,"",FLOOR(VLOOKUP(A17,'All Meals'!$A$12:$V$61,5),0.25))</f>
        <v/>
      </c>
      <c r="H17" s="189" t="str">
        <f t="shared" si="2"/>
        <v/>
      </c>
      <c r="I17" s="260" t="str">
        <f>IF(B17=0,"",FLOOR(VLOOKUP(A17,'All Meals'!$A$12:$V$61,6),0.25))</f>
        <v/>
      </c>
      <c r="J17" s="260" t="str">
        <f>IF(B17=0,"",FLOOR(VLOOKUP(A17,'All Meals'!$A$12:$V$61,7),0.25))</f>
        <v/>
      </c>
      <c r="K17" s="109" t="str">
        <f>IF(B17=0, "",VLOOKUP(A17,'All Meals'!$A$12:$V$61,10))</f>
        <v/>
      </c>
      <c r="L17" s="110" t="str">
        <f t="shared" si="3"/>
        <v/>
      </c>
      <c r="M17" s="354" t="str">
        <f>IF(B17=0, "",VLOOKUP(A17,'All Meals'!$A$12:$V$61,13))</f>
        <v/>
      </c>
      <c r="N17" s="109" t="str">
        <f>IF(B17=0, "",VLOOKUP(A17,'All Meals'!$A$12:$V$61,16))</f>
        <v/>
      </c>
      <c r="O17" s="441" t="str">
        <f t="shared" si="4"/>
        <v/>
      </c>
      <c r="P17" s="442" t="str">
        <f>IF(B17=0, "",VLOOKUP(A17,'All Meals'!$A$12:$V$61,19))</f>
        <v/>
      </c>
      <c r="Q17" s="109" t="str">
        <f>IF(B17=0, "",VLOOKUP(A17,'All Meals'!$A$12:$V$61,20))</f>
        <v/>
      </c>
      <c r="R17" s="188" t="str">
        <f t="shared" si="0"/>
        <v/>
      </c>
      <c r="T17" s="926"/>
      <c r="U17" s="927"/>
      <c r="V17" s="927"/>
      <c r="W17" s="92">
        <v>1</v>
      </c>
      <c r="X17" s="92">
        <f>INDEX(Cups,W17)</f>
        <v>0</v>
      </c>
      <c r="Y17" s="930"/>
      <c r="Z17" s="931"/>
      <c r="AB17" s="94"/>
      <c r="AC17" s="95">
        <v>1</v>
      </c>
      <c r="AD17" s="95">
        <f t="shared" si="6"/>
        <v>0</v>
      </c>
      <c r="AE17" s="95"/>
      <c r="AF17" s="92">
        <v>1</v>
      </c>
      <c r="AG17" s="92" t="str">
        <f t="shared" si="7"/>
        <v/>
      </c>
      <c r="AH17" s="96"/>
      <c r="AI17" s="96">
        <v>1</v>
      </c>
      <c r="AJ17" s="96">
        <f t="shared" si="8"/>
        <v>0</v>
      </c>
      <c r="AK17" s="96"/>
      <c r="AL17" s="92">
        <v>1</v>
      </c>
      <c r="AM17" s="92" t="str">
        <f t="shared" si="9"/>
        <v/>
      </c>
      <c r="AN17" s="97"/>
      <c r="AO17" s="97">
        <v>1</v>
      </c>
      <c r="AP17" s="97">
        <f t="shared" si="10"/>
        <v>0</v>
      </c>
      <c r="AQ17" s="97"/>
      <c r="AR17" s="92">
        <v>1</v>
      </c>
      <c r="AS17" s="92" t="str">
        <f t="shared" si="11"/>
        <v/>
      </c>
      <c r="AT17" s="98"/>
      <c r="AU17" s="98">
        <v>1</v>
      </c>
      <c r="AV17" s="98">
        <f t="shared" si="12"/>
        <v>0</v>
      </c>
      <c r="AW17" s="98"/>
      <c r="AX17" s="92">
        <v>1</v>
      </c>
      <c r="AY17" s="92" t="str">
        <f t="shared" si="15"/>
        <v/>
      </c>
      <c r="AZ17" s="99"/>
      <c r="BA17" s="99">
        <v>1</v>
      </c>
      <c r="BB17" s="100">
        <f t="shared" si="13"/>
        <v>0</v>
      </c>
      <c r="BC17" s="101"/>
      <c r="BD17" s="80">
        <v>1</v>
      </c>
      <c r="BE17" s="80" t="str">
        <f t="shared" si="14"/>
        <v/>
      </c>
    </row>
    <row r="18" spans="1:57" ht="33.75" customHeight="1" thickBot="1" x14ac:dyDescent="0.3">
      <c r="A18" s="451">
        <v>1</v>
      </c>
      <c r="B18" s="451">
        <f t="shared" si="5"/>
        <v>0</v>
      </c>
      <c r="C18" s="458">
        <v>12</v>
      </c>
      <c r="D18" s="73"/>
      <c r="E18" s="187" t="str">
        <f>IF(B18=0,"",FLOOR(VLOOKUP(A18,'All Meals'!$A$12:$V$61,4),0.25))</f>
        <v/>
      </c>
      <c r="F18" s="188" t="str">
        <f t="shared" si="1"/>
        <v/>
      </c>
      <c r="G18" s="187" t="str">
        <f>IF(B18=0,"",FLOOR(VLOOKUP(A18,'All Meals'!$A$12:$V$61,5),0.25))</f>
        <v/>
      </c>
      <c r="H18" s="189" t="str">
        <f t="shared" si="2"/>
        <v/>
      </c>
      <c r="I18" s="260" t="str">
        <f>IF(B18=0,"",FLOOR(VLOOKUP(A18,'All Meals'!$A$12:$V$61,6),0.25))</f>
        <v/>
      </c>
      <c r="J18" s="260" t="str">
        <f>IF(B18=0,"",FLOOR(VLOOKUP(A18,'All Meals'!$A$12:$V$61,7),0.25))</f>
        <v/>
      </c>
      <c r="K18" s="109" t="str">
        <f>IF(B18=0, "",VLOOKUP(A18,'All Meals'!$A$12:$V$61,10))</f>
        <v/>
      </c>
      <c r="L18" s="110" t="str">
        <f t="shared" si="3"/>
        <v/>
      </c>
      <c r="M18" s="354" t="str">
        <f>IF(B18=0, "",VLOOKUP(A18,'All Meals'!$A$12:$V$61,13))</f>
        <v/>
      </c>
      <c r="N18" s="109" t="str">
        <f>IF(B18=0, "",VLOOKUP(A18,'All Meals'!$A$12:$V$61,16))</f>
        <v/>
      </c>
      <c r="O18" s="441" t="str">
        <f>IF(B18=0,"",IF(N18="","No",IF(N18&gt;=0.75,"Yes","No")))</f>
        <v/>
      </c>
      <c r="P18" s="442" t="str">
        <f>IF(B18=0, "",VLOOKUP(A18,'All Meals'!$A$12:$V$61,19))</f>
        <v/>
      </c>
      <c r="Q18" s="109" t="str">
        <f>IF(B18=0, "",VLOOKUP(A18,'All Meals'!$A$12:$V$61,20))</f>
        <v/>
      </c>
      <c r="R18" s="188" t="str">
        <f t="shared" si="0"/>
        <v/>
      </c>
      <c r="T18" s="928"/>
      <c r="U18" s="929"/>
      <c r="V18" s="929"/>
      <c r="W18" s="229"/>
      <c r="X18" s="229"/>
      <c r="Y18" s="932">
        <f>SUM(X13:X17)</f>
        <v>0</v>
      </c>
      <c r="Z18" s="933"/>
      <c r="AB18" s="94"/>
      <c r="AC18" s="95">
        <v>1</v>
      </c>
      <c r="AD18" s="95">
        <f t="shared" si="6"/>
        <v>0</v>
      </c>
      <c r="AE18" s="95"/>
      <c r="AF18" s="92">
        <v>1</v>
      </c>
      <c r="AG18" s="92" t="str">
        <f t="shared" si="7"/>
        <v/>
      </c>
      <c r="AH18" s="96"/>
      <c r="AI18" s="96">
        <v>1</v>
      </c>
      <c r="AJ18" s="96">
        <f t="shared" si="8"/>
        <v>0</v>
      </c>
      <c r="AK18" s="96"/>
      <c r="AL18" s="92">
        <v>1</v>
      </c>
      <c r="AM18" s="92" t="str">
        <f t="shared" si="9"/>
        <v/>
      </c>
      <c r="AN18" s="97"/>
      <c r="AO18" s="97">
        <v>1</v>
      </c>
      <c r="AP18" s="97">
        <f t="shared" si="10"/>
        <v>0</v>
      </c>
      <c r="AQ18" s="97"/>
      <c r="AR18" s="92">
        <v>1</v>
      </c>
      <c r="AS18" s="92" t="str">
        <f t="shared" si="11"/>
        <v/>
      </c>
      <c r="AT18" s="98"/>
      <c r="AU18" s="98">
        <v>1</v>
      </c>
      <c r="AV18" s="98">
        <f t="shared" si="12"/>
        <v>0</v>
      </c>
      <c r="AW18" s="98"/>
      <c r="AX18" s="92">
        <v>1</v>
      </c>
      <c r="AY18" s="92" t="str">
        <f t="shared" si="15"/>
        <v/>
      </c>
      <c r="AZ18" s="99"/>
      <c r="BA18" s="99">
        <v>1</v>
      </c>
      <c r="BB18" s="100">
        <f t="shared" si="13"/>
        <v>0</v>
      </c>
      <c r="BC18" s="101"/>
      <c r="BD18" s="80">
        <v>1</v>
      </c>
      <c r="BE18" s="80" t="str">
        <f t="shared" si="14"/>
        <v/>
      </c>
    </row>
    <row r="19" spans="1:57" ht="33.75" customHeight="1" thickBot="1" x14ac:dyDescent="0.3">
      <c r="A19" s="451">
        <v>1</v>
      </c>
      <c r="B19" s="451">
        <f t="shared" si="5"/>
        <v>0</v>
      </c>
      <c r="C19" s="458">
        <v>13</v>
      </c>
      <c r="D19" s="73"/>
      <c r="E19" s="187" t="str">
        <f>IF(B19=0,"",FLOOR(VLOOKUP(A19,'All Meals'!$A$12:$V$61,4),0.25))</f>
        <v/>
      </c>
      <c r="F19" s="188" t="str">
        <f t="shared" si="1"/>
        <v/>
      </c>
      <c r="G19" s="187" t="str">
        <f>IF(B19=0,"",FLOOR(VLOOKUP(A19,'All Meals'!$A$12:$V$61,5),0.25))</f>
        <v/>
      </c>
      <c r="H19" s="189" t="str">
        <f t="shared" si="2"/>
        <v/>
      </c>
      <c r="I19" s="260" t="str">
        <f>IF(B19=0,"",FLOOR(VLOOKUP(A19,'All Meals'!$A$12:$V$61,6),0.25))</f>
        <v/>
      </c>
      <c r="J19" s="260" t="str">
        <f>IF(B19=0,"",FLOOR(VLOOKUP(A19,'All Meals'!$A$12:$V$61,7),0.25))</f>
        <v/>
      </c>
      <c r="K19" s="109" t="str">
        <f>IF(B19=0, "",VLOOKUP(A19,'All Meals'!$A$12:$V$61,10))</f>
        <v/>
      </c>
      <c r="L19" s="110" t="str">
        <f t="shared" si="3"/>
        <v/>
      </c>
      <c r="M19" s="354" t="str">
        <f>IF(B19=0, "",VLOOKUP(A19,'All Meals'!$A$12:$V$61,13))</f>
        <v/>
      </c>
      <c r="N19" s="109" t="str">
        <f>IF(B19=0, "",VLOOKUP(A19,'All Meals'!$A$12:$V$61,16))</f>
        <v/>
      </c>
      <c r="O19" s="441" t="str">
        <f t="shared" ref="O19:O26" si="16">IF(B19=0,"",IF(N19="","No",IF(N19&gt;=0.75,"Yes","No")))</f>
        <v/>
      </c>
      <c r="P19" s="442" t="str">
        <f>IF(B19=0, "",VLOOKUP(A19,'All Meals'!$A$12:$V$61,19))</f>
        <v/>
      </c>
      <c r="Q19" s="109" t="str">
        <f>IF(B19=0, "",VLOOKUP(A19,'All Meals'!$A$12:$V$61,20))</f>
        <v/>
      </c>
      <c r="R19" s="188" t="str">
        <f t="shared" si="0"/>
        <v/>
      </c>
      <c r="T19" s="910" t="s">
        <v>381</v>
      </c>
      <c r="U19" s="911"/>
      <c r="V19" s="911"/>
      <c r="W19" s="911"/>
      <c r="X19" s="911"/>
      <c r="Y19" s="911"/>
      <c r="Z19" s="912"/>
      <c r="AB19" s="248"/>
      <c r="AC19" s="249">
        <v>1</v>
      </c>
      <c r="AD19" s="249">
        <f t="shared" si="6"/>
        <v>0</v>
      </c>
      <c r="AE19" s="249"/>
      <c r="AF19" s="229">
        <v>1</v>
      </c>
      <c r="AG19" s="229" t="str">
        <f t="shared" si="7"/>
        <v/>
      </c>
      <c r="AH19" s="102"/>
      <c r="AI19" s="102">
        <v>1</v>
      </c>
      <c r="AJ19" s="102">
        <f t="shared" si="8"/>
        <v>0</v>
      </c>
      <c r="AK19" s="102"/>
      <c r="AL19" s="229">
        <v>1</v>
      </c>
      <c r="AM19" s="229" t="str">
        <f t="shared" si="9"/>
        <v/>
      </c>
      <c r="AN19" s="250"/>
      <c r="AO19" s="250">
        <v>1</v>
      </c>
      <c r="AP19" s="250">
        <f t="shared" si="10"/>
        <v>0</v>
      </c>
      <c r="AQ19" s="250"/>
      <c r="AR19" s="229">
        <v>1</v>
      </c>
      <c r="AS19" s="229" t="str">
        <f t="shared" si="11"/>
        <v/>
      </c>
      <c r="AT19" s="103"/>
      <c r="AU19" s="103">
        <v>1</v>
      </c>
      <c r="AV19" s="103">
        <f t="shared" si="12"/>
        <v>0</v>
      </c>
      <c r="AW19" s="103"/>
      <c r="AX19" s="229">
        <v>1</v>
      </c>
      <c r="AY19" s="229" t="str">
        <f t="shared" si="15"/>
        <v/>
      </c>
      <c r="AZ19" s="104"/>
      <c r="BA19" s="104">
        <v>1</v>
      </c>
      <c r="BB19" s="105">
        <f t="shared" si="13"/>
        <v>0</v>
      </c>
      <c r="BC19" s="106"/>
      <c r="BD19" s="80">
        <v>1</v>
      </c>
      <c r="BE19" s="80" t="str">
        <f t="shared" si="14"/>
        <v/>
      </c>
    </row>
    <row r="20" spans="1:57" ht="33.75" customHeight="1" x14ac:dyDescent="0.25">
      <c r="A20" s="451">
        <v>1</v>
      </c>
      <c r="B20" s="451">
        <f t="shared" si="5"/>
        <v>0</v>
      </c>
      <c r="C20" s="458">
        <v>14</v>
      </c>
      <c r="D20" s="73"/>
      <c r="E20" s="187" t="str">
        <f>IF(B20=0,"",FLOOR(VLOOKUP(A20,'All Meals'!$A$12:$V$61,4),0.25))</f>
        <v/>
      </c>
      <c r="F20" s="188" t="str">
        <f t="shared" si="1"/>
        <v/>
      </c>
      <c r="G20" s="187" t="str">
        <f>IF(B20=0,"",FLOOR(VLOOKUP(A20,'All Meals'!$A$12:$V$61,5),0.25))</f>
        <v/>
      </c>
      <c r="H20" s="189" t="str">
        <f t="shared" si="2"/>
        <v/>
      </c>
      <c r="I20" s="260" t="str">
        <f>IF(B20=0,"",FLOOR(VLOOKUP(A20,'All Meals'!$A$12:$V$61,6),0.25))</f>
        <v/>
      </c>
      <c r="J20" s="260" t="str">
        <f>IF(B20=0,"",FLOOR(VLOOKUP(A20,'All Meals'!$A$12:$V$61,7),0.25))</f>
        <v/>
      </c>
      <c r="K20" s="109" t="str">
        <f>IF(B20=0, "",VLOOKUP(A20,'All Meals'!$A$12:$V$61,10))</f>
        <v/>
      </c>
      <c r="L20" s="110" t="str">
        <f t="shared" si="3"/>
        <v/>
      </c>
      <c r="M20" s="354" t="str">
        <f>IF(B20=0, "",VLOOKUP(A20,'All Meals'!$A$12:$V$61,13))</f>
        <v/>
      </c>
      <c r="N20" s="109" t="str">
        <f>IF(B20=0, "",VLOOKUP(A20,'All Meals'!$A$12:$V$61,16))</f>
        <v/>
      </c>
      <c r="O20" s="441" t="str">
        <f t="shared" si="16"/>
        <v/>
      </c>
      <c r="P20" s="442" t="str">
        <f>IF(B20=0, "",VLOOKUP(A20,'All Meals'!$A$12:$V$61,19))</f>
        <v/>
      </c>
      <c r="Q20" s="109" t="str">
        <f>IF(B20=0, "",VLOOKUP(A20,'All Meals'!$A$12:$V$61,20))</f>
        <v/>
      </c>
      <c r="R20" s="188" t="str">
        <f t="shared" si="0"/>
        <v/>
      </c>
      <c r="T20" s="672" t="s">
        <v>230</v>
      </c>
      <c r="U20" s="913"/>
      <c r="V20" s="914"/>
      <c r="Y20" s="917"/>
      <c r="Z20" s="918"/>
      <c r="AB20" s="941" t="str">
        <f>IF(OR(COUNTIF(AC10:AC19,18)&gt;0, COUNTIF(AI10:AI19, 13)&gt;0, COUNTIF(AO10:AO19, 12)&gt;0, COUNTIF(AU10:AU19, 11)&gt;0,COUNTIF(BA10:BA19,34)&gt;0, COUNTIF(BA10:BA19,35)&gt;0, COUNTIF(BA10:BA19,36)&gt;0,COUNTIF(BA10:BA19,37)&gt;0, COUNTIF(BA10:BA19,38)&gt;0, COUNTIF(BA10:BA19,39)&gt;0), "You entered an unspecified or extra other vegetable above, please enter the name of the vegetable in the appropriate subgroup below", "")</f>
        <v/>
      </c>
      <c r="AC20" s="942"/>
      <c r="AD20" s="942"/>
      <c r="AE20" s="942"/>
      <c r="AF20" s="942"/>
      <c r="AG20" s="942"/>
      <c r="AH20" s="942"/>
      <c r="AI20" s="942"/>
      <c r="AJ20" s="942"/>
      <c r="AK20" s="942"/>
      <c r="AL20" s="942"/>
      <c r="AM20" s="942"/>
      <c r="AN20" s="942"/>
      <c r="AO20" s="942"/>
      <c r="AP20" s="942"/>
      <c r="AQ20" s="942"/>
      <c r="AR20" s="942"/>
      <c r="AS20" s="942"/>
      <c r="AT20" s="942"/>
      <c r="AU20" s="942"/>
      <c r="AV20" s="942"/>
      <c r="AW20" s="942"/>
      <c r="AX20" s="942"/>
      <c r="AY20" s="942"/>
      <c r="AZ20" s="942"/>
      <c r="BA20" s="942"/>
      <c r="BB20" s="942"/>
      <c r="BC20" s="943"/>
    </row>
    <row r="21" spans="1:57" ht="33.75" customHeight="1" x14ac:dyDescent="0.25">
      <c r="A21" s="451">
        <v>1</v>
      </c>
      <c r="B21" s="451">
        <f t="shared" si="5"/>
        <v>0</v>
      </c>
      <c r="C21" s="458">
        <v>15</v>
      </c>
      <c r="D21" s="73"/>
      <c r="E21" s="187" t="str">
        <f>IF(B21=0,"",FLOOR(VLOOKUP(A21,'All Meals'!$A$12:$V$61,4),0.25))</f>
        <v/>
      </c>
      <c r="F21" s="188" t="str">
        <f t="shared" si="1"/>
        <v/>
      </c>
      <c r="G21" s="187" t="str">
        <f>IF(B21=0,"",FLOOR(VLOOKUP(A21,'All Meals'!$A$12:$V$61,5),0.25))</f>
        <v/>
      </c>
      <c r="H21" s="189" t="str">
        <f t="shared" si="2"/>
        <v/>
      </c>
      <c r="I21" s="260" t="str">
        <f>IF(B21=0,"",FLOOR(VLOOKUP(A21,'All Meals'!$A$12:$V$61,6),0.25))</f>
        <v/>
      </c>
      <c r="J21" s="260" t="str">
        <f>IF(B21=0,"",FLOOR(VLOOKUP(A21,'All Meals'!$A$12:$V$61,7),0.25))</f>
        <v/>
      </c>
      <c r="K21" s="109" t="str">
        <f>IF(B21=0, "",VLOOKUP(A21,'All Meals'!$A$12:$V$61,10))</f>
        <v/>
      </c>
      <c r="L21" s="110" t="str">
        <f t="shared" si="3"/>
        <v/>
      </c>
      <c r="M21" s="354" t="str">
        <f>IF(B21=0, "",VLOOKUP(A21,'All Meals'!$A$12:$V$61,13))</f>
        <v/>
      </c>
      <c r="N21" s="109" t="str">
        <f>IF(B21=0, "",VLOOKUP(A21,'All Meals'!$A$12:$V$61,16))</f>
        <v/>
      </c>
      <c r="O21" s="441" t="str">
        <f t="shared" si="16"/>
        <v/>
      </c>
      <c r="P21" s="442" t="str">
        <f>IF(B21=0, "",VLOOKUP(A21,'All Meals'!$A$12:$V$61,19))</f>
        <v/>
      </c>
      <c r="Q21" s="109" t="str">
        <f>IF(B21=0, "",VLOOKUP(A21,'All Meals'!$A$12:$V$61,20))</f>
        <v/>
      </c>
      <c r="R21" s="188" t="str">
        <f t="shared" si="0"/>
        <v/>
      </c>
      <c r="T21" s="673"/>
      <c r="U21" s="915"/>
      <c r="V21" s="916"/>
      <c r="Y21" s="919"/>
      <c r="Z21" s="920"/>
      <c r="AB21" s="754" t="s">
        <v>232</v>
      </c>
      <c r="AC21" s="755"/>
      <c r="AD21" s="755"/>
      <c r="AE21" s="755"/>
      <c r="AF21" s="251"/>
      <c r="AG21" s="251"/>
      <c r="AH21" s="756" t="s">
        <v>233</v>
      </c>
      <c r="AI21" s="756"/>
      <c r="AJ21" s="756"/>
      <c r="AK21" s="756"/>
      <c r="AL21" s="251"/>
      <c r="AM21" s="251"/>
      <c r="AN21" s="757" t="s">
        <v>234</v>
      </c>
      <c r="AO21" s="757"/>
      <c r="AP21" s="757"/>
      <c r="AQ21" s="757"/>
      <c r="AR21" s="251"/>
      <c r="AS21" s="251"/>
      <c r="AT21" s="758" t="s">
        <v>235</v>
      </c>
      <c r="AU21" s="758"/>
      <c r="AV21" s="758"/>
      <c r="AW21" s="758"/>
      <c r="AX21" s="251"/>
      <c r="AY21" s="251"/>
      <c r="AZ21" s="945" t="s">
        <v>236</v>
      </c>
      <c r="BA21" s="946"/>
      <c r="BB21" s="946"/>
      <c r="BC21" s="947"/>
    </row>
    <row r="22" spans="1:57" ht="33.75" customHeight="1" x14ac:dyDescent="0.25">
      <c r="A22" s="451">
        <v>1</v>
      </c>
      <c r="B22" s="451">
        <f t="shared" si="5"/>
        <v>0</v>
      </c>
      <c r="C22" s="458">
        <v>16</v>
      </c>
      <c r="D22" s="73"/>
      <c r="E22" s="187" t="str">
        <f>IF(B22=0,"",FLOOR(VLOOKUP(A22,'All Meals'!$A$12:$V$61,4),0.25))</f>
        <v/>
      </c>
      <c r="F22" s="188" t="str">
        <f t="shared" si="1"/>
        <v/>
      </c>
      <c r="G22" s="187" t="str">
        <f>IF(B22=0,"",FLOOR(VLOOKUP(A22,'All Meals'!$A$12:$V$61,5),0.25))</f>
        <v/>
      </c>
      <c r="H22" s="189" t="str">
        <f t="shared" si="2"/>
        <v/>
      </c>
      <c r="I22" s="260" t="str">
        <f>IF(B22=0,"",FLOOR(VLOOKUP(A22,'All Meals'!$A$12:$V$61,6),0.25))</f>
        <v/>
      </c>
      <c r="J22" s="260" t="str">
        <f>IF(B22=0,"",FLOOR(VLOOKUP(A22,'All Meals'!$A$12:$V$61,7),0.25))</f>
        <v/>
      </c>
      <c r="K22" s="109" t="str">
        <f>IF(B22=0, "",VLOOKUP(A22,'All Meals'!$A$12:$V$61,10))</f>
        <v/>
      </c>
      <c r="L22" s="110" t="str">
        <f t="shared" si="3"/>
        <v/>
      </c>
      <c r="M22" s="354" t="str">
        <f>IF(B22=0, "",VLOOKUP(A22,'All Meals'!$A$12:$V$61,13))</f>
        <v/>
      </c>
      <c r="N22" s="109" t="str">
        <f>IF(B22=0, "",VLOOKUP(A22,'All Meals'!$A$12:$V$61,16))</f>
        <v/>
      </c>
      <c r="O22" s="441" t="str">
        <f t="shared" si="16"/>
        <v/>
      </c>
      <c r="P22" s="442" t="str">
        <f>IF(B22=0, "",VLOOKUP(A22,'All Meals'!$A$12:$V$61,19))</f>
        <v/>
      </c>
      <c r="Q22" s="109" t="str">
        <f>IF(B22=0, "",VLOOKUP(A22,'All Meals'!$A$12:$V$61,20))</f>
        <v/>
      </c>
      <c r="R22" s="188" t="str">
        <f t="shared" si="0"/>
        <v/>
      </c>
      <c r="T22" s="668" t="s">
        <v>228</v>
      </c>
      <c r="U22" s="899"/>
      <c r="V22" s="900"/>
      <c r="W22" s="230"/>
      <c r="X22" s="230"/>
      <c r="Y22" s="903">
        <f>FLOOR(Y20,0.125)</f>
        <v>0</v>
      </c>
      <c r="Z22" s="904"/>
      <c r="AB22" s="952"/>
      <c r="AC22" s="953"/>
      <c r="AD22" s="953"/>
      <c r="AE22" s="953"/>
      <c r="AF22" s="352"/>
      <c r="AG22" s="352"/>
      <c r="AH22" s="944"/>
      <c r="AI22" s="944"/>
      <c r="AJ22" s="944"/>
      <c r="AK22" s="944"/>
      <c r="AL22" s="352"/>
      <c r="AM22" s="352"/>
      <c r="AN22" s="752"/>
      <c r="AO22" s="752"/>
      <c r="AP22" s="752"/>
      <c r="AQ22" s="752"/>
      <c r="AR22" s="352"/>
      <c r="AS22" s="352"/>
      <c r="AT22" s="753"/>
      <c r="AU22" s="753"/>
      <c r="AV22" s="753"/>
      <c r="AW22" s="753"/>
      <c r="AX22" s="352"/>
      <c r="AY22" s="352"/>
      <c r="AZ22" s="948"/>
      <c r="BA22" s="949"/>
      <c r="BB22" s="949"/>
      <c r="BC22" s="950"/>
    </row>
    <row r="23" spans="1:57" ht="33.75" customHeight="1" thickBot="1" x14ac:dyDescent="0.3">
      <c r="A23" s="451">
        <v>1</v>
      </c>
      <c r="B23" s="451">
        <f t="shared" si="5"/>
        <v>0</v>
      </c>
      <c r="C23" s="458">
        <v>17</v>
      </c>
      <c r="D23" s="73"/>
      <c r="E23" s="187" t="str">
        <f>IF(B23=0,"",FLOOR(VLOOKUP(A23,'All Meals'!$A$12:$V$61,4),0.25))</f>
        <v/>
      </c>
      <c r="F23" s="188" t="str">
        <f t="shared" si="1"/>
        <v/>
      </c>
      <c r="G23" s="187" t="str">
        <f>IF(B23=0,"",FLOOR(VLOOKUP(A23,'All Meals'!$A$12:$V$61,5),0.25))</f>
        <v/>
      </c>
      <c r="H23" s="189" t="str">
        <f t="shared" si="2"/>
        <v/>
      </c>
      <c r="I23" s="260" t="str">
        <f>IF(B23=0,"",FLOOR(VLOOKUP(A23,'All Meals'!$A$12:$V$61,6),0.25))</f>
        <v/>
      </c>
      <c r="J23" s="260" t="str">
        <f>IF(B23=0,"",FLOOR(VLOOKUP(A23,'All Meals'!$A$12:$V$61,7),0.25))</f>
        <v/>
      </c>
      <c r="K23" s="109" t="str">
        <f>IF(B23=0, "",VLOOKUP(A23,'All Meals'!$A$12:$V$61,10))</f>
        <v/>
      </c>
      <c r="L23" s="110" t="str">
        <f t="shared" si="3"/>
        <v/>
      </c>
      <c r="M23" s="354" t="str">
        <f>IF(B23=0, "",VLOOKUP(A23,'All Meals'!$A$12:$V$61,13))</f>
        <v/>
      </c>
      <c r="N23" s="109" t="str">
        <f>IF(B23=0, "",VLOOKUP(A23,'All Meals'!$A$12:$V$61,16))</f>
        <v/>
      </c>
      <c r="O23" s="441" t="str">
        <f t="shared" si="16"/>
        <v/>
      </c>
      <c r="P23" s="442" t="str">
        <f>IF(B23=0, "",VLOOKUP(A23,'All Meals'!$A$12:$V$61,19))</f>
        <v/>
      </c>
      <c r="Q23" s="109" t="str">
        <f>IF(B23=0, "",VLOOKUP(A23,'All Meals'!$A$12:$V$61,20))</f>
        <v/>
      </c>
      <c r="R23" s="188" t="str">
        <f t="shared" si="0"/>
        <v/>
      </c>
      <c r="T23" s="669"/>
      <c r="U23" s="901"/>
      <c r="V23" s="902"/>
      <c r="W23" s="231"/>
      <c r="X23" s="231"/>
      <c r="Y23" s="905"/>
      <c r="Z23" s="906"/>
      <c r="AB23" s="952"/>
      <c r="AC23" s="953"/>
      <c r="AD23" s="953"/>
      <c r="AE23" s="953"/>
      <c r="AF23" s="352"/>
      <c r="AG23" s="352"/>
      <c r="AH23" s="944"/>
      <c r="AI23" s="944"/>
      <c r="AJ23" s="944"/>
      <c r="AK23" s="944"/>
      <c r="AL23" s="352"/>
      <c r="AM23" s="352"/>
      <c r="AN23" s="752"/>
      <c r="AO23" s="752"/>
      <c r="AP23" s="752"/>
      <c r="AQ23" s="752"/>
      <c r="AR23" s="352"/>
      <c r="AS23" s="352"/>
      <c r="AT23" s="753"/>
      <c r="AU23" s="753"/>
      <c r="AV23" s="753"/>
      <c r="AW23" s="753"/>
      <c r="AX23" s="352"/>
      <c r="AY23" s="352"/>
      <c r="AZ23" s="948"/>
      <c r="BA23" s="949"/>
      <c r="BB23" s="949"/>
      <c r="BC23" s="950"/>
    </row>
    <row r="24" spans="1:57" ht="33.75" customHeight="1" x14ac:dyDescent="0.25">
      <c r="A24" s="451">
        <v>1</v>
      </c>
      <c r="B24" s="451">
        <f t="shared" si="5"/>
        <v>0</v>
      </c>
      <c r="C24" s="458">
        <v>18</v>
      </c>
      <c r="D24" s="73"/>
      <c r="E24" s="187" t="str">
        <f>IF(B24=0,"",FLOOR(VLOOKUP(A24,'All Meals'!$A$12:$V$61,4),0.25))</f>
        <v/>
      </c>
      <c r="F24" s="188" t="str">
        <f t="shared" si="1"/>
        <v/>
      </c>
      <c r="G24" s="187" t="str">
        <f>IF(B24=0,"",FLOOR(VLOOKUP(A24,'All Meals'!$A$12:$V$61,5),0.25))</f>
        <v/>
      </c>
      <c r="H24" s="189" t="str">
        <f t="shared" si="2"/>
        <v/>
      </c>
      <c r="I24" s="260" t="str">
        <f>IF(B24=0,"",FLOOR(VLOOKUP(A24,'All Meals'!$A$12:$V$61,6),0.25))</f>
        <v/>
      </c>
      <c r="J24" s="260" t="str">
        <f>IF(B24=0,"",FLOOR(VLOOKUP(A24,'All Meals'!$A$12:$V$61,7),0.25))</f>
        <v/>
      </c>
      <c r="K24" s="109" t="str">
        <f>IF(B24=0, "",VLOOKUP(A24,'All Meals'!$A$12:$V$61,10))</f>
        <v/>
      </c>
      <c r="L24" s="110" t="str">
        <f t="shared" si="3"/>
        <v/>
      </c>
      <c r="M24" s="354" t="str">
        <f>IF(B24=0, "",VLOOKUP(A24,'All Meals'!$A$12:$V$61,13))</f>
        <v/>
      </c>
      <c r="N24" s="109" t="str">
        <f>IF(B24=0, "",VLOOKUP(A24,'All Meals'!$A$12:$V$61,16))</f>
        <v/>
      </c>
      <c r="O24" s="441" t="str">
        <f t="shared" si="16"/>
        <v/>
      </c>
      <c r="P24" s="442" t="str">
        <f>IF(B24=0, "",VLOOKUP(A24,'All Meals'!$A$12:$V$61,19))</f>
        <v/>
      </c>
      <c r="Q24" s="109" t="str">
        <f>IF(B24=0, "",VLOOKUP(A24,'All Meals'!$A$12:$V$61,20))</f>
        <v/>
      </c>
      <c r="R24" s="188" t="str">
        <f t="shared" si="0"/>
        <v/>
      </c>
      <c r="AB24" s="749"/>
      <c r="AC24" s="750"/>
      <c r="AD24" s="750"/>
      <c r="AE24" s="750"/>
      <c r="AF24" s="352"/>
      <c r="AG24" s="352"/>
      <c r="AH24" s="944"/>
      <c r="AI24" s="944"/>
      <c r="AJ24" s="944"/>
      <c r="AK24" s="944"/>
      <c r="AL24" s="352"/>
      <c r="AM24" s="352"/>
      <c r="AN24" s="752"/>
      <c r="AO24" s="752"/>
      <c r="AP24" s="752"/>
      <c r="AQ24" s="752"/>
      <c r="AR24" s="352"/>
      <c r="AS24" s="352"/>
      <c r="AT24" s="753"/>
      <c r="AU24" s="753"/>
      <c r="AV24" s="753"/>
      <c r="AW24" s="753"/>
      <c r="AX24" s="352"/>
      <c r="AY24" s="352"/>
      <c r="AZ24" s="948"/>
      <c r="BA24" s="949"/>
      <c r="BB24" s="949"/>
      <c r="BC24" s="950"/>
    </row>
    <row r="25" spans="1:57" ht="33.75" customHeight="1" x14ac:dyDescent="0.25">
      <c r="A25" s="451">
        <v>1</v>
      </c>
      <c r="B25" s="451">
        <f t="shared" si="5"/>
        <v>0</v>
      </c>
      <c r="C25" s="458">
        <v>19</v>
      </c>
      <c r="D25" s="73"/>
      <c r="E25" s="187" t="str">
        <f>IF(B25=0,"",FLOOR(VLOOKUP(A25,'All Meals'!$A$12:$V$61,4),0.25))</f>
        <v/>
      </c>
      <c r="F25" s="188" t="str">
        <f t="shared" si="1"/>
        <v/>
      </c>
      <c r="G25" s="187" t="str">
        <f>IF(B25=0,"",FLOOR(VLOOKUP(A25,'All Meals'!$A$12:$V$61,5),0.25))</f>
        <v/>
      </c>
      <c r="H25" s="189" t="str">
        <f t="shared" si="2"/>
        <v/>
      </c>
      <c r="I25" s="260" t="str">
        <f>IF(B25=0,"",FLOOR(VLOOKUP(A25,'All Meals'!$A$12:$V$61,6),0.25))</f>
        <v/>
      </c>
      <c r="J25" s="260" t="str">
        <f>IF(B25=0,"",FLOOR(VLOOKUP(A25,'All Meals'!$A$12:$V$61,7),0.25))</f>
        <v/>
      </c>
      <c r="K25" s="109" t="str">
        <f>IF(B25=0, "",VLOOKUP(A25,'All Meals'!$A$12:$V$61,10))</f>
        <v/>
      </c>
      <c r="L25" s="110" t="str">
        <f t="shared" si="3"/>
        <v/>
      </c>
      <c r="M25" s="354" t="str">
        <f>IF(B25=0, "",VLOOKUP(A25,'All Meals'!$A$12:$V$61,13))</f>
        <v/>
      </c>
      <c r="N25" s="109" t="str">
        <f>IF(B25=0, "",VLOOKUP(A25,'All Meals'!$A$12:$V$61,16))</f>
        <v/>
      </c>
      <c r="O25" s="441" t="str">
        <f t="shared" si="16"/>
        <v/>
      </c>
      <c r="P25" s="442" t="str">
        <f>IF(B25=0, "",VLOOKUP(A25,'All Meals'!$A$12:$V$61,19))</f>
        <v/>
      </c>
      <c r="Q25" s="109" t="str">
        <f>IF(B25=0, "",VLOOKUP(A25,'All Meals'!$A$12:$V$61,20))</f>
        <v/>
      </c>
      <c r="R25" s="188" t="str">
        <f t="shared" si="0"/>
        <v/>
      </c>
      <c r="AB25" s="749"/>
      <c r="AC25" s="750"/>
      <c r="AD25" s="750"/>
      <c r="AE25" s="750"/>
      <c r="AF25" s="352"/>
      <c r="AG25" s="352"/>
      <c r="AH25" s="944"/>
      <c r="AI25" s="944"/>
      <c r="AJ25" s="944"/>
      <c r="AK25" s="944"/>
      <c r="AL25" s="352"/>
      <c r="AM25" s="352"/>
      <c r="AN25" s="752"/>
      <c r="AO25" s="752"/>
      <c r="AP25" s="752"/>
      <c r="AQ25" s="752"/>
      <c r="AR25" s="352"/>
      <c r="AS25" s="352"/>
      <c r="AT25" s="753"/>
      <c r="AU25" s="753"/>
      <c r="AV25" s="753"/>
      <c r="AW25" s="753"/>
      <c r="AX25" s="352"/>
      <c r="AY25" s="352"/>
      <c r="AZ25" s="948"/>
      <c r="BA25" s="949"/>
      <c r="BB25" s="949"/>
      <c r="BC25" s="950"/>
    </row>
    <row r="26" spans="1:57" ht="33.75" customHeight="1" thickBot="1" x14ac:dyDescent="0.3">
      <c r="A26" s="451">
        <v>1</v>
      </c>
      <c r="B26" s="451">
        <f t="shared" si="5"/>
        <v>0</v>
      </c>
      <c r="C26" s="459">
        <v>20</v>
      </c>
      <c r="D26" s="74"/>
      <c r="E26" s="452" t="str">
        <f>IF(B26=0,"",FLOOR(VLOOKUP(A26,'All Meals'!$A$12:$V$61,4),0.25))</f>
        <v/>
      </c>
      <c r="F26" s="188" t="str">
        <f t="shared" si="1"/>
        <v/>
      </c>
      <c r="G26" s="452" t="str">
        <f>IF(B26=0,"",FLOOR(VLOOKUP(A26,'All Meals'!$A$12:$V$61,5),0.25))</f>
        <v/>
      </c>
      <c r="H26" s="189" t="str">
        <f t="shared" si="2"/>
        <v/>
      </c>
      <c r="I26" s="453" t="str">
        <f>IF(B26=0,"",FLOOR(VLOOKUP(A26,'All Meals'!$A$12:$V$61,6),0.25))</f>
        <v/>
      </c>
      <c r="J26" s="453" t="str">
        <f>IF(B26=0,"",FLOOR(VLOOKUP(A26,'All Meals'!$A$12:$V$61,7),0.25))</f>
        <v/>
      </c>
      <c r="K26" s="454" t="str">
        <f>IF(B26=0, "",VLOOKUP(A26,'All Meals'!$A$12:$V$61,10))</f>
        <v/>
      </c>
      <c r="L26" s="110" t="str">
        <f t="shared" si="3"/>
        <v/>
      </c>
      <c r="M26" s="455" t="str">
        <f>IF(B26=0, "",VLOOKUP(A26,'All Meals'!$A$12:$V$61,13))</f>
        <v/>
      </c>
      <c r="N26" s="454" t="str">
        <f>IF(B26=0, "",VLOOKUP(A26,'All Meals'!$A$12:$V$61,16))</f>
        <v/>
      </c>
      <c r="O26" s="441" t="str">
        <f t="shared" si="16"/>
        <v/>
      </c>
      <c r="P26" s="456" t="str">
        <f>IF(B26=0, "",VLOOKUP(A26,'All Meals'!$A$12:$V$61,19))</f>
        <v/>
      </c>
      <c r="Q26" s="454" t="str">
        <f>IF(B26=0, "",VLOOKUP(A26,'All Meals'!$A$12:$V$61,20))</f>
        <v/>
      </c>
      <c r="R26" s="190" t="str">
        <f t="shared" si="0"/>
        <v/>
      </c>
      <c r="AB26" s="742"/>
      <c r="AC26" s="743"/>
      <c r="AD26" s="743"/>
      <c r="AE26" s="743"/>
      <c r="AF26" s="353"/>
      <c r="AG26" s="353"/>
      <c r="AH26" s="951"/>
      <c r="AI26" s="951"/>
      <c r="AJ26" s="951"/>
      <c r="AK26" s="951"/>
      <c r="AL26" s="353"/>
      <c r="AM26" s="353"/>
      <c r="AN26" s="745"/>
      <c r="AO26" s="745"/>
      <c r="AP26" s="745"/>
      <c r="AQ26" s="745"/>
      <c r="AR26" s="353"/>
      <c r="AS26" s="353"/>
      <c r="AT26" s="746"/>
      <c r="AU26" s="746"/>
      <c r="AV26" s="746"/>
      <c r="AW26" s="746"/>
      <c r="AX26" s="353"/>
      <c r="AY26" s="353"/>
      <c r="AZ26" s="938"/>
      <c r="BA26" s="939"/>
      <c r="BB26" s="939"/>
      <c r="BC26" s="940"/>
    </row>
    <row r="27" spans="1:57" ht="33.75" customHeight="1" x14ac:dyDescent="0.25">
      <c r="AB27" s="170"/>
    </row>
    <row r="28" spans="1:57" ht="33.75" customHeight="1" x14ac:dyDescent="0.25">
      <c r="AB28" s="170"/>
      <c r="AE28" s="171"/>
    </row>
    <row r="29" spans="1:57" ht="33.75" customHeight="1" x14ac:dyDescent="0.25"/>
    <row r="30" spans="1:57" ht="33.75" customHeight="1" x14ac:dyDescent="0.25"/>
  </sheetData>
  <sheetProtection algorithmName="SHA-512" hashValue="wYHYxcO/0vTvZWjPlH6klARIomueBoAPBlQEuWJJpDUpSPu2zKEOEC+J0NeiScX+FiJkF/Wwn6x/VT0H++PaNA==" saltValue="KXbxpfDUhXSpIcE9pdAr8g==" spinCount="100000" sheet="1"/>
  <mergeCells count="127">
    <mergeCell ref="C1:R1"/>
    <mergeCell ref="T1:Z1"/>
    <mergeCell ref="AB1:BC1"/>
    <mergeCell ref="D2:R2"/>
    <mergeCell ref="T2:V2"/>
    <mergeCell ref="Y2:Z2"/>
    <mergeCell ref="AB2:AW2"/>
    <mergeCell ref="AZ2:BD2"/>
    <mergeCell ref="E5:E6"/>
    <mergeCell ref="F5:F6"/>
    <mergeCell ref="G5:G6"/>
    <mergeCell ref="H5:H6"/>
    <mergeCell ref="I5:I6"/>
    <mergeCell ref="J5:J6"/>
    <mergeCell ref="C3:Z3"/>
    <mergeCell ref="AB3:AN3"/>
    <mergeCell ref="C4:D6"/>
    <mergeCell ref="E4:F4"/>
    <mergeCell ref="G4:J4"/>
    <mergeCell ref="K4:M4"/>
    <mergeCell ref="N4:P4"/>
    <mergeCell ref="Q4:R4"/>
    <mergeCell ref="S4:Z4"/>
    <mergeCell ref="AB4:BC4"/>
    <mergeCell ref="Q5:Q6"/>
    <mergeCell ref="R5:R6"/>
    <mergeCell ref="S5:V5"/>
    <mergeCell ref="AB5:AB6"/>
    <mergeCell ref="AE5:AE6"/>
    <mergeCell ref="Z5:Z8"/>
    <mergeCell ref="S8:V8"/>
    <mergeCell ref="K5:K6"/>
    <mergeCell ref="L5:L6"/>
    <mergeCell ref="M5:M6"/>
    <mergeCell ref="N5:N6"/>
    <mergeCell ref="O5:O6"/>
    <mergeCell ref="P5:P6"/>
    <mergeCell ref="BE5:BE6"/>
    <mergeCell ref="S6:V6"/>
    <mergeCell ref="S7:V7"/>
    <mergeCell ref="AB7:AB8"/>
    <mergeCell ref="AC7:AC8"/>
    <mergeCell ref="AD7:AD8"/>
    <mergeCell ref="AE7:AE8"/>
    <mergeCell ref="AH5:AH6"/>
    <mergeCell ref="AK5:AK6"/>
    <mergeCell ref="AN5:AN6"/>
    <mergeCell ref="AQ5:AQ6"/>
    <mergeCell ref="AT5:AT6"/>
    <mergeCell ref="AW5:AW6"/>
    <mergeCell ref="AF7:AF8"/>
    <mergeCell ref="AG7:AG8"/>
    <mergeCell ref="AH7:AH8"/>
    <mergeCell ref="AI7:AI8"/>
    <mergeCell ref="AJ7:AJ8"/>
    <mergeCell ref="AK7:AK8"/>
    <mergeCell ref="AZ5:AZ6"/>
    <mergeCell ref="BC5:BC6"/>
    <mergeCell ref="BD5:BD6"/>
    <mergeCell ref="BA7:BA8"/>
    <mergeCell ref="BB7:BB8"/>
    <mergeCell ref="BC7:BC8"/>
    <mergeCell ref="AL7:AL8"/>
    <mergeCell ref="AM7:AM8"/>
    <mergeCell ref="AN7:AN8"/>
    <mergeCell ref="AO7:AO8"/>
    <mergeCell ref="AP7:AP8"/>
    <mergeCell ref="AQ7:AQ8"/>
    <mergeCell ref="AR7:AR8"/>
    <mergeCell ref="AS7:AS8"/>
    <mergeCell ref="AT7:AT8"/>
    <mergeCell ref="AU7:AU8"/>
    <mergeCell ref="AV7:AV8"/>
    <mergeCell ref="AW7:AW8"/>
    <mergeCell ref="AX7:AX8"/>
    <mergeCell ref="AY7:AY8"/>
    <mergeCell ref="AZ7:AZ8"/>
    <mergeCell ref="AZ9:BC9"/>
    <mergeCell ref="T11:Z12"/>
    <mergeCell ref="T13:V18"/>
    <mergeCell ref="Y13:Z13"/>
    <mergeCell ref="Y14:Z14"/>
    <mergeCell ref="Y15:Z15"/>
    <mergeCell ref="Y16:Z16"/>
    <mergeCell ref="Y17:Z17"/>
    <mergeCell ref="Y18:Z18"/>
    <mergeCell ref="S9:V9"/>
    <mergeCell ref="AB9:AE9"/>
    <mergeCell ref="AH9:AK9"/>
    <mergeCell ref="AN9:AQ9"/>
    <mergeCell ref="AT9:AW9"/>
    <mergeCell ref="T19:Z19"/>
    <mergeCell ref="T20:V21"/>
    <mergeCell ref="Y20:Z21"/>
    <mergeCell ref="AB20:BC20"/>
    <mergeCell ref="AB21:AE21"/>
    <mergeCell ref="AH21:AK21"/>
    <mergeCell ref="AN21:AQ21"/>
    <mergeCell ref="AT21:AW21"/>
    <mergeCell ref="AZ21:BC21"/>
    <mergeCell ref="AZ22:BC22"/>
    <mergeCell ref="AB23:AE23"/>
    <mergeCell ref="AH23:AK23"/>
    <mergeCell ref="AN23:AQ23"/>
    <mergeCell ref="AT23:AW23"/>
    <mergeCell ref="AZ23:BC23"/>
    <mergeCell ref="T22:V23"/>
    <mergeCell ref="Y22:Z23"/>
    <mergeCell ref="AB22:AE22"/>
    <mergeCell ref="AH22:AK22"/>
    <mergeCell ref="AN22:AQ22"/>
    <mergeCell ref="AT22:AW22"/>
    <mergeCell ref="AB26:AE26"/>
    <mergeCell ref="AH26:AK26"/>
    <mergeCell ref="AN26:AQ26"/>
    <mergeCell ref="AT26:AW26"/>
    <mergeCell ref="AZ26:BC26"/>
    <mergeCell ref="AB24:AE24"/>
    <mergeCell ref="AH24:AK24"/>
    <mergeCell ref="AN24:AQ24"/>
    <mergeCell ref="AT24:AW24"/>
    <mergeCell ref="AZ24:BC24"/>
    <mergeCell ref="AB25:AE25"/>
    <mergeCell ref="AH25:AK25"/>
    <mergeCell ref="AN25:AQ25"/>
    <mergeCell ref="AT25:AW25"/>
    <mergeCell ref="AZ25:BC25"/>
  </mergeCells>
  <conditionalFormatting sqref="R7:R26 Z5 O7:O26 F7:J26 L7:L26 Z9">
    <cfRule type="containsText" dxfId="48" priority="5" stopIfTrue="1" operator="containsText" text="Yes">
      <formula>NOT(ISERROR(SEARCH("Yes",F5)))</formula>
    </cfRule>
    <cfRule type="containsText" dxfId="47" priority="6" stopIfTrue="1" operator="containsText" text="No">
      <formula>NOT(ISERROR(SEARCH("No",F5)))</formula>
    </cfRule>
  </conditionalFormatting>
  <conditionalFormatting sqref="AB9:AE9 AH9:AK9">
    <cfRule type="containsText" dxfId="46" priority="4" stopIfTrue="1" operator="containsText" text="Remember">
      <formula>NOT(ISERROR(SEARCH("Remember",AB9)))</formula>
    </cfRule>
  </conditionalFormatting>
  <conditionalFormatting sqref="AB20">
    <cfRule type="containsText" dxfId="45" priority="3" stopIfTrue="1" operator="containsText" text="You">
      <formula>NOT(ISERROR(SEARCH("You",AB20)))</formula>
    </cfRule>
  </conditionalFormatting>
  <conditionalFormatting sqref="AN9:AQ9">
    <cfRule type="containsText" dxfId="44" priority="2" stopIfTrue="1" operator="containsText" text="if">
      <formula>NOT(ISERROR(SEARCH("if",AN9)))</formula>
    </cfRule>
  </conditionalFormatting>
  <conditionalFormatting sqref="AB20">
    <cfRule type="containsText" dxfId="43" priority="1" stopIfTrue="1" operator="containsText" text="You">
      <formula>NOT(ISERROR(SEARCH("You",AB20)))</formula>
    </cfRule>
  </conditionalFormatting>
  <hyperlinks>
    <hyperlink ref="Y2:Z2" location="'Weekly Report'!A1" display="Go to Weekly Report" xr:uid="{00000000-0004-0000-0B00-000000000000}"/>
    <hyperlink ref="T2:V2" location="'Menu Worksheet Instructions'!A1" display="Go to Instructions" xr:uid="{00000000-0004-0000-0B00-000001000000}"/>
    <hyperlink ref="AZ2:BD2" r:id="rId1" display="https://foodbuyingguide.fns.usda.gov/files/Reports/USDA_FBG_Section2_Vegetables_YieldTable.pdf" xr:uid="{00000000-0004-0000-0B00-000002000000}"/>
  </hyperlinks>
  <pageMargins left="0.7" right="0.7" top="0.75" bottom="0.75" header="0.3" footer="0.3"/>
  <pageSetup scale="35" orientation="landscape" horizontalDpi="1200" verticalDpi="1200" r:id="rId2"/>
  <headerFooter>
    <oddHeader>&amp;L&amp;G</oddHeader>
    <oddFooter>&amp;L&amp;P</oddFooter>
  </headerFooter>
  <colBreaks count="1" manualBreakCount="1">
    <brk id="18" max="25" man="1"/>
  </col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36865" r:id="rId6" name="Drop Down 1">
              <controlPr defaultSize="0" autoLine="0" autoPict="0">
                <anchor moveWithCells="1">
                  <from>
                    <xdr:col>3</xdr:col>
                    <xdr:colOff>161925</xdr:colOff>
                    <xdr:row>6</xdr:row>
                    <xdr:rowOff>104775</xdr:rowOff>
                  </from>
                  <to>
                    <xdr:col>3</xdr:col>
                    <xdr:colOff>3057525</xdr:colOff>
                    <xdr:row>6</xdr:row>
                    <xdr:rowOff>381000</xdr:rowOff>
                  </to>
                </anchor>
              </controlPr>
            </control>
          </mc:Choice>
        </mc:AlternateContent>
        <mc:AlternateContent xmlns:mc="http://schemas.openxmlformats.org/markup-compatibility/2006">
          <mc:Choice Requires="x14">
            <control shapeId="36866" r:id="rId7" name="Drop Down 2">
              <controlPr defaultSize="0" autoLine="0" autoPict="0">
                <anchor moveWithCells="1">
                  <from>
                    <xdr:col>3</xdr:col>
                    <xdr:colOff>161925</xdr:colOff>
                    <xdr:row>7</xdr:row>
                    <xdr:rowOff>104775</xdr:rowOff>
                  </from>
                  <to>
                    <xdr:col>3</xdr:col>
                    <xdr:colOff>3057525</xdr:colOff>
                    <xdr:row>7</xdr:row>
                    <xdr:rowOff>381000</xdr:rowOff>
                  </to>
                </anchor>
              </controlPr>
            </control>
          </mc:Choice>
        </mc:AlternateContent>
        <mc:AlternateContent xmlns:mc="http://schemas.openxmlformats.org/markup-compatibility/2006">
          <mc:Choice Requires="x14">
            <control shapeId="36867" r:id="rId8" name="Drop Down 3">
              <controlPr defaultSize="0" autoLine="0" autoPict="0">
                <anchor moveWithCells="1">
                  <from>
                    <xdr:col>3</xdr:col>
                    <xdr:colOff>161925</xdr:colOff>
                    <xdr:row>8</xdr:row>
                    <xdr:rowOff>104775</xdr:rowOff>
                  </from>
                  <to>
                    <xdr:col>3</xdr:col>
                    <xdr:colOff>3057525</xdr:colOff>
                    <xdr:row>8</xdr:row>
                    <xdr:rowOff>381000</xdr:rowOff>
                  </to>
                </anchor>
              </controlPr>
            </control>
          </mc:Choice>
        </mc:AlternateContent>
        <mc:AlternateContent xmlns:mc="http://schemas.openxmlformats.org/markup-compatibility/2006">
          <mc:Choice Requires="x14">
            <control shapeId="36868" r:id="rId9" name="Drop Down 4">
              <controlPr defaultSize="0" autoLine="0" autoPict="0">
                <anchor moveWithCells="1">
                  <from>
                    <xdr:col>3</xdr:col>
                    <xdr:colOff>161925</xdr:colOff>
                    <xdr:row>9</xdr:row>
                    <xdr:rowOff>104775</xdr:rowOff>
                  </from>
                  <to>
                    <xdr:col>3</xdr:col>
                    <xdr:colOff>3057525</xdr:colOff>
                    <xdr:row>9</xdr:row>
                    <xdr:rowOff>381000</xdr:rowOff>
                  </to>
                </anchor>
              </controlPr>
            </control>
          </mc:Choice>
        </mc:AlternateContent>
        <mc:AlternateContent xmlns:mc="http://schemas.openxmlformats.org/markup-compatibility/2006">
          <mc:Choice Requires="x14">
            <control shapeId="36869" r:id="rId10" name="Drop Down 5">
              <controlPr defaultSize="0" autoLine="0" autoPict="0">
                <anchor moveWithCells="1">
                  <from>
                    <xdr:col>3</xdr:col>
                    <xdr:colOff>161925</xdr:colOff>
                    <xdr:row>10</xdr:row>
                    <xdr:rowOff>104775</xdr:rowOff>
                  </from>
                  <to>
                    <xdr:col>3</xdr:col>
                    <xdr:colOff>3057525</xdr:colOff>
                    <xdr:row>10</xdr:row>
                    <xdr:rowOff>381000</xdr:rowOff>
                  </to>
                </anchor>
              </controlPr>
            </control>
          </mc:Choice>
        </mc:AlternateContent>
        <mc:AlternateContent xmlns:mc="http://schemas.openxmlformats.org/markup-compatibility/2006">
          <mc:Choice Requires="x14">
            <control shapeId="36870" r:id="rId11" name="Drop Down 6">
              <controlPr defaultSize="0" autoLine="0" autoPict="0">
                <anchor moveWithCells="1">
                  <from>
                    <xdr:col>3</xdr:col>
                    <xdr:colOff>161925</xdr:colOff>
                    <xdr:row>11</xdr:row>
                    <xdr:rowOff>104775</xdr:rowOff>
                  </from>
                  <to>
                    <xdr:col>3</xdr:col>
                    <xdr:colOff>3057525</xdr:colOff>
                    <xdr:row>11</xdr:row>
                    <xdr:rowOff>381000</xdr:rowOff>
                  </to>
                </anchor>
              </controlPr>
            </control>
          </mc:Choice>
        </mc:AlternateContent>
        <mc:AlternateContent xmlns:mc="http://schemas.openxmlformats.org/markup-compatibility/2006">
          <mc:Choice Requires="x14">
            <control shapeId="36871" r:id="rId12" name="Drop Down 7">
              <controlPr defaultSize="0" autoLine="0" autoPict="0">
                <anchor moveWithCells="1">
                  <from>
                    <xdr:col>3</xdr:col>
                    <xdr:colOff>161925</xdr:colOff>
                    <xdr:row>12</xdr:row>
                    <xdr:rowOff>104775</xdr:rowOff>
                  </from>
                  <to>
                    <xdr:col>3</xdr:col>
                    <xdr:colOff>3057525</xdr:colOff>
                    <xdr:row>12</xdr:row>
                    <xdr:rowOff>381000</xdr:rowOff>
                  </to>
                </anchor>
              </controlPr>
            </control>
          </mc:Choice>
        </mc:AlternateContent>
        <mc:AlternateContent xmlns:mc="http://schemas.openxmlformats.org/markup-compatibility/2006">
          <mc:Choice Requires="x14">
            <control shapeId="36872" r:id="rId13" name="Drop Down 8">
              <controlPr defaultSize="0" autoLine="0" autoPict="0">
                <anchor moveWithCells="1">
                  <from>
                    <xdr:col>3</xdr:col>
                    <xdr:colOff>161925</xdr:colOff>
                    <xdr:row>13</xdr:row>
                    <xdr:rowOff>104775</xdr:rowOff>
                  </from>
                  <to>
                    <xdr:col>3</xdr:col>
                    <xdr:colOff>3057525</xdr:colOff>
                    <xdr:row>13</xdr:row>
                    <xdr:rowOff>381000</xdr:rowOff>
                  </to>
                </anchor>
              </controlPr>
            </control>
          </mc:Choice>
        </mc:AlternateContent>
        <mc:AlternateContent xmlns:mc="http://schemas.openxmlformats.org/markup-compatibility/2006">
          <mc:Choice Requires="x14">
            <control shapeId="36873" r:id="rId14" name="Drop Down 9">
              <controlPr defaultSize="0" autoLine="0" autoPict="0">
                <anchor moveWithCells="1">
                  <from>
                    <xdr:col>3</xdr:col>
                    <xdr:colOff>161925</xdr:colOff>
                    <xdr:row>14</xdr:row>
                    <xdr:rowOff>104775</xdr:rowOff>
                  </from>
                  <to>
                    <xdr:col>3</xdr:col>
                    <xdr:colOff>3057525</xdr:colOff>
                    <xdr:row>14</xdr:row>
                    <xdr:rowOff>381000</xdr:rowOff>
                  </to>
                </anchor>
              </controlPr>
            </control>
          </mc:Choice>
        </mc:AlternateContent>
        <mc:AlternateContent xmlns:mc="http://schemas.openxmlformats.org/markup-compatibility/2006">
          <mc:Choice Requires="x14">
            <control shapeId="36874" r:id="rId15" name="Drop Down 10">
              <controlPr defaultSize="0" autoLine="0" autoPict="0">
                <anchor moveWithCells="1">
                  <from>
                    <xdr:col>3</xdr:col>
                    <xdr:colOff>161925</xdr:colOff>
                    <xdr:row>15</xdr:row>
                    <xdr:rowOff>85725</xdr:rowOff>
                  </from>
                  <to>
                    <xdr:col>3</xdr:col>
                    <xdr:colOff>3057525</xdr:colOff>
                    <xdr:row>15</xdr:row>
                    <xdr:rowOff>361950</xdr:rowOff>
                  </to>
                </anchor>
              </controlPr>
            </control>
          </mc:Choice>
        </mc:AlternateContent>
        <mc:AlternateContent xmlns:mc="http://schemas.openxmlformats.org/markup-compatibility/2006">
          <mc:Choice Requires="x14">
            <control shapeId="36875" r:id="rId16" name="Drop Down 11">
              <controlPr defaultSize="0" autoLine="0" autoPict="0">
                <anchor moveWithCells="1">
                  <from>
                    <xdr:col>3</xdr:col>
                    <xdr:colOff>161925</xdr:colOff>
                    <xdr:row>16</xdr:row>
                    <xdr:rowOff>104775</xdr:rowOff>
                  </from>
                  <to>
                    <xdr:col>3</xdr:col>
                    <xdr:colOff>3057525</xdr:colOff>
                    <xdr:row>16</xdr:row>
                    <xdr:rowOff>381000</xdr:rowOff>
                  </to>
                </anchor>
              </controlPr>
            </control>
          </mc:Choice>
        </mc:AlternateContent>
        <mc:AlternateContent xmlns:mc="http://schemas.openxmlformats.org/markup-compatibility/2006">
          <mc:Choice Requires="x14">
            <control shapeId="36876" r:id="rId17" name="Drop Down 12">
              <controlPr defaultSize="0" autoLine="0" autoPict="0">
                <anchor moveWithCells="1">
                  <from>
                    <xdr:col>3</xdr:col>
                    <xdr:colOff>161925</xdr:colOff>
                    <xdr:row>17</xdr:row>
                    <xdr:rowOff>104775</xdr:rowOff>
                  </from>
                  <to>
                    <xdr:col>3</xdr:col>
                    <xdr:colOff>3057525</xdr:colOff>
                    <xdr:row>17</xdr:row>
                    <xdr:rowOff>381000</xdr:rowOff>
                  </to>
                </anchor>
              </controlPr>
            </control>
          </mc:Choice>
        </mc:AlternateContent>
        <mc:AlternateContent xmlns:mc="http://schemas.openxmlformats.org/markup-compatibility/2006">
          <mc:Choice Requires="x14">
            <control shapeId="36877" r:id="rId18" name="Drop Down 13">
              <controlPr defaultSize="0" autoLine="0" autoPict="0">
                <anchor moveWithCells="1">
                  <from>
                    <xdr:col>3</xdr:col>
                    <xdr:colOff>161925</xdr:colOff>
                    <xdr:row>18</xdr:row>
                    <xdr:rowOff>104775</xdr:rowOff>
                  </from>
                  <to>
                    <xdr:col>3</xdr:col>
                    <xdr:colOff>3057525</xdr:colOff>
                    <xdr:row>18</xdr:row>
                    <xdr:rowOff>381000</xdr:rowOff>
                  </to>
                </anchor>
              </controlPr>
            </control>
          </mc:Choice>
        </mc:AlternateContent>
        <mc:AlternateContent xmlns:mc="http://schemas.openxmlformats.org/markup-compatibility/2006">
          <mc:Choice Requires="x14">
            <control shapeId="36878" r:id="rId19" name="Drop Down 14">
              <controlPr defaultSize="0" autoLine="0" autoPict="0">
                <anchor moveWithCells="1">
                  <from>
                    <xdr:col>3</xdr:col>
                    <xdr:colOff>161925</xdr:colOff>
                    <xdr:row>19</xdr:row>
                    <xdr:rowOff>104775</xdr:rowOff>
                  </from>
                  <to>
                    <xdr:col>3</xdr:col>
                    <xdr:colOff>3057525</xdr:colOff>
                    <xdr:row>19</xdr:row>
                    <xdr:rowOff>381000</xdr:rowOff>
                  </to>
                </anchor>
              </controlPr>
            </control>
          </mc:Choice>
        </mc:AlternateContent>
        <mc:AlternateContent xmlns:mc="http://schemas.openxmlformats.org/markup-compatibility/2006">
          <mc:Choice Requires="x14">
            <control shapeId="36879" r:id="rId20" name="Drop Down 15">
              <controlPr defaultSize="0" autoLine="0" autoPict="0">
                <anchor moveWithCells="1">
                  <from>
                    <xdr:col>3</xdr:col>
                    <xdr:colOff>161925</xdr:colOff>
                    <xdr:row>20</xdr:row>
                    <xdr:rowOff>104775</xdr:rowOff>
                  </from>
                  <to>
                    <xdr:col>3</xdr:col>
                    <xdr:colOff>3057525</xdr:colOff>
                    <xdr:row>20</xdr:row>
                    <xdr:rowOff>381000</xdr:rowOff>
                  </to>
                </anchor>
              </controlPr>
            </control>
          </mc:Choice>
        </mc:AlternateContent>
        <mc:AlternateContent xmlns:mc="http://schemas.openxmlformats.org/markup-compatibility/2006">
          <mc:Choice Requires="x14">
            <control shapeId="36880" r:id="rId21" name="Drop Down 16">
              <controlPr defaultSize="0" autoLine="0" autoPict="0">
                <anchor moveWithCells="1">
                  <from>
                    <xdr:col>3</xdr:col>
                    <xdr:colOff>161925</xdr:colOff>
                    <xdr:row>21</xdr:row>
                    <xdr:rowOff>104775</xdr:rowOff>
                  </from>
                  <to>
                    <xdr:col>3</xdr:col>
                    <xdr:colOff>3057525</xdr:colOff>
                    <xdr:row>21</xdr:row>
                    <xdr:rowOff>381000</xdr:rowOff>
                  </to>
                </anchor>
              </controlPr>
            </control>
          </mc:Choice>
        </mc:AlternateContent>
        <mc:AlternateContent xmlns:mc="http://schemas.openxmlformats.org/markup-compatibility/2006">
          <mc:Choice Requires="x14">
            <control shapeId="36881" r:id="rId22" name="Drop Down 17">
              <controlPr defaultSize="0" autoLine="0" autoPict="0">
                <anchor moveWithCells="1">
                  <from>
                    <xdr:col>3</xdr:col>
                    <xdr:colOff>161925</xdr:colOff>
                    <xdr:row>22</xdr:row>
                    <xdr:rowOff>104775</xdr:rowOff>
                  </from>
                  <to>
                    <xdr:col>3</xdr:col>
                    <xdr:colOff>3057525</xdr:colOff>
                    <xdr:row>22</xdr:row>
                    <xdr:rowOff>381000</xdr:rowOff>
                  </to>
                </anchor>
              </controlPr>
            </control>
          </mc:Choice>
        </mc:AlternateContent>
        <mc:AlternateContent xmlns:mc="http://schemas.openxmlformats.org/markup-compatibility/2006">
          <mc:Choice Requires="x14">
            <control shapeId="36882" r:id="rId23" name="Drop Down 18">
              <controlPr defaultSize="0" autoLine="0" autoPict="0">
                <anchor moveWithCells="1">
                  <from>
                    <xdr:col>3</xdr:col>
                    <xdr:colOff>161925</xdr:colOff>
                    <xdr:row>23</xdr:row>
                    <xdr:rowOff>104775</xdr:rowOff>
                  </from>
                  <to>
                    <xdr:col>3</xdr:col>
                    <xdr:colOff>3057525</xdr:colOff>
                    <xdr:row>23</xdr:row>
                    <xdr:rowOff>381000</xdr:rowOff>
                  </to>
                </anchor>
              </controlPr>
            </control>
          </mc:Choice>
        </mc:AlternateContent>
        <mc:AlternateContent xmlns:mc="http://schemas.openxmlformats.org/markup-compatibility/2006">
          <mc:Choice Requires="x14">
            <control shapeId="36883" r:id="rId24" name="Drop Down 19">
              <controlPr defaultSize="0" autoLine="0" autoPict="0">
                <anchor moveWithCells="1">
                  <from>
                    <xdr:col>3</xdr:col>
                    <xdr:colOff>161925</xdr:colOff>
                    <xdr:row>24</xdr:row>
                    <xdr:rowOff>104775</xdr:rowOff>
                  </from>
                  <to>
                    <xdr:col>3</xdr:col>
                    <xdr:colOff>3057525</xdr:colOff>
                    <xdr:row>24</xdr:row>
                    <xdr:rowOff>381000</xdr:rowOff>
                  </to>
                </anchor>
              </controlPr>
            </control>
          </mc:Choice>
        </mc:AlternateContent>
        <mc:AlternateContent xmlns:mc="http://schemas.openxmlformats.org/markup-compatibility/2006">
          <mc:Choice Requires="x14">
            <control shapeId="36884" r:id="rId25" name="Drop Down 20">
              <controlPr defaultSize="0" autoLine="0" autoPict="0">
                <anchor moveWithCells="1">
                  <from>
                    <xdr:col>3</xdr:col>
                    <xdr:colOff>161925</xdr:colOff>
                    <xdr:row>25</xdr:row>
                    <xdr:rowOff>104775</xdr:rowOff>
                  </from>
                  <to>
                    <xdr:col>3</xdr:col>
                    <xdr:colOff>3057525</xdr:colOff>
                    <xdr:row>25</xdr:row>
                    <xdr:rowOff>381000</xdr:rowOff>
                  </to>
                </anchor>
              </controlPr>
            </control>
          </mc:Choice>
        </mc:AlternateContent>
        <mc:AlternateContent xmlns:mc="http://schemas.openxmlformats.org/markup-compatibility/2006">
          <mc:Choice Requires="x14">
            <control shapeId="36885" r:id="rId26" name="Check Box 21">
              <controlPr defaultSize="0" autoFill="0" autoLine="0" autoPict="0">
                <anchor moveWithCells="1">
                  <from>
                    <xdr:col>24</xdr:col>
                    <xdr:colOff>200025</xdr:colOff>
                    <xdr:row>4</xdr:row>
                    <xdr:rowOff>142875</xdr:rowOff>
                  </from>
                  <to>
                    <xdr:col>24</xdr:col>
                    <xdr:colOff>504825</xdr:colOff>
                    <xdr:row>4</xdr:row>
                    <xdr:rowOff>371475</xdr:rowOff>
                  </to>
                </anchor>
              </controlPr>
            </control>
          </mc:Choice>
        </mc:AlternateContent>
        <mc:AlternateContent xmlns:mc="http://schemas.openxmlformats.org/markup-compatibility/2006">
          <mc:Choice Requires="x14">
            <control shapeId="36886" r:id="rId27" name="Check Box 22">
              <controlPr defaultSize="0" autoFill="0" autoLine="0" autoPict="0">
                <anchor moveWithCells="1">
                  <from>
                    <xdr:col>24</xdr:col>
                    <xdr:colOff>200025</xdr:colOff>
                    <xdr:row>5</xdr:row>
                    <xdr:rowOff>152400</xdr:rowOff>
                  </from>
                  <to>
                    <xdr:col>24</xdr:col>
                    <xdr:colOff>514350</xdr:colOff>
                    <xdr:row>5</xdr:row>
                    <xdr:rowOff>371475</xdr:rowOff>
                  </to>
                </anchor>
              </controlPr>
            </control>
          </mc:Choice>
        </mc:AlternateContent>
        <mc:AlternateContent xmlns:mc="http://schemas.openxmlformats.org/markup-compatibility/2006">
          <mc:Choice Requires="x14">
            <control shapeId="36887" r:id="rId28" name="Check Box 23">
              <controlPr defaultSize="0" autoFill="0" autoLine="0" autoPict="0">
                <anchor moveWithCells="1">
                  <from>
                    <xdr:col>24</xdr:col>
                    <xdr:colOff>200025</xdr:colOff>
                    <xdr:row>6</xdr:row>
                    <xdr:rowOff>123825</xdr:rowOff>
                  </from>
                  <to>
                    <xdr:col>24</xdr:col>
                    <xdr:colOff>514350</xdr:colOff>
                    <xdr:row>6</xdr:row>
                    <xdr:rowOff>342900</xdr:rowOff>
                  </to>
                </anchor>
              </controlPr>
            </control>
          </mc:Choice>
        </mc:AlternateContent>
        <mc:AlternateContent xmlns:mc="http://schemas.openxmlformats.org/markup-compatibility/2006">
          <mc:Choice Requires="x14">
            <control shapeId="36888" r:id="rId29" name="Check Box 24">
              <controlPr defaultSize="0" autoFill="0" autoLine="0" autoPict="0">
                <anchor moveWithCells="1">
                  <from>
                    <xdr:col>24</xdr:col>
                    <xdr:colOff>180975</xdr:colOff>
                    <xdr:row>7</xdr:row>
                    <xdr:rowOff>123825</xdr:rowOff>
                  </from>
                  <to>
                    <xdr:col>24</xdr:col>
                    <xdr:colOff>485775</xdr:colOff>
                    <xdr:row>7</xdr:row>
                    <xdr:rowOff>342900</xdr:rowOff>
                  </to>
                </anchor>
              </controlPr>
            </control>
          </mc:Choice>
        </mc:AlternateContent>
        <mc:AlternateContent xmlns:mc="http://schemas.openxmlformats.org/markup-compatibility/2006">
          <mc:Choice Requires="x14">
            <control shapeId="36889" r:id="rId30" name="Check Box 25">
              <controlPr defaultSize="0" autoFill="0" autoLine="0" autoPict="0">
                <anchor moveWithCells="1">
                  <from>
                    <xdr:col>24</xdr:col>
                    <xdr:colOff>180975</xdr:colOff>
                    <xdr:row>8</xdr:row>
                    <xdr:rowOff>85725</xdr:rowOff>
                  </from>
                  <to>
                    <xdr:col>24</xdr:col>
                    <xdr:colOff>485775</xdr:colOff>
                    <xdr:row>8</xdr:row>
                    <xdr:rowOff>314325</xdr:rowOff>
                  </to>
                </anchor>
              </controlPr>
            </control>
          </mc:Choice>
        </mc:AlternateContent>
        <mc:AlternateContent xmlns:mc="http://schemas.openxmlformats.org/markup-compatibility/2006">
          <mc:Choice Requires="x14">
            <control shapeId="36890" r:id="rId31" name="Drop Down 26">
              <controlPr defaultSize="0" autoLine="0" autoPict="0">
                <anchor moveWithCells="1">
                  <from>
                    <xdr:col>27</xdr:col>
                    <xdr:colOff>123825</xdr:colOff>
                    <xdr:row>9</xdr:row>
                    <xdr:rowOff>76200</xdr:rowOff>
                  </from>
                  <to>
                    <xdr:col>27</xdr:col>
                    <xdr:colOff>2476500</xdr:colOff>
                    <xdr:row>9</xdr:row>
                    <xdr:rowOff>342900</xdr:rowOff>
                  </to>
                </anchor>
              </controlPr>
            </control>
          </mc:Choice>
        </mc:AlternateContent>
        <mc:AlternateContent xmlns:mc="http://schemas.openxmlformats.org/markup-compatibility/2006">
          <mc:Choice Requires="x14">
            <control shapeId="36891" r:id="rId32" name="Drop Down 27">
              <controlPr defaultSize="0" autoLine="0" autoPict="0">
                <anchor moveWithCells="1">
                  <from>
                    <xdr:col>27</xdr:col>
                    <xdr:colOff>123825</xdr:colOff>
                    <xdr:row>10</xdr:row>
                    <xdr:rowOff>85725</xdr:rowOff>
                  </from>
                  <to>
                    <xdr:col>27</xdr:col>
                    <xdr:colOff>2476500</xdr:colOff>
                    <xdr:row>10</xdr:row>
                    <xdr:rowOff>381000</xdr:rowOff>
                  </to>
                </anchor>
              </controlPr>
            </control>
          </mc:Choice>
        </mc:AlternateContent>
        <mc:AlternateContent xmlns:mc="http://schemas.openxmlformats.org/markup-compatibility/2006">
          <mc:Choice Requires="x14">
            <control shapeId="36892" r:id="rId33" name="Drop Down 28">
              <controlPr defaultSize="0" autoLine="0" autoPict="0">
                <anchor moveWithCells="1">
                  <from>
                    <xdr:col>27</xdr:col>
                    <xdr:colOff>123825</xdr:colOff>
                    <xdr:row>11</xdr:row>
                    <xdr:rowOff>85725</xdr:rowOff>
                  </from>
                  <to>
                    <xdr:col>27</xdr:col>
                    <xdr:colOff>2476500</xdr:colOff>
                    <xdr:row>11</xdr:row>
                    <xdr:rowOff>381000</xdr:rowOff>
                  </to>
                </anchor>
              </controlPr>
            </control>
          </mc:Choice>
        </mc:AlternateContent>
        <mc:AlternateContent xmlns:mc="http://schemas.openxmlformats.org/markup-compatibility/2006">
          <mc:Choice Requires="x14">
            <control shapeId="36893" r:id="rId34" name="Drop Down 29">
              <controlPr defaultSize="0" autoLine="0" autoPict="0">
                <anchor moveWithCells="1">
                  <from>
                    <xdr:col>27</xdr:col>
                    <xdr:colOff>123825</xdr:colOff>
                    <xdr:row>12</xdr:row>
                    <xdr:rowOff>76200</xdr:rowOff>
                  </from>
                  <to>
                    <xdr:col>27</xdr:col>
                    <xdr:colOff>2495550</xdr:colOff>
                    <xdr:row>12</xdr:row>
                    <xdr:rowOff>342900</xdr:rowOff>
                  </to>
                </anchor>
              </controlPr>
            </control>
          </mc:Choice>
        </mc:AlternateContent>
        <mc:AlternateContent xmlns:mc="http://schemas.openxmlformats.org/markup-compatibility/2006">
          <mc:Choice Requires="x14">
            <control shapeId="36894" r:id="rId35" name="Drop Down 30">
              <controlPr defaultSize="0" autoLine="0" autoPict="0">
                <anchor moveWithCells="1">
                  <from>
                    <xdr:col>27</xdr:col>
                    <xdr:colOff>123825</xdr:colOff>
                    <xdr:row>13</xdr:row>
                    <xdr:rowOff>76200</xdr:rowOff>
                  </from>
                  <to>
                    <xdr:col>27</xdr:col>
                    <xdr:colOff>2476500</xdr:colOff>
                    <xdr:row>13</xdr:row>
                    <xdr:rowOff>342900</xdr:rowOff>
                  </to>
                </anchor>
              </controlPr>
            </control>
          </mc:Choice>
        </mc:AlternateContent>
        <mc:AlternateContent xmlns:mc="http://schemas.openxmlformats.org/markup-compatibility/2006">
          <mc:Choice Requires="x14">
            <control shapeId="36895" r:id="rId36" name="Drop Down 31">
              <controlPr defaultSize="0" autoLine="0" autoPict="0">
                <anchor moveWithCells="1">
                  <from>
                    <xdr:col>27</xdr:col>
                    <xdr:colOff>123825</xdr:colOff>
                    <xdr:row>14</xdr:row>
                    <xdr:rowOff>76200</xdr:rowOff>
                  </from>
                  <to>
                    <xdr:col>27</xdr:col>
                    <xdr:colOff>2476500</xdr:colOff>
                    <xdr:row>14</xdr:row>
                    <xdr:rowOff>342900</xdr:rowOff>
                  </to>
                </anchor>
              </controlPr>
            </control>
          </mc:Choice>
        </mc:AlternateContent>
        <mc:AlternateContent xmlns:mc="http://schemas.openxmlformats.org/markup-compatibility/2006">
          <mc:Choice Requires="x14">
            <control shapeId="36896" r:id="rId37" name="Drop Down 32">
              <controlPr defaultSize="0" autoLine="0" autoPict="0">
                <anchor moveWithCells="1">
                  <from>
                    <xdr:col>27</xdr:col>
                    <xdr:colOff>123825</xdr:colOff>
                    <xdr:row>15</xdr:row>
                    <xdr:rowOff>76200</xdr:rowOff>
                  </from>
                  <to>
                    <xdr:col>27</xdr:col>
                    <xdr:colOff>2476500</xdr:colOff>
                    <xdr:row>15</xdr:row>
                    <xdr:rowOff>342900</xdr:rowOff>
                  </to>
                </anchor>
              </controlPr>
            </control>
          </mc:Choice>
        </mc:AlternateContent>
        <mc:AlternateContent xmlns:mc="http://schemas.openxmlformats.org/markup-compatibility/2006">
          <mc:Choice Requires="x14">
            <control shapeId="36897" r:id="rId38" name="Drop Down 33">
              <controlPr defaultSize="0" autoLine="0" autoPict="0">
                <anchor moveWithCells="1">
                  <from>
                    <xdr:col>27</xdr:col>
                    <xdr:colOff>123825</xdr:colOff>
                    <xdr:row>16</xdr:row>
                    <xdr:rowOff>76200</xdr:rowOff>
                  </from>
                  <to>
                    <xdr:col>27</xdr:col>
                    <xdr:colOff>2476500</xdr:colOff>
                    <xdr:row>16</xdr:row>
                    <xdr:rowOff>342900</xdr:rowOff>
                  </to>
                </anchor>
              </controlPr>
            </control>
          </mc:Choice>
        </mc:AlternateContent>
        <mc:AlternateContent xmlns:mc="http://schemas.openxmlformats.org/markup-compatibility/2006">
          <mc:Choice Requires="x14">
            <control shapeId="36898" r:id="rId39" name="Drop Down 34">
              <controlPr defaultSize="0" autoLine="0" autoPict="0">
                <anchor moveWithCells="1">
                  <from>
                    <xdr:col>27</xdr:col>
                    <xdr:colOff>123825</xdr:colOff>
                    <xdr:row>18</xdr:row>
                    <xdr:rowOff>76200</xdr:rowOff>
                  </from>
                  <to>
                    <xdr:col>27</xdr:col>
                    <xdr:colOff>2476500</xdr:colOff>
                    <xdr:row>18</xdr:row>
                    <xdr:rowOff>342900</xdr:rowOff>
                  </to>
                </anchor>
              </controlPr>
            </control>
          </mc:Choice>
        </mc:AlternateContent>
        <mc:AlternateContent xmlns:mc="http://schemas.openxmlformats.org/markup-compatibility/2006">
          <mc:Choice Requires="x14">
            <control shapeId="36899" r:id="rId40" name="Drop Down 35">
              <controlPr defaultSize="0" autoLine="0" autoPict="0">
                <anchor moveWithCells="1">
                  <from>
                    <xdr:col>30</xdr:col>
                    <xdr:colOff>123825</xdr:colOff>
                    <xdr:row>9</xdr:row>
                    <xdr:rowOff>76200</xdr:rowOff>
                  </from>
                  <to>
                    <xdr:col>30</xdr:col>
                    <xdr:colOff>942975</xdr:colOff>
                    <xdr:row>9</xdr:row>
                    <xdr:rowOff>342900</xdr:rowOff>
                  </to>
                </anchor>
              </controlPr>
            </control>
          </mc:Choice>
        </mc:AlternateContent>
        <mc:AlternateContent xmlns:mc="http://schemas.openxmlformats.org/markup-compatibility/2006">
          <mc:Choice Requires="x14">
            <control shapeId="36900" r:id="rId41" name="Drop Down 36">
              <controlPr defaultSize="0" autoLine="0" autoPict="0">
                <anchor moveWithCells="1">
                  <from>
                    <xdr:col>30</xdr:col>
                    <xdr:colOff>123825</xdr:colOff>
                    <xdr:row>10</xdr:row>
                    <xdr:rowOff>76200</xdr:rowOff>
                  </from>
                  <to>
                    <xdr:col>30</xdr:col>
                    <xdr:colOff>942975</xdr:colOff>
                    <xdr:row>10</xdr:row>
                    <xdr:rowOff>342900</xdr:rowOff>
                  </to>
                </anchor>
              </controlPr>
            </control>
          </mc:Choice>
        </mc:AlternateContent>
        <mc:AlternateContent xmlns:mc="http://schemas.openxmlformats.org/markup-compatibility/2006">
          <mc:Choice Requires="x14">
            <control shapeId="36901" r:id="rId42" name="Drop Down 37">
              <controlPr defaultSize="0" autoLine="0" autoPict="0">
                <anchor moveWithCells="1">
                  <from>
                    <xdr:col>30</xdr:col>
                    <xdr:colOff>123825</xdr:colOff>
                    <xdr:row>11</xdr:row>
                    <xdr:rowOff>76200</xdr:rowOff>
                  </from>
                  <to>
                    <xdr:col>30</xdr:col>
                    <xdr:colOff>942975</xdr:colOff>
                    <xdr:row>11</xdr:row>
                    <xdr:rowOff>342900</xdr:rowOff>
                  </to>
                </anchor>
              </controlPr>
            </control>
          </mc:Choice>
        </mc:AlternateContent>
        <mc:AlternateContent xmlns:mc="http://schemas.openxmlformats.org/markup-compatibility/2006">
          <mc:Choice Requires="x14">
            <control shapeId="36902" r:id="rId43" name="Drop Down 38">
              <controlPr defaultSize="0" autoLine="0" autoPict="0">
                <anchor moveWithCells="1">
                  <from>
                    <xdr:col>30</xdr:col>
                    <xdr:colOff>123825</xdr:colOff>
                    <xdr:row>12</xdr:row>
                    <xdr:rowOff>76200</xdr:rowOff>
                  </from>
                  <to>
                    <xdr:col>30</xdr:col>
                    <xdr:colOff>942975</xdr:colOff>
                    <xdr:row>12</xdr:row>
                    <xdr:rowOff>342900</xdr:rowOff>
                  </to>
                </anchor>
              </controlPr>
            </control>
          </mc:Choice>
        </mc:AlternateContent>
        <mc:AlternateContent xmlns:mc="http://schemas.openxmlformats.org/markup-compatibility/2006">
          <mc:Choice Requires="x14">
            <control shapeId="36903" r:id="rId44" name="Drop Down 39">
              <controlPr defaultSize="0" autoLine="0" autoPict="0">
                <anchor moveWithCells="1">
                  <from>
                    <xdr:col>30</xdr:col>
                    <xdr:colOff>123825</xdr:colOff>
                    <xdr:row>13</xdr:row>
                    <xdr:rowOff>76200</xdr:rowOff>
                  </from>
                  <to>
                    <xdr:col>30</xdr:col>
                    <xdr:colOff>942975</xdr:colOff>
                    <xdr:row>13</xdr:row>
                    <xdr:rowOff>342900</xdr:rowOff>
                  </to>
                </anchor>
              </controlPr>
            </control>
          </mc:Choice>
        </mc:AlternateContent>
        <mc:AlternateContent xmlns:mc="http://schemas.openxmlformats.org/markup-compatibility/2006">
          <mc:Choice Requires="x14">
            <control shapeId="36904" r:id="rId45" name="Drop Down 40">
              <controlPr defaultSize="0" autoLine="0" autoPict="0">
                <anchor moveWithCells="1">
                  <from>
                    <xdr:col>30</xdr:col>
                    <xdr:colOff>123825</xdr:colOff>
                    <xdr:row>14</xdr:row>
                    <xdr:rowOff>76200</xdr:rowOff>
                  </from>
                  <to>
                    <xdr:col>30</xdr:col>
                    <xdr:colOff>942975</xdr:colOff>
                    <xdr:row>14</xdr:row>
                    <xdr:rowOff>342900</xdr:rowOff>
                  </to>
                </anchor>
              </controlPr>
            </control>
          </mc:Choice>
        </mc:AlternateContent>
        <mc:AlternateContent xmlns:mc="http://schemas.openxmlformats.org/markup-compatibility/2006">
          <mc:Choice Requires="x14">
            <control shapeId="36905" r:id="rId46" name="Drop Down 41">
              <controlPr defaultSize="0" autoLine="0" autoPict="0">
                <anchor moveWithCells="1">
                  <from>
                    <xdr:col>30</xdr:col>
                    <xdr:colOff>123825</xdr:colOff>
                    <xdr:row>15</xdr:row>
                    <xdr:rowOff>76200</xdr:rowOff>
                  </from>
                  <to>
                    <xdr:col>30</xdr:col>
                    <xdr:colOff>942975</xdr:colOff>
                    <xdr:row>15</xdr:row>
                    <xdr:rowOff>342900</xdr:rowOff>
                  </to>
                </anchor>
              </controlPr>
            </control>
          </mc:Choice>
        </mc:AlternateContent>
        <mc:AlternateContent xmlns:mc="http://schemas.openxmlformats.org/markup-compatibility/2006">
          <mc:Choice Requires="x14">
            <control shapeId="36906" r:id="rId47" name="Drop Down 42">
              <controlPr defaultSize="0" autoLine="0" autoPict="0">
                <anchor moveWithCells="1">
                  <from>
                    <xdr:col>30</xdr:col>
                    <xdr:colOff>123825</xdr:colOff>
                    <xdr:row>16</xdr:row>
                    <xdr:rowOff>76200</xdr:rowOff>
                  </from>
                  <to>
                    <xdr:col>30</xdr:col>
                    <xdr:colOff>942975</xdr:colOff>
                    <xdr:row>16</xdr:row>
                    <xdr:rowOff>342900</xdr:rowOff>
                  </to>
                </anchor>
              </controlPr>
            </control>
          </mc:Choice>
        </mc:AlternateContent>
        <mc:AlternateContent xmlns:mc="http://schemas.openxmlformats.org/markup-compatibility/2006">
          <mc:Choice Requires="x14">
            <control shapeId="36907" r:id="rId48" name="Drop Down 43">
              <controlPr defaultSize="0" autoLine="0" autoPict="0">
                <anchor moveWithCells="1">
                  <from>
                    <xdr:col>30</xdr:col>
                    <xdr:colOff>123825</xdr:colOff>
                    <xdr:row>17</xdr:row>
                    <xdr:rowOff>76200</xdr:rowOff>
                  </from>
                  <to>
                    <xdr:col>30</xdr:col>
                    <xdr:colOff>942975</xdr:colOff>
                    <xdr:row>17</xdr:row>
                    <xdr:rowOff>342900</xdr:rowOff>
                  </to>
                </anchor>
              </controlPr>
            </control>
          </mc:Choice>
        </mc:AlternateContent>
        <mc:AlternateContent xmlns:mc="http://schemas.openxmlformats.org/markup-compatibility/2006">
          <mc:Choice Requires="x14">
            <control shapeId="36908" r:id="rId49" name="Drop Down 44">
              <controlPr defaultSize="0" autoLine="0" autoPict="0">
                <anchor moveWithCells="1">
                  <from>
                    <xdr:col>30</xdr:col>
                    <xdr:colOff>123825</xdr:colOff>
                    <xdr:row>18</xdr:row>
                    <xdr:rowOff>76200</xdr:rowOff>
                  </from>
                  <to>
                    <xdr:col>30</xdr:col>
                    <xdr:colOff>942975</xdr:colOff>
                    <xdr:row>18</xdr:row>
                    <xdr:rowOff>342900</xdr:rowOff>
                  </to>
                </anchor>
              </controlPr>
            </control>
          </mc:Choice>
        </mc:AlternateContent>
        <mc:AlternateContent xmlns:mc="http://schemas.openxmlformats.org/markup-compatibility/2006">
          <mc:Choice Requires="x14">
            <control shapeId="36909" r:id="rId50" name="Drop Down 45">
              <controlPr defaultSize="0" autoLine="0" autoPict="0">
                <anchor moveWithCells="1">
                  <from>
                    <xdr:col>33</xdr:col>
                    <xdr:colOff>123825</xdr:colOff>
                    <xdr:row>9</xdr:row>
                    <xdr:rowOff>76200</xdr:rowOff>
                  </from>
                  <to>
                    <xdr:col>33</xdr:col>
                    <xdr:colOff>2476500</xdr:colOff>
                    <xdr:row>9</xdr:row>
                    <xdr:rowOff>342900</xdr:rowOff>
                  </to>
                </anchor>
              </controlPr>
            </control>
          </mc:Choice>
        </mc:AlternateContent>
        <mc:AlternateContent xmlns:mc="http://schemas.openxmlformats.org/markup-compatibility/2006">
          <mc:Choice Requires="x14">
            <control shapeId="36910" r:id="rId51" name="Drop Down 46">
              <controlPr defaultSize="0" autoLine="0" autoPict="0">
                <anchor moveWithCells="1">
                  <from>
                    <xdr:col>33</xdr:col>
                    <xdr:colOff>123825</xdr:colOff>
                    <xdr:row>10</xdr:row>
                    <xdr:rowOff>76200</xdr:rowOff>
                  </from>
                  <to>
                    <xdr:col>33</xdr:col>
                    <xdr:colOff>2476500</xdr:colOff>
                    <xdr:row>10</xdr:row>
                    <xdr:rowOff>342900</xdr:rowOff>
                  </to>
                </anchor>
              </controlPr>
            </control>
          </mc:Choice>
        </mc:AlternateContent>
        <mc:AlternateContent xmlns:mc="http://schemas.openxmlformats.org/markup-compatibility/2006">
          <mc:Choice Requires="x14">
            <control shapeId="36911" r:id="rId52" name="Drop Down 47">
              <controlPr defaultSize="0" autoLine="0" autoPict="0">
                <anchor moveWithCells="1">
                  <from>
                    <xdr:col>33</xdr:col>
                    <xdr:colOff>123825</xdr:colOff>
                    <xdr:row>11</xdr:row>
                    <xdr:rowOff>76200</xdr:rowOff>
                  </from>
                  <to>
                    <xdr:col>33</xdr:col>
                    <xdr:colOff>2476500</xdr:colOff>
                    <xdr:row>11</xdr:row>
                    <xdr:rowOff>342900</xdr:rowOff>
                  </to>
                </anchor>
              </controlPr>
            </control>
          </mc:Choice>
        </mc:AlternateContent>
        <mc:AlternateContent xmlns:mc="http://schemas.openxmlformats.org/markup-compatibility/2006">
          <mc:Choice Requires="x14">
            <control shapeId="36912" r:id="rId53" name="Drop Down 48">
              <controlPr defaultSize="0" autoLine="0" autoPict="0">
                <anchor moveWithCells="1">
                  <from>
                    <xdr:col>33</xdr:col>
                    <xdr:colOff>123825</xdr:colOff>
                    <xdr:row>12</xdr:row>
                    <xdr:rowOff>76200</xdr:rowOff>
                  </from>
                  <to>
                    <xdr:col>33</xdr:col>
                    <xdr:colOff>2476500</xdr:colOff>
                    <xdr:row>12</xdr:row>
                    <xdr:rowOff>342900</xdr:rowOff>
                  </to>
                </anchor>
              </controlPr>
            </control>
          </mc:Choice>
        </mc:AlternateContent>
        <mc:AlternateContent xmlns:mc="http://schemas.openxmlformats.org/markup-compatibility/2006">
          <mc:Choice Requires="x14">
            <control shapeId="36913" r:id="rId54" name="Drop Down 49">
              <controlPr defaultSize="0" autoLine="0" autoPict="0">
                <anchor moveWithCells="1">
                  <from>
                    <xdr:col>33</xdr:col>
                    <xdr:colOff>123825</xdr:colOff>
                    <xdr:row>13</xdr:row>
                    <xdr:rowOff>76200</xdr:rowOff>
                  </from>
                  <to>
                    <xdr:col>33</xdr:col>
                    <xdr:colOff>2476500</xdr:colOff>
                    <xdr:row>13</xdr:row>
                    <xdr:rowOff>342900</xdr:rowOff>
                  </to>
                </anchor>
              </controlPr>
            </control>
          </mc:Choice>
        </mc:AlternateContent>
        <mc:AlternateContent xmlns:mc="http://schemas.openxmlformats.org/markup-compatibility/2006">
          <mc:Choice Requires="x14">
            <control shapeId="36914" r:id="rId55" name="Drop Down 50">
              <controlPr defaultSize="0" autoLine="0" autoPict="0">
                <anchor moveWithCells="1">
                  <from>
                    <xdr:col>33</xdr:col>
                    <xdr:colOff>123825</xdr:colOff>
                    <xdr:row>14</xdr:row>
                    <xdr:rowOff>76200</xdr:rowOff>
                  </from>
                  <to>
                    <xdr:col>33</xdr:col>
                    <xdr:colOff>2476500</xdr:colOff>
                    <xdr:row>14</xdr:row>
                    <xdr:rowOff>342900</xdr:rowOff>
                  </to>
                </anchor>
              </controlPr>
            </control>
          </mc:Choice>
        </mc:AlternateContent>
        <mc:AlternateContent xmlns:mc="http://schemas.openxmlformats.org/markup-compatibility/2006">
          <mc:Choice Requires="x14">
            <control shapeId="36915" r:id="rId56" name="Drop Down 51">
              <controlPr defaultSize="0" autoLine="0" autoPict="0">
                <anchor moveWithCells="1">
                  <from>
                    <xdr:col>33</xdr:col>
                    <xdr:colOff>123825</xdr:colOff>
                    <xdr:row>15</xdr:row>
                    <xdr:rowOff>76200</xdr:rowOff>
                  </from>
                  <to>
                    <xdr:col>33</xdr:col>
                    <xdr:colOff>2476500</xdr:colOff>
                    <xdr:row>15</xdr:row>
                    <xdr:rowOff>342900</xdr:rowOff>
                  </to>
                </anchor>
              </controlPr>
            </control>
          </mc:Choice>
        </mc:AlternateContent>
        <mc:AlternateContent xmlns:mc="http://schemas.openxmlformats.org/markup-compatibility/2006">
          <mc:Choice Requires="x14">
            <control shapeId="36916" r:id="rId57" name="Drop Down 52">
              <controlPr defaultSize="0" autoLine="0" autoPict="0">
                <anchor moveWithCells="1">
                  <from>
                    <xdr:col>33</xdr:col>
                    <xdr:colOff>123825</xdr:colOff>
                    <xdr:row>16</xdr:row>
                    <xdr:rowOff>76200</xdr:rowOff>
                  </from>
                  <to>
                    <xdr:col>33</xdr:col>
                    <xdr:colOff>2476500</xdr:colOff>
                    <xdr:row>16</xdr:row>
                    <xdr:rowOff>342900</xdr:rowOff>
                  </to>
                </anchor>
              </controlPr>
            </control>
          </mc:Choice>
        </mc:AlternateContent>
        <mc:AlternateContent xmlns:mc="http://schemas.openxmlformats.org/markup-compatibility/2006">
          <mc:Choice Requires="x14">
            <control shapeId="36917" r:id="rId58" name="Drop Down 53">
              <controlPr defaultSize="0" autoLine="0" autoPict="0">
                <anchor moveWithCells="1">
                  <from>
                    <xdr:col>33</xdr:col>
                    <xdr:colOff>123825</xdr:colOff>
                    <xdr:row>17</xdr:row>
                    <xdr:rowOff>76200</xdr:rowOff>
                  </from>
                  <to>
                    <xdr:col>33</xdr:col>
                    <xdr:colOff>2476500</xdr:colOff>
                    <xdr:row>17</xdr:row>
                    <xdr:rowOff>342900</xdr:rowOff>
                  </to>
                </anchor>
              </controlPr>
            </control>
          </mc:Choice>
        </mc:AlternateContent>
        <mc:AlternateContent xmlns:mc="http://schemas.openxmlformats.org/markup-compatibility/2006">
          <mc:Choice Requires="x14">
            <control shapeId="36918" r:id="rId59" name="Drop Down 54">
              <controlPr defaultSize="0" autoLine="0" autoPict="0">
                <anchor moveWithCells="1">
                  <from>
                    <xdr:col>33</xdr:col>
                    <xdr:colOff>123825</xdr:colOff>
                    <xdr:row>18</xdr:row>
                    <xdr:rowOff>76200</xdr:rowOff>
                  </from>
                  <to>
                    <xdr:col>33</xdr:col>
                    <xdr:colOff>2476500</xdr:colOff>
                    <xdr:row>18</xdr:row>
                    <xdr:rowOff>342900</xdr:rowOff>
                  </to>
                </anchor>
              </controlPr>
            </control>
          </mc:Choice>
        </mc:AlternateContent>
        <mc:AlternateContent xmlns:mc="http://schemas.openxmlformats.org/markup-compatibility/2006">
          <mc:Choice Requires="x14">
            <control shapeId="36919" r:id="rId60" name="Drop Down 55">
              <controlPr defaultSize="0" autoLine="0" autoPict="0">
                <anchor moveWithCells="1">
                  <from>
                    <xdr:col>36</xdr:col>
                    <xdr:colOff>123825</xdr:colOff>
                    <xdr:row>9</xdr:row>
                    <xdr:rowOff>76200</xdr:rowOff>
                  </from>
                  <to>
                    <xdr:col>36</xdr:col>
                    <xdr:colOff>942975</xdr:colOff>
                    <xdr:row>9</xdr:row>
                    <xdr:rowOff>342900</xdr:rowOff>
                  </to>
                </anchor>
              </controlPr>
            </control>
          </mc:Choice>
        </mc:AlternateContent>
        <mc:AlternateContent xmlns:mc="http://schemas.openxmlformats.org/markup-compatibility/2006">
          <mc:Choice Requires="x14">
            <control shapeId="36920" r:id="rId61" name="Drop Down 56">
              <controlPr defaultSize="0" autoLine="0" autoPict="0">
                <anchor moveWithCells="1">
                  <from>
                    <xdr:col>36</xdr:col>
                    <xdr:colOff>123825</xdr:colOff>
                    <xdr:row>10</xdr:row>
                    <xdr:rowOff>76200</xdr:rowOff>
                  </from>
                  <to>
                    <xdr:col>36</xdr:col>
                    <xdr:colOff>942975</xdr:colOff>
                    <xdr:row>10</xdr:row>
                    <xdr:rowOff>342900</xdr:rowOff>
                  </to>
                </anchor>
              </controlPr>
            </control>
          </mc:Choice>
        </mc:AlternateContent>
        <mc:AlternateContent xmlns:mc="http://schemas.openxmlformats.org/markup-compatibility/2006">
          <mc:Choice Requires="x14">
            <control shapeId="36921" r:id="rId62" name="Drop Down 57">
              <controlPr defaultSize="0" autoLine="0" autoPict="0">
                <anchor moveWithCells="1">
                  <from>
                    <xdr:col>36</xdr:col>
                    <xdr:colOff>123825</xdr:colOff>
                    <xdr:row>11</xdr:row>
                    <xdr:rowOff>76200</xdr:rowOff>
                  </from>
                  <to>
                    <xdr:col>36</xdr:col>
                    <xdr:colOff>942975</xdr:colOff>
                    <xdr:row>11</xdr:row>
                    <xdr:rowOff>342900</xdr:rowOff>
                  </to>
                </anchor>
              </controlPr>
            </control>
          </mc:Choice>
        </mc:AlternateContent>
        <mc:AlternateContent xmlns:mc="http://schemas.openxmlformats.org/markup-compatibility/2006">
          <mc:Choice Requires="x14">
            <control shapeId="36922" r:id="rId63" name="Drop Down 58">
              <controlPr defaultSize="0" autoLine="0" autoPict="0">
                <anchor moveWithCells="1">
                  <from>
                    <xdr:col>36</xdr:col>
                    <xdr:colOff>123825</xdr:colOff>
                    <xdr:row>12</xdr:row>
                    <xdr:rowOff>76200</xdr:rowOff>
                  </from>
                  <to>
                    <xdr:col>36</xdr:col>
                    <xdr:colOff>942975</xdr:colOff>
                    <xdr:row>12</xdr:row>
                    <xdr:rowOff>342900</xdr:rowOff>
                  </to>
                </anchor>
              </controlPr>
            </control>
          </mc:Choice>
        </mc:AlternateContent>
        <mc:AlternateContent xmlns:mc="http://schemas.openxmlformats.org/markup-compatibility/2006">
          <mc:Choice Requires="x14">
            <control shapeId="36923" r:id="rId64" name="Drop Down 59">
              <controlPr defaultSize="0" autoLine="0" autoPict="0">
                <anchor moveWithCells="1">
                  <from>
                    <xdr:col>36</xdr:col>
                    <xdr:colOff>123825</xdr:colOff>
                    <xdr:row>13</xdr:row>
                    <xdr:rowOff>76200</xdr:rowOff>
                  </from>
                  <to>
                    <xdr:col>36</xdr:col>
                    <xdr:colOff>942975</xdr:colOff>
                    <xdr:row>13</xdr:row>
                    <xdr:rowOff>342900</xdr:rowOff>
                  </to>
                </anchor>
              </controlPr>
            </control>
          </mc:Choice>
        </mc:AlternateContent>
        <mc:AlternateContent xmlns:mc="http://schemas.openxmlformats.org/markup-compatibility/2006">
          <mc:Choice Requires="x14">
            <control shapeId="36924" r:id="rId65" name="Drop Down 60">
              <controlPr defaultSize="0" autoLine="0" autoPict="0">
                <anchor moveWithCells="1">
                  <from>
                    <xdr:col>36</xdr:col>
                    <xdr:colOff>123825</xdr:colOff>
                    <xdr:row>14</xdr:row>
                    <xdr:rowOff>76200</xdr:rowOff>
                  </from>
                  <to>
                    <xdr:col>36</xdr:col>
                    <xdr:colOff>942975</xdr:colOff>
                    <xdr:row>14</xdr:row>
                    <xdr:rowOff>342900</xdr:rowOff>
                  </to>
                </anchor>
              </controlPr>
            </control>
          </mc:Choice>
        </mc:AlternateContent>
        <mc:AlternateContent xmlns:mc="http://schemas.openxmlformats.org/markup-compatibility/2006">
          <mc:Choice Requires="x14">
            <control shapeId="36925" r:id="rId66" name="Drop Down 61">
              <controlPr defaultSize="0" autoLine="0" autoPict="0">
                <anchor moveWithCells="1">
                  <from>
                    <xdr:col>36</xdr:col>
                    <xdr:colOff>123825</xdr:colOff>
                    <xdr:row>15</xdr:row>
                    <xdr:rowOff>76200</xdr:rowOff>
                  </from>
                  <to>
                    <xdr:col>36</xdr:col>
                    <xdr:colOff>942975</xdr:colOff>
                    <xdr:row>15</xdr:row>
                    <xdr:rowOff>342900</xdr:rowOff>
                  </to>
                </anchor>
              </controlPr>
            </control>
          </mc:Choice>
        </mc:AlternateContent>
        <mc:AlternateContent xmlns:mc="http://schemas.openxmlformats.org/markup-compatibility/2006">
          <mc:Choice Requires="x14">
            <control shapeId="36926" r:id="rId67" name="Drop Down 62">
              <controlPr defaultSize="0" autoLine="0" autoPict="0">
                <anchor moveWithCells="1">
                  <from>
                    <xdr:col>36</xdr:col>
                    <xdr:colOff>123825</xdr:colOff>
                    <xdr:row>16</xdr:row>
                    <xdr:rowOff>76200</xdr:rowOff>
                  </from>
                  <to>
                    <xdr:col>36</xdr:col>
                    <xdr:colOff>942975</xdr:colOff>
                    <xdr:row>16</xdr:row>
                    <xdr:rowOff>342900</xdr:rowOff>
                  </to>
                </anchor>
              </controlPr>
            </control>
          </mc:Choice>
        </mc:AlternateContent>
        <mc:AlternateContent xmlns:mc="http://schemas.openxmlformats.org/markup-compatibility/2006">
          <mc:Choice Requires="x14">
            <control shapeId="36927" r:id="rId68" name="Drop Down 63">
              <controlPr defaultSize="0" autoLine="0" autoPict="0">
                <anchor moveWithCells="1">
                  <from>
                    <xdr:col>36</xdr:col>
                    <xdr:colOff>123825</xdr:colOff>
                    <xdr:row>17</xdr:row>
                    <xdr:rowOff>76200</xdr:rowOff>
                  </from>
                  <to>
                    <xdr:col>36</xdr:col>
                    <xdr:colOff>942975</xdr:colOff>
                    <xdr:row>17</xdr:row>
                    <xdr:rowOff>342900</xdr:rowOff>
                  </to>
                </anchor>
              </controlPr>
            </control>
          </mc:Choice>
        </mc:AlternateContent>
        <mc:AlternateContent xmlns:mc="http://schemas.openxmlformats.org/markup-compatibility/2006">
          <mc:Choice Requires="x14">
            <control shapeId="36928" r:id="rId69" name="Drop Down 64">
              <controlPr defaultSize="0" autoLine="0" autoPict="0">
                <anchor moveWithCells="1">
                  <from>
                    <xdr:col>36</xdr:col>
                    <xdr:colOff>123825</xdr:colOff>
                    <xdr:row>18</xdr:row>
                    <xdr:rowOff>76200</xdr:rowOff>
                  </from>
                  <to>
                    <xdr:col>36</xdr:col>
                    <xdr:colOff>942975</xdr:colOff>
                    <xdr:row>18</xdr:row>
                    <xdr:rowOff>342900</xdr:rowOff>
                  </to>
                </anchor>
              </controlPr>
            </control>
          </mc:Choice>
        </mc:AlternateContent>
        <mc:AlternateContent xmlns:mc="http://schemas.openxmlformats.org/markup-compatibility/2006">
          <mc:Choice Requires="x14">
            <control shapeId="36929" r:id="rId70" name="Drop Down 65">
              <controlPr defaultSize="0" autoLine="0" autoPict="0">
                <anchor moveWithCells="1">
                  <from>
                    <xdr:col>39</xdr:col>
                    <xdr:colOff>76200</xdr:colOff>
                    <xdr:row>9</xdr:row>
                    <xdr:rowOff>85725</xdr:rowOff>
                  </from>
                  <to>
                    <xdr:col>39</xdr:col>
                    <xdr:colOff>2409825</xdr:colOff>
                    <xdr:row>9</xdr:row>
                    <xdr:rowOff>342900</xdr:rowOff>
                  </to>
                </anchor>
              </controlPr>
            </control>
          </mc:Choice>
        </mc:AlternateContent>
        <mc:AlternateContent xmlns:mc="http://schemas.openxmlformats.org/markup-compatibility/2006">
          <mc:Choice Requires="x14">
            <control shapeId="36930" r:id="rId71" name="Drop Down 66">
              <controlPr defaultSize="0" autoLine="0" autoPict="0">
                <anchor moveWithCells="1">
                  <from>
                    <xdr:col>39</xdr:col>
                    <xdr:colOff>76200</xdr:colOff>
                    <xdr:row>10</xdr:row>
                    <xdr:rowOff>85725</xdr:rowOff>
                  </from>
                  <to>
                    <xdr:col>39</xdr:col>
                    <xdr:colOff>2409825</xdr:colOff>
                    <xdr:row>10</xdr:row>
                    <xdr:rowOff>342900</xdr:rowOff>
                  </to>
                </anchor>
              </controlPr>
            </control>
          </mc:Choice>
        </mc:AlternateContent>
        <mc:AlternateContent xmlns:mc="http://schemas.openxmlformats.org/markup-compatibility/2006">
          <mc:Choice Requires="x14">
            <control shapeId="36931" r:id="rId72" name="Drop Down 67">
              <controlPr defaultSize="0" autoLine="0" autoPict="0">
                <anchor moveWithCells="1">
                  <from>
                    <xdr:col>39</xdr:col>
                    <xdr:colOff>76200</xdr:colOff>
                    <xdr:row>11</xdr:row>
                    <xdr:rowOff>85725</xdr:rowOff>
                  </from>
                  <to>
                    <xdr:col>39</xdr:col>
                    <xdr:colOff>2409825</xdr:colOff>
                    <xdr:row>11</xdr:row>
                    <xdr:rowOff>342900</xdr:rowOff>
                  </to>
                </anchor>
              </controlPr>
            </control>
          </mc:Choice>
        </mc:AlternateContent>
        <mc:AlternateContent xmlns:mc="http://schemas.openxmlformats.org/markup-compatibility/2006">
          <mc:Choice Requires="x14">
            <control shapeId="36932" r:id="rId73" name="Drop Down 68">
              <controlPr defaultSize="0" autoLine="0" autoPict="0">
                <anchor moveWithCells="1">
                  <from>
                    <xdr:col>39</xdr:col>
                    <xdr:colOff>76200</xdr:colOff>
                    <xdr:row>12</xdr:row>
                    <xdr:rowOff>85725</xdr:rowOff>
                  </from>
                  <to>
                    <xdr:col>39</xdr:col>
                    <xdr:colOff>2409825</xdr:colOff>
                    <xdr:row>12</xdr:row>
                    <xdr:rowOff>342900</xdr:rowOff>
                  </to>
                </anchor>
              </controlPr>
            </control>
          </mc:Choice>
        </mc:AlternateContent>
        <mc:AlternateContent xmlns:mc="http://schemas.openxmlformats.org/markup-compatibility/2006">
          <mc:Choice Requires="x14">
            <control shapeId="36933" r:id="rId74" name="Drop Down 69">
              <controlPr defaultSize="0" autoLine="0" autoPict="0">
                <anchor moveWithCells="1">
                  <from>
                    <xdr:col>39</xdr:col>
                    <xdr:colOff>76200</xdr:colOff>
                    <xdr:row>13</xdr:row>
                    <xdr:rowOff>85725</xdr:rowOff>
                  </from>
                  <to>
                    <xdr:col>39</xdr:col>
                    <xdr:colOff>2409825</xdr:colOff>
                    <xdr:row>13</xdr:row>
                    <xdr:rowOff>342900</xdr:rowOff>
                  </to>
                </anchor>
              </controlPr>
            </control>
          </mc:Choice>
        </mc:AlternateContent>
        <mc:AlternateContent xmlns:mc="http://schemas.openxmlformats.org/markup-compatibility/2006">
          <mc:Choice Requires="x14">
            <control shapeId="36934" r:id="rId75" name="Drop Down 70">
              <controlPr defaultSize="0" autoLine="0" autoPict="0">
                <anchor moveWithCells="1">
                  <from>
                    <xdr:col>39</xdr:col>
                    <xdr:colOff>76200</xdr:colOff>
                    <xdr:row>14</xdr:row>
                    <xdr:rowOff>85725</xdr:rowOff>
                  </from>
                  <to>
                    <xdr:col>39</xdr:col>
                    <xdr:colOff>2409825</xdr:colOff>
                    <xdr:row>14</xdr:row>
                    <xdr:rowOff>342900</xdr:rowOff>
                  </to>
                </anchor>
              </controlPr>
            </control>
          </mc:Choice>
        </mc:AlternateContent>
        <mc:AlternateContent xmlns:mc="http://schemas.openxmlformats.org/markup-compatibility/2006">
          <mc:Choice Requires="x14">
            <control shapeId="36935" r:id="rId76" name="Drop Down 71">
              <controlPr defaultSize="0" autoLine="0" autoPict="0">
                <anchor moveWithCells="1">
                  <from>
                    <xdr:col>39</xdr:col>
                    <xdr:colOff>76200</xdr:colOff>
                    <xdr:row>15</xdr:row>
                    <xdr:rowOff>85725</xdr:rowOff>
                  </from>
                  <to>
                    <xdr:col>39</xdr:col>
                    <xdr:colOff>2409825</xdr:colOff>
                    <xdr:row>15</xdr:row>
                    <xdr:rowOff>342900</xdr:rowOff>
                  </to>
                </anchor>
              </controlPr>
            </control>
          </mc:Choice>
        </mc:AlternateContent>
        <mc:AlternateContent xmlns:mc="http://schemas.openxmlformats.org/markup-compatibility/2006">
          <mc:Choice Requires="x14">
            <control shapeId="36936" r:id="rId77" name="Drop Down 72">
              <controlPr defaultSize="0" autoLine="0" autoPict="0">
                <anchor moveWithCells="1">
                  <from>
                    <xdr:col>39</xdr:col>
                    <xdr:colOff>76200</xdr:colOff>
                    <xdr:row>16</xdr:row>
                    <xdr:rowOff>85725</xdr:rowOff>
                  </from>
                  <to>
                    <xdr:col>39</xdr:col>
                    <xdr:colOff>2409825</xdr:colOff>
                    <xdr:row>16</xdr:row>
                    <xdr:rowOff>342900</xdr:rowOff>
                  </to>
                </anchor>
              </controlPr>
            </control>
          </mc:Choice>
        </mc:AlternateContent>
        <mc:AlternateContent xmlns:mc="http://schemas.openxmlformats.org/markup-compatibility/2006">
          <mc:Choice Requires="x14">
            <control shapeId="36937" r:id="rId78" name="Drop Down 73">
              <controlPr defaultSize="0" autoLine="0" autoPict="0">
                <anchor moveWithCells="1">
                  <from>
                    <xdr:col>39</xdr:col>
                    <xdr:colOff>76200</xdr:colOff>
                    <xdr:row>17</xdr:row>
                    <xdr:rowOff>85725</xdr:rowOff>
                  </from>
                  <to>
                    <xdr:col>39</xdr:col>
                    <xdr:colOff>2409825</xdr:colOff>
                    <xdr:row>17</xdr:row>
                    <xdr:rowOff>342900</xdr:rowOff>
                  </to>
                </anchor>
              </controlPr>
            </control>
          </mc:Choice>
        </mc:AlternateContent>
        <mc:AlternateContent xmlns:mc="http://schemas.openxmlformats.org/markup-compatibility/2006">
          <mc:Choice Requires="x14">
            <control shapeId="36938" r:id="rId79" name="Drop Down 74">
              <controlPr defaultSize="0" autoLine="0" autoPict="0">
                <anchor moveWithCells="1">
                  <from>
                    <xdr:col>39</xdr:col>
                    <xdr:colOff>76200</xdr:colOff>
                    <xdr:row>18</xdr:row>
                    <xdr:rowOff>85725</xdr:rowOff>
                  </from>
                  <to>
                    <xdr:col>39</xdr:col>
                    <xdr:colOff>2409825</xdr:colOff>
                    <xdr:row>18</xdr:row>
                    <xdr:rowOff>342900</xdr:rowOff>
                  </to>
                </anchor>
              </controlPr>
            </control>
          </mc:Choice>
        </mc:AlternateContent>
        <mc:AlternateContent xmlns:mc="http://schemas.openxmlformats.org/markup-compatibility/2006">
          <mc:Choice Requires="x14">
            <control shapeId="36939" r:id="rId80" name="Drop Down 75">
              <controlPr defaultSize="0" autoLine="0" autoPict="0">
                <anchor moveWithCells="1">
                  <from>
                    <xdr:col>42</xdr:col>
                    <xdr:colOff>123825</xdr:colOff>
                    <xdr:row>9</xdr:row>
                    <xdr:rowOff>76200</xdr:rowOff>
                  </from>
                  <to>
                    <xdr:col>42</xdr:col>
                    <xdr:colOff>933450</xdr:colOff>
                    <xdr:row>9</xdr:row>
                    <xdr:rowOff>342900</xdr:rowOff>
                  </to>
                </anchor>
              </controlPr>
            </control>
          </mc:Choice>
        </mc:AlternateContent>
        <mc:AlternateContent xmlns:mc="http://schemas.openxmlformats.org/markup-compatibility/2006">
          <mc:Choice Requires="x14">
            <control shapeId="36940" r:id="rId81" name="Drop Down 76">
              <controlPr defaultSize="0" autoLine="0" autoPict="0">
                <anchor moveWithCells="1">
                  <from>
                    <xdr:col>42</xdr:col>
                    <xdr:colOff>123825</xdr:colOff>
                    <xdr:row>10</xdr:row>
                    <xdr:rowOff>76200</xdr:rowOff>
                  </from>
                  <to>
                    <xdr:col>42</xdr:col>
                    <xdr:colOff>933450</xdr:colOff>
                    <xdr:row>10</xdr:row>
                    <xdr:rowOff>342900</xdr:rowOff>
                  </to>
                </anchor>
              </controlPr>
            </control>
          </mc:Choice>
        </mc:AlternateContent>
        <mc:AlternateContent xmlns:mc="http://schemas.openxmlformats.org/markup-compatibility/2006">
          <mc:Choice Requires="x14">
            <control shapeId="36941" r:id="rId82" name="Drop Down 77">
              <controlPr defaultSize="0" autoLine="0" autoPict="0">
                <anchor moveWithCells="1">
                  <from>
                    <xdr:col>42</xdr:col>
                    <xdr:colOff>123825</xdr:colOff>
                    <xdr:row>11</xdr:row>
                    <xdr:rowOff>76200</xdr:rowOff>
                  </from>
                  <to>
                    <xdr:col>42</xdr:col>
                    <xdr:colOff>933450</xdr:colOff>
                    <xdr:row>11</xdr:row>
                    <xdr:rowOff>342900</xdr:rowOff>
                  </to>
                </anchor>
              </controlPr>
            </control>
          </mc:Choice>
        </mc:AlternateContent>
        <mc:AlternateContent xmlns:mc="http://schemas.openxmlformats.org/markup-compatibility/2006">
          <mc:Choice Requires="x14">
            <control shapeId="36942" r:id="rId83" name="Drop Down 78">
              <controlPr defaultSize="0" autoLine="0" autoPict="0">
                <anchor moveWithCells="1">
                  <from>
                    <xdr:col>42</xdr:col>
                    <xdr:colOff>123825</xdr:colOff>
                    <xdr:row>12</xdr:row>
                    <xdr:rowOff>76200</xdr:rowOff>
                  </from>
                  <to>
                    <xdr:col>42</xdr:col>
                    <xdr:colOff>933450</xdr:colOff>
                    <xdr:row>12</xdr:row>
                    <xdr:rowOff>342900</xdr:rowOff>
                  </to>
                </anchor>
              </controlPr>
            </control>
          </mc:Choice>
        </mc:AlternateContent>
        <mc:AlternateContent xmlns:mc="http://schemas.openxmlformats.org/markup-compatibility/2006">
          <mc:Choice Requires="x14">
            <control shapeId="36943" r:id="rId84" name="Drop Down 79">
              <controlPr defaultSize="0" autoLine="0" autoPict="0">
                <anchor moveWithCells="1">
                  <from>
                    <xdr:col>42</xdr:col>
                    <xdr:colOff>123825</xdr:colOff>
                    <xdr:row>13</xdr:row>
                    <xdr:rowOff>76200</xdr:rowOff>
                  </from>
                  <to>
                    <xdr:col>42</xdr:col>
                    <xdr:colOff>933450</xdr:colOff>
                    <xdr:row>13</xdr:row>
                    <xdr:rowOff>342900</xdr:rowOff>
                  </to>
                </anchor>
              </controlPr>
            </control>
          </mc:Choice>
        </mc:AlternateContent>
        <mc:AlternateContent xmlns:mc="http://schemas.openxmlformats.org/markup-compatibility/2006">
          <mc:Choice Requires="x14">
            <control shapeId="36944" r:id="rId85" name="Drop Down 80">
              <controlPr defaultSize="0" autoLine="0" autoPict="0">
                <anchor moveWithCells="1">
                  <from>
                    <xdr:col>42</xdr:col>
                    <xdr:colOff>123825</xdr:colOff>
                    <xdr:row>14</xdr:row>
                    <xdr:rowOff>76200</xdr:rowOff>
                  </from>
                  <to>
                    <xdr:col>42</xdr:col>
                    <xdr:colOff>933450</xdr:colOff>
                    <xdr:row>14</xdr:row>
                    <xdr:rowOff>342900</xdr:rowOff>
                  </to>
                </anchor>
              </controlPr>
            </control>
          </mc:Choice>
        </mc:AlternateContent>
        <mc:AlternateContent xmlns:mc="http://schemas.openxmlformats.org/markup-compatibility/2006">
          <mc:Choice Requires="x14">
            <control shapeId="36945" r:id="rId86" name="Drop Down 81">
              <controlPr defaultSize="0" autoLine="0" autoPict="0">
                <anchor moveWithCells="1">
                  <from>
                    <xdr:col>42</xdr:col>
                    <xdr:colOff>123825</xdr:colOff>
                    <xdr:row>15</xdr:row>
                    <xdr:rowOff>76200</xdr:rowOff>
                  </from>
                  <to>
                    <xdr:col>42</xdr:col>
                    <xdr:colOff>933450</xdr:colOff>
                    <xdr:row>15</xdr:row>
                    <xdr:rowOff>342900</xdr:rowOff>
                  </to>
                </anchor>
              </controlPr>
            </control>
          </mc:Choice>
        </mc:AlternateContent>
        <mc:AlternateContent xmlns:mc="http://schemas.openxmlformats.org/markup-compatibility/2006">
          <mc:Choice Requires="x14">
            <control shapeId="36946" r:id="rId87" name="Drop Down 82">
              <controlPr defaultSize="0" autoLine="0" autoPict="0">
                <anchor moveWithCells="1">
                  <from>
                    <xdr:col>42</xdr:col>
                    <xdr:colOff>123825</xdr:colOff>
                    <xdr:row>16</xdr:row>
                    <xdr:rowOff>76200</xdr:rowOff>
                  </from>
                  <to>
                    <xdr:col>42</xdr:col>
                    <xdr:colOff>933450</xdr:colOff>
                    <xdr:row>16</xdr:row>
                    <xdr:rowOff>342900</xdr:rowOff>
                  </to>
                </anchor>
              </controlPr>
            </control>
          </mc:Choice>
        </mc:AlternateContent>
        <mc:AlternateContent xmlns:mc="http://schemas.openxmlformats.org/markup-compatibility/2006">
          <mc:Choice Requires="x14">
            <control shapeId="36947" r:id="rId88" name="Drop Down 83">
              <controlPr defaultSize="0" autoLine="0" autoPict="0">
                <anchor moveWithCells="1">
                  <from>
                    <xdr:col>42</xdr:col>
                    <xdr:colOff>123825</xdr:colOff>
                    <xdr:row>17</xdr:row>
                    <xdr:rowOff>76200</xdr:rowOff>
                  </from>
                  <to>
                    <xdr:col>42</xdr:col>
                    <xdr:colOff>933450</xdr:colOff>
                    <xdr:row>17</xdr:row>
                    <xdr:rowOff>342900</xdr:rowOff>
                  </to>
                </anchor>
              </controlPr>
            </control>
          </mc:Choice>
        </mc:AlternateContent>
        <mc:AlternateContent xmlns:mc="http://schemas.openxmlformats.org/markup-compatibility/2006">
          <mc:Choice Requires="x14">
            <control shapeId="36948" r:id="rId89" name="Drop Down 84">
              <controlPr defaultSize="0" autoLine="0" autoPict="0">
                <anchor moveWithCells="1">
                  <from>
                    <xdr:col>42</xdr:col>
                    <xdr:colOff>123825</xdr:colOff>
                    <xdr:row>18</xdr:row>
                    <xdr:rowOff>76200</xdr:rowOff>
                  </from>
                  <to>
                    <xdr:col>42</xdr:col>
                    <xdr:colOff>933450</xdr:colOff>
                    <xdr:row>18</xdr:row>
                    <xdr:rowOff>342900</xdr:rowOff>
                  </to>
                </anchor>
              </controlPr>
            </control>
          </mc:Choice>
        </mc:AlternateContent>
        <mc:AlternateContent xmlns:mc="http://schemas.openxmlformats.org/markup-compatibility/2006">
          <mc:Choice Requires="x14">
            <control shapeId="36949" r:id="rId90" name="Drop Down 85">
              <controlPr defaultSize="0" autoLine="0" autoPict="0">
                <anchor moveWithCells="1">
                  <from>
                    <xdr:col>45</xdr:col>
                    <xdr:colOff>76200</xdr:colOff>
                    <xdr:row>9</xdr:row>
                    <xdr:rowOff>85725</xdr:rowOff>
                  </from>
                  <to>
                    <xdr:col>45</xdr:col>
                    <xdr:colOff>2409825</xdr:colOff>
                    <xdr:row>9</xdr:row>
                    <xdr:rowOff>342900</xdr:rowOff>
                  </to>
                </anchor>
              </controlPr>
            </control>
          </mc:Choice>
        </mc:AlternateContent>
        <mc:AlternateContent xmlns:mc="http://schemas.openxmlformats.org/markup-compatibility/2006">
          <mc:Choice Requires="x14">
            <control shapeId="36950" r:id="rId91" name="Drop Down 86">
              <controlPr defaultSize="0" autoLine="0" autoPict="0">
                <anchor moveWithCells="1">
                  <from>
                    <xdr:col>45</xdr:col>
                    <xdr:colOff>76200</xdr:colOff>
                    <xdr:row>10</xdr:row>
                    <xdr:rowOff>85725</xdr:rowOff>
                  </from>
                  <to>
                    <xdr:col>45</xdr:col>
                    <xdr:colOff>2409825</xdr:colOff>
                    <xdr:row>10</xdr:row>
                    <xdr:rowOff>342900</xdr:rowOff>
                  </to>
                </anchor>
              </controlPr>
            </control>
          </mc:Choice>
        </mc:AlternateContent>
        <mc:AlternateContent xmlns:mc="http://schemas.openxmlformats.org/markup-compatibility/2006">
          <mc:Choice Requires="x14">
            <control shapeId="36951" r:id="rId92" name="Drop Down 87">
              <controlPr defaultSize="0" autoLine="0" autoPict="0">
                <anchor moveWithCells="1">
                  <from>
                    <xdr:col>45</xdr:col>
                    <xdr:colOff>76200</xdr:colOff>
                    <xdr:row>11</xdr:row>
                    <xdr:rowOff>85725</xdr:rowOff>
                  </from>
                  <to>
                    <xdr:col>45</xdr:col>
                    <xdr:colOff>2409825</xdr:colOff>
                    <xdr:row>11</xdr:row>
                    <xdr:rowOff>342900</xdr:rowOff>
                  </to>
                </anchor>
              </controlPr>
            </control>
          </mc:Choice>
        </mc:AlternateContent>
        <mc:AlternateContent xmlns:mc="http://schemas.openxmlformats.org/markup-compatibility/2006">
          <mc:Choice Requires="x14">
            <control shapeId="36952" r:id="rId93" name="Drop Down 88">
              <controlPr defaultSize="0" autoLine="0" autoPict="0">
                <anchor moveWithCells="1">
                  <from>
                    <xdr:col>45</xdr:col>
                    <xdr:colOff>76200</xdr:colOff>
                    <xdr:row>12</xdr:row>
                    <xdr:rowOff>85725</xdr:rowOff>
                  </from>
                  <to>
                    <xdr:col>45</xdr:col>
                    <xdr:colOff>2409825</xdr:colOff>
                    <xdr:row>12</xdr:row>
                    <xdr:rowOff>342900</xdr:rowOff>
                  </to>
                </anchor>
              </controlPr>
            </control>
          </mc:Choice>
        </mc:AlternateContent>
        <mc:AlternateContent xmlns:mc="http://schemas.openxmlformats.org/markup-compatibility/2006">
          <mc:Choice Requires="x14">
            <control shapeId="36953" r:id="rId94" name="Drop Down 89">
              <controlPr defaultSize="0" autoLine="0" autoPict="0">
                <anchor moveWithCells="1">
                  <from>
                    <xdr:col>45</xdr:col>
                    <xdr:colOff>76200</xdr:colOff>
                    <xdr:row>13</xdr:row>
                    <xdr:rowOff>85725</xdr:rowOff>
                  </from>
                  <to>
                    <xdr:col>45</xdr:col>
                    <xdr:colOff>2409825</xdr:colOff>
                    <xdr:row>13</xdr:row>
                    <xdr:rowOff>342900</xdr:rowOff>
                  </to>
                </anchor>
              </controlPr>
            </control>
          </mc:Choice>
        </mc:AlternateContent>
        <mc:AlternateContent xmlns:mc="http://schemas.openxmlformats.org/markup-compatibility/2006">
          <mc:Choice Requires="x14">
            <control shapeId="36954" r:id="rId95" name="Drop Down 90">
              <controlPr defaultSize="0" autoLine="0" autoPict="0">
                <anchor moveWithCells="1">
                  <from>
                    <xdr:col>45</xdr:col>
                    <xdr:colOff>76200</xdr:colOff>
                    <xdr:row>14</xdr:row>
                    <xdr:rowOff>85725</xdr:rowOff>
                  </from>
                  <to>
                    <xdr:col>45</xdr:col>
                    <xdr:colOff>2409825</xdr:colOff>
                    <xdr:row>14</xdr:row>
                    <xdr:rowOff>342900</xdr:rowOff>
                  </to>
                </anchor>
              </controlPr>
            </control>
          </mc:Choice>
        </mc:AlternateContent>
        <mc:AlternateContent xmlns:mc="http://schemas.openxmlformats.org/markup-compatibility/2006">
          <mc:Choice Requires="x14">
            <control shapeId="36955" r:id="rId96" name="Drop Down 91">
              <controlPr defaultSize="0" autoLine="0" autoPict="0">
                <anchor moveWithCells="1">
                  <from>
                    <xdr:col>45</xdr:col>
                    <xdr:colOff>76200</xdr:colOff>
                    <xdr:row>15</xdr:row>
                    <xdr:rowOff>85725</xdr:rowOff>
                  </from>
                  <to>
                    <xdr:col>45</xdr:col>
                    <xdr:colOff>2409825</xdr:colOff>
                    <xdr:row>15</xdr:row>
                    <xdr:rowOff>342900</xdr:rowOff>
                  </to>
                </anchor>
              </controlPr>
            </control>
          </mc:Choice>
        </mc:AlternateContent>
        <mc:AlternateContent xmlns:mc="http://schemas.openxmlformats.org/markup-compatibility/2006">
          <mc:Choice Requires="x14">
            <control shapeId="36956" r:id="rId97" name="Drop Down 92">
              <controlPr defaultSize="0" autoLine="0" autoPict="0">
                <anchor moveWithCells="1">
                  <from>
                    <xdr:col>45</xdr:col>
                    <xdr:colOff>76200</xdr:colOff>
                    <xdr:row>16</xdr:row>
                    <xdr:rowOff>85725</xdr:rowOff>
                  </from>
                  <to>
                    <xdr:col>45</xdr:col>
                    <xdr:colOff>2409825</xdr:colOff>
                    <xdr:row>16</xdr:row>
                    <xdr:rowOff>342900</xdr:rowOff>
                  </to>
                </anchor>
              </controlPr>
            </control>
          </mc:Choice>
        </mc:AlternateContent>
        <mc:AlternateContent xmlns:mc="http://schemas.openxmlformats.org/markup-compatibility/2006">
          <mc:Choice Requires="x14">
            <control shapeId="36957" r:id="rId98" name="Drop Down 93">
              <controlPr defaultSize="0" autoLine="0" autoPict="0">
                <anchor moveWithCells="1">
                  <from>
                    <xdr:col>45</xdr:col>
                    <xdr:colOff>76200</xdr:colOff>
                    <xdr:row>17</xdr:row>
                    <xdr:rowOff>85725</xdr:rowOff>
                  </from>
                  <to>
                    <xdr:col>45</xdr:col>
                    <xdr:colOff>2409825</xdr:colOff>
                    <xdr:row>17</xdr:row>
                    <xdr:rowOff>342900</xdr:rowOff>
                  </to>
                </anchor>
              </controlPr>
            </control>
          </mc:Choice>
        </mc:AlternateContent>
        <mc:AlternateContent xmlns:mc="http://schemas.openxmlformats.org/markup-compatibility/2006">
          <mc:Choice Requires="x14">
            <control shapeId="36958" r:id="rId99" name="Drop Down 94">
              <controlPr defaultSize="0" autoLine="0" autoPict="0">
                <anchor moveWithCells="1">
                  <from>
                    <xdr:col>45</xdr:col>
                    <xdr:colOff>76200</xdr:colOff>
                    <xdr:row>18</xdr:row>
                    <xdr:rowOff>85725</xdr:rowOff>
                  </from>
                  <to>
                    <xdr:col>45</xdr:col>
                    <xdr:colOff>2409825</xdr:colOff>
                    <xdr:row>18</xdr:row>
                    <xdr:rowOff>342900</xdr:rowOff>
                  </to>
                </anchor>
              </controlPr>
            </control>
          </mc:Choice>
        </mc:AlternateContent>
        <mc:AlternateContent xmlns:mc="http://schemas.openxmlformats.org/markup-compatibility/2006">
          <mc:Choice Requires="x14">
            <control shapeId="36959" r:id="rId100" name="Drop Down 95">
              <controlPr defaultSize="0" autoLine="0" autoPict="0">
                <anchor moveWithCells="1">
                  <from>
                    <xdr:col>48</xdr:col>
                    <xdr:colOff>57150</xdr:colOff>
                    <xdr:row>9</xdr:row>
                    <xdr:rowOff>76200</xdr:rowOff>
                  </from>
                  <to>
                    <xdr:col>48</xdr:col>
                    <xdr:colOff>866775</xdr:colOff>
                    <xdr:row>9</xdr:row>
                    <xdr:rowOff>342900</xdr:rowOff>
                  </to>
                </anchor>
              </controlPr>
            </control>
          </mc:Choice>
        </mc:AlternateContent>
        <mc:AlternateContent xmlns:mc="http://schemas.openxmlformats.org/markup-compatibility/2006">
          <mc:Choice Requires="x14">
            <control shapeId="36960" r:id="rId101" name="Drop Down 96">
              <controlPr defaultSize="0" autoLine="0" autoPict="0">
                <anchor moveWithCells="1">
                  <from>
                    <xdr:col>48</xdr:col>
                    <xdr:colOff>57150</xdr:colOff>
                    <xdr:row>10</xdr:row>
                    <xdr:rowOff>76200</xdr:rowOff>
                  </from>
                  <to>
                    <xdr:col>48</xdr:col>
                    <xdr:colOff>866775</xdr:colOff>
                    <xdr:row>10</xdr:row>
                    <xdr:rowOff>342900</xdr:rowOff>
                  </to>
                </anchor>
              </controlPr>
            </control>
          </mc:Choice>
        </mc:AlternateContent>
        <mc:AlternateContent xmlns:mc="http://schemas.openxmlformats.org/markup-compatibility/2006">
          <mc:Choice Requires="x14">
            <control shapeId="36961" r:id="rId102" name="Drop Down 97">
              <controlPr defaultSize="0" autoLine="0" autoPict="0">
                <anchor moveWithCells="1">
                  <from>
                    <xdr:col>48</xdr:col>
                    <xdr:colOff>38100</xdr:colOff>
                    <xdr:row>11</xdr:row>
                    <xdr:rowOff>76200</xdr:rowOff>
                  </from>
                  <to>
                    <xdr:col>48</xdr:col>
                    <xdr:colOff>847725</xdr:colOff>
                    <xdr:row>11</xdr:row>
                    <xdr:rowOff>342900</xdr:rowOff>
                  </to>
                </anchor>
              </controlPr>
            </control>
          </mc:Choice>
        </mc:AlternateContent>
        <mc:AlternateContent xmlns:mc="http://schemas.openxmlformats.org/markup-compatibility/2006">
          <mc:Choice Requires="x14">
            <control shapeId="36962" r:id="rId103" name="Drop Down 98">
              <controlPr defaultSize="0" autoLine="0" autoPict="0">
                <anchor moveWithCells="1">
                  <from>
                    <xdr:col>48</xdr:col>
                    <xdr:colOff>76200</xdr:colOff>
                    <xdr:row>12</xdr:row>
                    <xdr:rowOff>76200</xdr:rowOff>
                  </from>
                  <to>
                    <xdr:col>48</xdr:col>
                    <xdr:colOff>885825</xdr:colOff>
                    <xdr:row>12</xdr:row>
                    <xdr:rowOff>342900</xdr:rowOff>
                  </to>
                </anchor>
              </controlPr>
            </control>
          </mc:Choice>
        </mc:AlternateContent>
        <mc:AlternateContent xmlns:mc="http://schemas.openxmlformats.org/markup-compatibility/2006">
          <mc:Choice Requires="x14">
            <control shapeId="36963" r:id="rId104" name="Drop Down 99">
              <controlPr defaultSize="0" autoLine="0" autoPict="0">
                <anchor moveWithCells="1">
                  <from>
                    <xdr:col>48</xdr:col>
                    <xdr:colOff>76200</xdr:colOff>
                    <xdr:row>13</xdr:row>
                    <xdr:rowOff>76200</xdr:rowOff>
                  </from>
                  <to>
                    <xdr:col>48</xdr:col>
                    <xdr:colOff>885825</xdr:colOff>
                    <xdr:row>13</xdr:row>
                    <xdr:rowOff>342900</xdr:rowOff>
                  </to>
                </anchor>
              </controlPr>
            </control>
          </mc:Choice>
        </mc:AlternateContent>
        <mc:AlternateContent xmlns:mc="http://schemas.openxmlformats.org/markup-compatibility/2006">
          <mc:Choice Requires="x14">
            <control shapeId="36964" r:id="rId105" name="Drop Down 100">
              <controlPr defaultSize="0" autoLine="0" autoPict="0">
                <anchor moveWithCells="1">
                  <from>
                    <xdr:col>48</xdr:col>
                    <xdr:colOff>76200</xdr:colOff>
                    <xdr:row>14</xdr:row>
                    <xdr:rowOff>76200</xdr:rowOff>
                  </from>
                  <to>
                    <xdr:col>48</xdr:col>
                    <xdr:colOff>885825</xdr:colOff>
                    <xdr:row>14</xdr:row>
                    <xdr:rowOff>342900</xdr:rowOff>
                  </to>
                </anchor>
              </controlPr>
            </control>
          </mc:Choice>
        </mc:AlternateContent>
        <mc:AlternateContent xmlns:mc="http://schemas.openxmlformats.org/markup-compatibility/2006">
          <mc:Choice Requires="x14">
            <control shapeId="36965" r:id="rId106" name="Drop Down 101">
              <controlPr defaultSize="0" autoLine="0" autoPict="0">
                <anchor moveWithCells="1">
                  <from>
                    <xdr:col>48</xdr:col>
                    <xdr:colOff>76200</xdr:colOff>
                    <xdr:row>15</xdr:row>
                    <xdr:rowOff>85725</xdr:rowOff>
                  </from>
                  <to>
                    <xdr:col>48</xdr:col>
                    <xdr:colOff>885825</xdr:colOff>
                    <xdr:row>15</xdr:row>
                    <xdr:rowOff>342900</xdr:rowOff>
                  </to>
                </anchor>
              </controlPr>
            </control>
          </mc:Choice>
        </mc:AlternateContent>
        <mc:AlternateContent xmlns:mc="http://schemas.openxmlformats.org/markup-compatibility/2006">
          <mc:Choice Requires="x14">
            <control shapeId="36966" r:id="rId107" name="Drop Down 102">
              <controlPr defaultSize="0" autoLine="0" autoPict="0">
                <anchor moveWithCells="1">
                  <from>
                    <xdr:col>48</xdr:col>
                    <xdr:colOff>76200</xdr:colOff>
                    <xdr:row>16</xdr:row>
                    <xdr:rowOff>76200</xdr:rowOff>
                  </from>
                  <to>
                    <xdr:col>48</xdr:col>
                    <xdr:colOff>885825</xdr:colOff>
                    <xdr:row>16</xdr:row>
                    <xdr:rowOff>342900</xdr:rowOff>
                  </to>
                </anchor>
              </controlPr>
            </control>
          </mc:Choice>
        </mc:AlternateContent>
        <mc:AlternateContent xmlns:mc="http://schemas.openxmlformats.org/markup-compatibility/2006">
          <mc:Choice Requires="x14">
            <control shapeId="36967" r:id="rId108" name="Drop Down 103">
              <controlPr defaultSize="0" autoLine="0" autoPict="0">
                <anchor moveWithCells="1">
                  <from>
                    <xdr:col>48</xdr:col>
                    <xdr:colOff>76200</xdr:colOff>
                    <xdr:row>17</xdr:row>
                    <xdr:rowOff>76200</xdr:rowOff>
                  </from>
                  <to>
                    <xdr:col>48</xdr:col>
                    <xdr:colOff>885825</xdr:colOff>
                    <xdr:row>17</xdr:row>
                    <xdr:rowOff>342900</xdr:rowOff>
                  </to>
                </anchor>
              </controlPr>
            </control>
          </mc:Choice>
        </mc:AlternateContent>
        <mc:AlternateContent xmlns:mc="http://schemas.openxmlformats.org/markup-compatibility/2006">
          <mc:Choice Requires="x14">
            <control shapeId="36968" r:id="rId109" name="Drop Down 104">
              <controlPr defaultSize="0" autoLine="0" autoPict="0">
                <anchor moveWithCells="1">
                  <from>
                    <xdr:col>48</xdr:col>
                    <xdr:colOff>76200</xdr:colOff>
                    <xdr:row>18</xdr:row>
                    <xdr:rowOff>76200</xdr:rowOff>
                  </from>
                  <to>
                    <xdr:col>48</xdr:col>
                    <xdr:colOff>885825</xdr:colOff>
                    <xdr:row>18</xdr:row>
                    <xdr:rowOff>342900</xdr:rowOff>
                  </to>
                </anchor>
              </controlPr>
            </control>
          </mc:Choice>
        </mc:AlternateContent>
        <mc:AlternateContent xmlns:mc="http://schemas.openxmlformats.org/markup-compatibility/2006">
          <mc:Choice Requires="x14">
            <control shapeId="36969" r:id="rId110" name="Drop Down 105">
              <controlPr defaultSize="0" autoLine="0" autoPict="0">
                <anchor moveWithCells="1">
                  <from>
                    <xdr:col>51</xdr:col>
                    <xdr:colOff>38100</xdr:colOff>
                    <xdr:row>9</xdr:row>
                    <xdr:rowOff>76200</xdr:rowOff>
                  </from>
                  <to>
                    <xdr:col>51</xdr:col>
                    <xdr:colOff>2371725</xdr:colOff>
                    <xdr:row>9</xdr:row>
                    <xdr:rowOff>342900</xdr:rowOff>
                  </to>
                </anchor>
              </controlPr>
            </control>
          </mc:Choice>
        </mc:AlternateContent>
        <mc:AlternateContent xmlns:mc="http://schemas.openxmlformats.org/markup-compatibility/2006">
          <mc:Choice Requires="x14">
            <control shapeId="36970" r:id="rId111" name="Drop Down 106">
              <controlPr defaultSize="0" autoLine="0" autoPict="0">
                <anchor moveWithCells="1">
                  <from>
                    <xdr:col>51</xdr:col>
                    <xdr:colOff>38100</xdr:colOff>
                    <xdr:row>10</xdr:row>
                    <xdr:rowOff>76200</xdr:rowOff>
                  </from>
                  <to>
                    <xdr:col>51</xdr:col>
                    <xdr:colOff>2371725</xdr:colOff>
                    <xdr:row>10</xdr:row>
                    <xdr:rowOff>342900</xdr:rowOff>
                  </to>
                </anchor>
              </controlPr>
            </control>
          </mc:Choice>
        </mc:AlternateContent>
        <mc:AlternateContent xmlns:mc="http://schemas.openxmlformats.org/markup-compatibility/2006">
          <mc:Choice Requires="x14">
            <control shapeId="36971" r:id="rId112" name="Drop Down 107">
              <controlPr defaultSize="0" autoLine="0" autoPict="0">
                <anchor moveWithCells="1">
                  <from>
                    <xdr:col>51</xdr:col>
                    <xdr:colOff>38100</xdr:colOff>
                    <xdr:row>11</xdr:row>
                    <xdr:rowOff>76200</xdr:rowOff>
                  </from>
                  <to>
                    <xdr:col>51</xdr:col>
                    <xdr:colOff>2371725</xdr:colOff>
                    <xdr:row>11</xdr:row>
                    <xdr:rowOff>342900</xdr:rowOff>
                  </to>
                </anchor>
              </controlPr>
            </control>
          </mc:Choice>
        </mc:AlternateContent>
        <mc:AlternateContent xmlns:mc="http://schemas.openxmlformats.org/markup-compatibility/2006">
          <mc:Choice Requires="x14">
            <control shapeId="36972" r:id="rId113" name="Drop Down 108">
              <controlPr defaultSize="0" autoLine="0" autoPict="0">
                <anchor moveWithCells="1">
                  <from>
                    <xdr:col>51</xdr:col>
                    <xdr:colOff>38100</xdr:colOff>
                    <xdr:row>12</xdr:row>
                    <xdr:rowOff>76200</xdr:rowOff>
                  </from>
                  <to>
                    <xdr:col>51</xdr:col>
                    <xdr:colOff>2371725</xdr:colOff>
                    <xdr:row>12</xdr:row>
                    <xdr:rowOff>342900</xdr:rowOff>
                  </to>
                </anchor>
              </controlPr>
            </control>
          </mc:Choice>
        </mc:AlternateContent>
        <mc:AlternateContent xmlns:mc="http://schemas.openxmlformats.org/markup-compatibility/2006">
          <mc:Choice Requires="x14">
            <control shapeId="36973" r:id="rId114" name="Drop Down 109">
              <controlPr defaultSize="0" autoLine="0" autoPict="0">
                <anchor moveWithCells="1">
                  <from>
                    <xdr:col>51</xdr:col>
                    <xdr:colOff>38100</xdr:colOff>
                    <xdr:row>13</xdr:row>
                    <xdr:rowOff>76200</xdr:rowOff>
                  </from>
                  <to>
                    <xdr:col>51</xdr:col>
                    <xdr:colOff>2371725</xdr:colOff>
                    <xdr:row>13</xdr:row>
                    <xdr:rowOff>342900</xdr:rowOff>
                  </to>
                </anchor>
              </controlPr>
            </control>
          </mc:Choice>
        </mc:AlternateContent>
        <mc:AlternateContent xmlns:mc="http://schemas.openxmlformats.org/markup-compatibility/2006">
          <mc:Choice Requires="x14">
            <control shapeId="36974" r:id="rId115" name="Drop Down 110">
              <controlPr defaultSize="0" autoLine="0" autoPict="0">
                <anchor moveWithCells="1">
                  <from>
                    <xdr:col>51</xdr:col>
                    <xdr:colOff>38100</xdr:colOff>
                    <xdr:row>14</xdr:row>
                    <xdr:rowOff>76200</xdr:rowOff>
                  </from>
                  <to>
                    <xdr:col>51</xdr:col>
                    <xdr:colOff>2371725</xdr:colOff>
                    <xdr:row>14</xdr:row>
                    <xdr:rowOff>342900</xdr:rowOff>
                  </to>
                </anchor>
              </controlPr>
            </control>
          </mc:Choice>
        </mc:AlternateContent>
        <mc:AlternateContent xmlns:mc="http://schemas.openxmlformats.org/markup-compatibility/2006">
          <mc:Choice Requires="x14">
            <control shapeId="36975" r:id="rId116" name="Drop Down 111">
              <controlPr defaultSize="0" autoLine="0" autoPict="0">
                <anchor moveWithCells="1">
                  <from>
                    <xdr:col>51</xdr:col>
                    <xdr:colOff>38100</xdr:colOff>
                    <xdr:row>15</xdr:row>
                    <xdr:rowOff>76200</xdr:rowOff>
                  </from>
                  <to>
                    <xdr:col>51</xdr:col>
                    <xdr:colOff>2371725</xdr:colOff>
                    <xdr:row>15</xdr:row>
                    <xdr:rowOff>342900</xdr:rowOff>
                  </to>
                </anchor>
              </controlPr>
            </control>
          </mc:Choice>
        </mc:AlternateContent>
        <mc:AlternateContent xmlns:mc="http://schemas.openxmlformats.org/markup-compatibility/2006">
          <mc:Choice Requires="x14">
            <control shapeId="36976" r:id="rId117" name="Drop Down 112">
              <controlPr defaultSize="0" autoLine="0" autoPict="0">
                <anchor moveWithCells="1">
                  <from>
                    <xdr:col>51</xdr:col>
                    <xdr:colOff>38100</xdr:colOff>
                    <xdr:row>16</xdr:row>
                    <xdr:rowOff>76200</xdr:rowOff>
                  </from>
                  <to>
                    <xdr:col>51</xdr:col>
                    <xdr:colOff>2371725</xdr:colOff>
                    <xdr:row>16</xdr:row>
                    <xdr:rowOff>342900</xdr:rowOff>
                  </to>
                </anchor>
              </controlPr>
            </control>
          </mc:Choice>
        </mc:AlternateContent>
        <mc:AlternateContent xmlns:mc="http://schemas.openxmlformats.org/markup-compatibility/2006">
          <mc:Choice Requires="x14">
            <control shapeId="36977" r:id="rId118" name="Drop Down 113">
              <controlPr defaultSize="0" autoLine="0" autoPict="0">
                <anchor moveWithCells="1">
                  <from>
                    <xdr:col>51</xdr:col>
                    <xdr:colOff>38100</xdr:colOff>
                    <xdr:row>17</xdr:row>
                    <xdr:rowOff>76200</xdr:rowOff>
                  </from>
                  <to>
                    <xdr:col>51</xdr:col>
                    <xdr:colOff>2371725</xdr:colOff>
                    <xdr:row>17</xdr:row>
                    <xdr:rowOff>342900</xdr:rowOff>
                  </to>
                </anchor>
              </controlPr>
            </control>
          </mc:Choice>
        </mc:AlternateContent>
        <mc:AlternateContent xmlns:mc="http://schemas.openxmlformats.org/markup-compatibility/2006">
          <mc:Choice Requires="x14">
            <control shapeId="36978" r:id="rId119" name="Drop Down 114">
              <controlPr defaultSize="0" autoLine="0" autoPict="0">
                <anchor moveWithCells="1">
                  <from>
                    <xdr:col>51</xdr:col>
                    <xdr:colOff>38100</xdr:colOff>
                    <xdr:row>18</xdr:row>
                    <xdr:rowOff>76200</xdr:rowOff>
                  </from>
                  <to>
                    <xdr:col>51</xdr:col>
                    <xdr:colOff>2371725</xdr:colOff>
                    <xdr:row>18</xdr:row>
                    <xdr:rowOff>342900</xdr:rowOff>
                  </to>
                </anchor>
              </controlPr>
            </control>
          </mc:Choice>
        </mc:AlternateContent>
        <mc:AlternateContent xmlns:mc="http://schemas.openxmlformats.org/markup-compatibility/2006">
          <mc:Choice Requires="x14">
            <control shapeId="36979" r:id="rId120" name="Drop Down 115">
              <controlPr defaultSize="0" autoLine="0" autoPict="0">
                <anchor moveWithCells="1">
                  <from>
                    <xdr:col>54</xdr:col>
                    <xdr:colOff>57150</xdr:colOff>
                    <xdr:row>9</xdr:row>
                    <xdr:rowOff>76200</xdr:rowOff>
                  </from>
                  <to>
                    <xdr:col>54</xdr:col>
                    <xdr:colOff>876300</xdr:colOff>
                    <xdr:row>9</xdr:row>
                    <xdr:rowOff>342900</xdr:rowOff>
                  </to>
                </anchor>
              </controlPr>
            </control>
          </mc:Choice>
        </mc:AlternateContent>
        <mc:AlternateContent xmlns:mc="http://schemas.openxmlformats.org/markup-compatibility/2006">
          <mc:Choice Requires="x14">
            <control shapeId="36980" r:id="rId121" name="Drop Down 116">
              <controlPr defaultSize="0" autoLine="0" autoPict="0">
                <anchor moveWithCells="1">
                  <from>
                    <xdr:col>54</xdr:col>
                    <xdr:colOff>57150</xdr:colOff>
                    <xdr:row>10</xdr:row>
                    <xdr:rowOff>76200</xdr:rowOff>
                  </from>
                  <to>
                    <xdr:col>54</xdr:col>
                    <xdr:colOff>876300</xdr:colOff>
                    <xdr:row>10</xdr:row>
                    <xdr:rowOff>342900</xdr:rowOff>
                  </to>
                </anchor>
              </controlPr>
            </control>
          </mc:Choice>
        </mc:AlternateContent>
        <mc:AlternateContent xmlns:mc="http://schemas.openxmlformats.org/markup-compatibility/2006">
          <mc:Choice Requires="x14">
            <control shapeId="36981" r:id="rId122" name="Drop Down 117">
              <controlPr defaultSize="0" autoLine="0" autoPict="0">
                <anchor moveWithCells="1">
                  <from>
                    <xdr:col>54</xdr:col>
                    <xdr:colOff>57150</xdr:colOff>
                    <xdr:row>11</xdr:row>
                    <xdr:rowOff>76200</xdr:rowOff>
                  </from>
                  <to>
                    <xdr:col>54</xdr:col>
                    <xdr:colOff>876300</xdr:colOff>
                    <xdr:row>11</xdr:row>
                    <xdr:rowOff>342900</xdr:rowOff>
                  </to>
                </anchor>
              </controlPr>
            </control>
          </mc:Choice>
        </mc:AlternateContent>
        <mc:AlternateContent xmlns:mc="http://schemas.openxmlformats.org/markup-compatibility/2006">
          <mc:Choice Requires="x14">
            <control shapeId="36982" r:id="rId123" name="Drop Down 118">
              <controlPr defaultSize="0" autoLine="0" autoPict="0">
                <anchor moveWithCells="1">
                  <from>
                    <xdr:col>54</xdr:col>
                    <xdr:colOff>57150</xdr:colOff>
                    <xdr:row>12</xdr:row>
                    <xdr:rowOff>76200</xdr:rowOff>
                  </from>
                  <to>
                    <xdr:col>54</xdr:col>
                    <xdr:colOff>876300</xdr:colOff>
                    <xdr:row>12</xdr:row>
                    <xdr:rowOff>342900</xdr:rowOff>
                  </to>
                </anchor>
              </controlPr>
            </control>
          </mc:Choice>
        </mc:AlternateContent>
        <mc:AlternateContent xmlns:mc="http://schemas.openxmlformats.org/markup-compatibility/2006">
          <mc:Choice Requires="x14">
            <control shapeId="36983" r:id="rId124" name="Drop Down 119">
              <controlPr defaultSize="0" autoLine="0" autoPict="0">
                <anchor moveWithCells="1">
                  <from>
                    <xdr:col>54</xdr:col>
                    <xdr:colOff>57150</xdr:colOff>
                    <xdr:row>13</xdr:row>
                    <xdr:rowOff>76200</xdr:rowOff>
                  </from>
                  <to>
                    <xdr:col>54</xdr:col>
                    <xdr:colOff>876300</xdr:colOff>
                    <xdr:row>13</xdr:row>
                    <xdr:rowOff>342900</xdr:rowOff>
                  </to>
                </anchor>
              </controlPr>
            </control>
          </mc:Choice>
        </mc:AlternateContent>
        <mc:AlternateContent xmlns:mc="http://schemas.openxmlformats.org/markup-compatibility/2006">
          <mc:Choice Requires="x14">
            <control shapeId="36984" r:id="rId125" name="Drop Down 120">
              <controlPr defaultSize="0" autoLine="0" autoPict="0">
                <anchor moveWithCells="1">
                  <from>
                    <xdr:col>54</xdr:col>
                    <xdr:colOff>57150</xdr:colOff>
                    <xdr:row>14</xdr:row>
                    <xdr:rowOff>76200</xdr:rowOff>
                  </from>
                  <to>
                    <xdr:col>54</xdr:col>
                    <xdr:colOff>876300</xdr:colOff>
                    <xdr:row>14</xdr:row>
                    <xdr:rowOff>342900</xdr:rowOff>
                  </to>
                </anchor>
              </controlPr>
            </control>
          </mc:Choice>
        </mc:AlternateContent>
        <mc:AlternateContent xmlns:mc="http://schemas.openxmlformats.org/markup-compatibility/2006">
          <mc:Choice Requires="x14">
            <control shapeId="36985" r:id="rId126" name="Drop Down 121">
              <controlPr defaultSize="0" autoLine="0" autoPict="0">
                <anchor moveWithCells="1">
                  <from>
                    <xdr:col>54</xdr:col>
                    <xdr:colOff>57150</xdr:colOff>
                    <xdr:row>15</xdr:row>
                    <xdr:rowOff>76200</xdr:rowOff>
                  </from>
                  <to>
                    <xdr:col>54</xdr:col>
                    <xdr:colOff>876300</xdr:colOff>
                    <xdr:row>15</xdr:row>
                    <xdr:rowOff>342900</xdr:rowOff>
                  </to>
                </anchor>
              </controlPr>
            </control>
          </mc:Choice>
        </mc:AlternateContent>
        <mc:AlternateContent xmlns:mc="http://schemas.openxmlformats.org/markup-compatibility/2006">
          <mc:Choice Requires="x14">
            <control shapeId="36986" r:id="rId127" name="Drop Down 122">
              <controlPr defaultSize="0" autoLine="0" autoPict="0">
                <anchor moveWithCells="1">
                  <from>
                    <xdr:col>54</xdr:col>
                    <xdr:colOff>57150</xdr:colOff>
                    <xdr:row>16</xdr:row>
                    <xdr:rowOff>85725</xdr:rowOff>
                  </from>
                  <to>
                    <xdr:col>54</xdr:col>
                    <xdr:colOff>876300</xdr:colOff>
                    <xdr:row>16</xdr:row>
                    <xdr:rowOff>342900</xdr:rowOff>
                  </to>
                </anchor>
              </controlPr>
            </control>
          </mc:Choice>
        </mc:AlternateContent>
        <mc:AlternateContent xmlns:mc="http://schemas.openxmlformats.org/markup-compatibility/2006">
          <mc:Choice Requires="x14">
            <control shapeId="36987" r:id="rId128" name="Drop Down 123">
              <controlPr defaultSize="0" autoLine="0" autoPict="0">
                <anchor moveWithCells="1">
                  <from>
                    <xdr:col>54</xdr:col>
                    <xdr:colOff>57150</xdr:colOff>
                    <xdr:row>17</xdr:row>
                    <xdr:rowOff>76200</xdr:rowOff>
                  </from>
                  <to>
                    <xdr:col>54</xdr:col>
                    <xdr:colOff>876300</xdr:colOff>
                    <xdr:row>17</xdr:row>
                    <xdr:rowOff>342900</xdr:rowOff>
                  </to>
                </anchor>
              </controlPr>
            </control>
          </mc:Choice>
        </mc:AlternateContent>
        <mc:AlternateContent xmlns:mc="http://schemas.openxmlformats.org/markup-compatibility/2006">
          <mc:Choice Requires="x14">
            <control shapeId="36988" r:id="rId129" name="Drop Down 124">
              <controlPr defaultSize="0" autoLine="0" autoPict="0">
                <anchor moveWithCells="1">
                  <from>
                    <xdr:col>54</xdr:col>
                    <xdr:colOff>57150</xdr:colOff>
                    <xdr:row>18</xdr:row>
                    <xdr:rowOff>76200</xdr:rowOff>
                  </from>
                  <to>
                    <xdr:col>54</xdr:col>
                    <xdr:colOff>876300</xdr:colOff>
                    <xdr:row>18</xdr:row>
                    <xdr:rowOff>342900</xdr:rowOff>
                  </to>
                </anchor>
              </controlPr>
            </control>
          </mc:Choice>
        </mc:AlternateContent>
        <mc:AlternateContent xmlns:mc="http://schemas.openxmlformats.org/markup-compatibility/2006">
          <mc:Choice Requires="x14">
            <control shapeId="36989" r:id="rId130" name="Drop Down 125">
              <controlPr defaultSize="0" autoLine="0" autoPict="0">
                <anchor moveWithCells="1">
                  <from>
                    <xdr:col>27</xdr:col>
                    <xdr:colOff>123825</xdr:colOff>
                    <xdr:row>17</xdr:row>
                    <xdr:rowOff>76200</xdr:rowOff>
                  </from>
                  <to>
                    <xdr:col>27</xdr:col>
                    <xdr:colOff>2476500</xdr:colOff>
                    <xdr:row>17</xdr:row>
                    <xdr:rowOff>342900</xdr:rowOff>
                  </to>
                </anchor>
              </controlPr>
            </control>
          </mc:Choice>
        </mc:AlternateContent>
        <mc:AlternateContent xmlns:mc="http://schemas.openxmlformats.org/markup-compatibility/2006">
          <mc:Choice Requires="x14">
            <control shapeId="36990" r:id="rId131" name="Drop Down 126">
              <controlPr defaultSize="0" autoLine="0" autoPict="0">
                <anchor moveWithCells="1">
                  <from>
                    <xdr:col>24</xdr:col>
                    <xdr:colOff>171450</xdr:colOff>
                    <xdr:row>15</xdr:row>
                    <xdr:rowOff>85725</xdr:rowOff>
                  </from>
                  <to>
                    <xdr:col>25</xdr:col>
                    <xdr:colOff>371475</xdr:colOff>
                    <xdr:row>15</xdr:row>
                    <xdr:rowOff>371475</xdr:rowOff>
                  </to>
                </anchor>
              </controlPr>
            </control>
          </mc:Choice>
        </mc:AlternateContent>
        <mc:AlternateContent xmlns:mc="http://schemas.openxmlformats.org/markup-compatibility/2006">
          <mc:Choice Requires="x14">
            <control shapeId="36991" r:id="rId132" name="Drop Down 127">
              <controlPr defaultSize="0" autoLine="0" autoPict="0">
                <anchor moveWithCells="1">
                  <from>
                    <xdr:col>24</xdr:col>
                    <xdr:colOff>161925</xdr:colOff>
                    <xdr:row>14</xdr:row>
                    <xdr:rowOff>76200</xdr:rowOff>
                  </from>
                  <to>
                    <xdr:col>25</xdr:col>
                    <xdr:colOff>371475</xdr:colOff>
                    <xdr:row>14</xdr:row>
                    <xdr:rowOff>342900</xdr:rowOff>
                  </to>
                </anchor>
              </controlPr>
            </control>
          </mc:Choice>
        </mc:AlternateContent>
        <mc:AlternateContent xmlns:mc="http://schemas.openxmlformats.org/markup-compatibility/2006">
          <mc:Choice Requires="x14">
            <control shapeId="36992" r:id="rId133" name="Drop Down 128">
              <controlPr defaultSize="0" autoLine="0" autoPict="0">
                <anchor moveWithCells="1">
                  <from>
                    <xdr:col>24</xdr:col>
                    <xdr:colOff>171450</xdr:colOff>
                    <xdr:row>12</xdr:row>
                    <xdr:rowOff>85725</xdr:rowOff>
                  </from>
                  <to>
                    <xdr:col>25</xdr:col>
                    <xdr:colOff>371475</xdr:colOff>
                    <xdr:row>12</xdr:row>
                    <xdr:rowOff>342900</xdr:rowOff>
                  </to>
                </anchor>
              </controlPr>
            </control>
          </mc:Choice>
        </mc:AlternateContent>
        <mc:AlternateContent xmlns:mc="http://schemas.openxmlformats.org/markup-compatibility/2006">
          <mc:Choice Requires="x14">
            <control shapeId="36993" r:id="rId134" name="Drop Down 129">
              <controlPr defaultSize="0" autoLine="0" autoPict="0">
                <anchor moveWithCells="1">
                  <from>
                    <xdr:col>24</xdr:col>
                    <xdr:colOff>171450</xdr:colOff>
                    <xdr:row>13</xdr:row>
                    <xdr:rowOff>76200</xdr:rowOff>
                  </from>
                  <to>
                    <xdr:col>25</xdr:col>
                    <xdr:colOff>371475</xdr:colOff>
                    <xdr:row>13</xdr:row>
                    <xdr:rowOff>342900</xdr:rowOff>
                  </to>
                </anchor>
              </controlPr>
            </control>
          </mc:Choice>
        </mc:AlternateContent>
        <mc:AlternateContent xmlns:mc="http://schemas.openxmlformats.org/markup-compatibility/2006">
          <mc:Choice Requires="x14">
            <control shapeId="36994" r:id="rId135" name="Drop Down 130">
              <controlPr defaultSize="0" autoLine="0" autoPict="0">
                <anchor moveWithCells="1">
                  <from>
                    <xdr:col>24</xdr:col>
                    <xdr:colOff>171450</xdr:colOff>
                    <xdr:row>16</xdr:row>
                    <xdr:rowOff>104775</xdr:rowOff>
                  </from>
                  <to>
                    <xdr:col>25</xdr:col>
                    <xdr:colOff>371475</xdr:colOff>
                    <xdr:row>16</xdr:row>
                    <xdr:rowOff>371475</xdr:rowOff>
                  </to>
                </anchor>
              </controlPr>
            </control>
          </mc:Choice>
        </mc:AlternateContent>
        <mc:AlternateContent xmlns:mc="http://schemas.openxmlformats.org/markup-compatibility/2006">
          <mc:Choice Requires="x14">
            <control shapeId="36995" r:id="rId136" name="Drop Down 131">
              <controlPr defaultSize="0" autoLine="0" autoPict="0">
                <anchor moveWithCells="1">
                  <from>
                    <xdr:col>30</xdr:col>
                    <xdr:colOff>38100</xdr:colOff>
                    <xdr:row>6</xdr:row>
                    <xdr:rowOff>352425</xdr:rowOff>
                  </from>
                  <to>
                    <xdr:col>30</xdr:col>
                    <xdr:colOff>857250</xdr:colOff>
                    <xdr:row>7</xdr:row>
                    <xdr:rowOff>190500</xdr:rowOff>
                  </to>
                </anchor>
              </controlPr>
            </control>
          </mc:Choice>
        </mc:AlternateContent>
        <mc:AlternateContent xmlns:mc="http://schemas.openxmlformats.org/markup-compatibility/2006">
          <mc:Choice Requires="x14">
            <control shapeId="36996" r:id="rId137" name="Drop Down 132">
              <controlPr defaultSize="0" autoLine="0" autoPict="0">
                <anchor moveWithCells="1">
                  <from>
                    <xdr:col>36</xdr:col>
                    <xdr:colOff>76200</xdr:colOff>
                    <xdr:row>6</xdr:row>
                    <xdr:rowOff>381000</xdr:rowOff>
                  </from>
                  <to>
                    <xdr:col>36</xdr:col>
                    <xdr:colOff>885825</xdr:colOff>
                    <xdr:row>7</xdr:row>
                    <xdr:rowOff>219075</xdr:rowOff>
                  </to>
                </anchor>
              </controlPr>
            </control>
          </mc:Choice>
        </mc:AlternateContent>
        <mc:AlternateContent xmlns:mc="http://schemas.openxmlformats.org/markup-compatibility/2006">
          <mc:Choice Requires="x14">
            <control shapeId="36997" r:id="rId138" name="Drop Down 133">
              <controlPr defaultSize="0" autoLine="0" autoPict="0">
                <anchor moveWithCells="1">
                  <from>
                    <xdr:col>42</xdr:col>
                    <xdr:colOff>76200</xdr:colOff>
                    <xdr:row>6</xdr:row>
                    <xdr:rowOff>381000</xdr:rowOff>
                  </from>
                  <to>
                    <xdr:col>42</xdr:col>
                    <xdr:colOff>895350</xdr:colOff>
                    <xdr:row>7</xdr:row>
                    <xdr:rowOff>219075</xdr:rowOff>
                  </to>
                </anchor>
              </controlPr>
            </control>
          </mc:Choice>
        </mc:AlternateContent>
        <mc:AlternateContent xmlns:mc="http://schemas.openxmlformats.org/markup-compatibility/2006">
          <mc:Choice Requires="x14">
            <control shapeId="36998" r:id="rId139" name="Drop Down 134">
              <controlPr defaultSize="0" autoLine="0" autoPict="0">
                <anchor moveWithCells="1">
                  <from>
                    <xdr:col>48</xdr:col>
                    <xdr:colOff>104775</xdr:colOff>
                    <xdr:row>6</xdr:row>
                    <xdr:rowOff>381000</xdr:rowOff>
                  </from>
                  <to>
                    <xdr:col>48</xdr:col>
                    <xdr:colOff>914400</xdr:colOff>
                    <xdr:row>7</xdr:row>
                    <xdr:rowOff>219075</xdr:rowOff>
                  </to>
                </anchor>
              </controlPr>
            </control>
          </mc:Choice>
        </mc:AlternateContent>
        <mc:AlternateContent xmlns:mc="http://schemas.openxmlformats.org/markup-compatibility/2006">
          <mc:Choice Requires="x14">
            <control shapeId="36999" r:id="rId140" name="Drop Down 135">
              <controlPr defaultSize="0" autoLine="0" autoPict="0">
                <anchor moveWithCells="1">
                  <from>
                    <xdr:col>54</xdr:col>
                    <xdr:colOff>95250</xdr:colOff>
                    <xdr:row>6</xdr:row>
                    <xdr:rowOff>409575</xdr:rowOff>
                  </from>
                  <to>
                    <xdr:col>54</xdr:col>
                    <xdr:colOff>904875</xdr:colOff>
                    <xdr:row>7</xdr:row>
                    <xdr:rowOff>257175</xdr:rowOff>
                  </to>
                </anchor>
              </controlPr>
            </control>
          </mc:Choice>
        </mc:AlternateContent>
        <mc:AlternateContent xmlns:mc="http://schemas.openxmlformats.org/markup-compatibility/2006">
          <mc:Choice Requires="x14">
            <control shapeId="37000" r:id="rId141" name="Check Box 136">
              <controlPr defaultSize="0" autoFill="0" autoLine="0" autoPict="0">
                <anchor moveWithCells="1">
                  <from>
                    <xdr:col>42</xdr:col>
                    <xdr:colOff>104775</xdr:colOff>
                    <xdr:row>2</xdr:row>
                    <xdr:rowOff>28575</xdr:rowOff>
                  </from>
                  <to>
                    <xdr:col>42</xdr:col>
                    <xdr:colOff>409575</xdr:colOff>
                    <xdr:row>2</xdr:row>
                    <xdr:rowOff>285750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BE30"/>
  <sheetViews>
    <sheetView showGridLines="0" showRowColHeaders="0" topLeftCell="C1" zoomScaleNormal="100" workbookViewId="0">
      <pane ySplit="6" topLeftCell="A7" activePane="bottomLeft" state="frozen"/>
      <selection activeCell="C2" sqref="C2"/>
      <selection pane="bottomLeft" activeCell="D2" sqref="D2:R2"/>
    </sheetView>
  </sheetViews>
  <sheetFormatPr defaultRowHeight="15" x14ac:dyDescent="0.25"/>
  <cols>
    <col min="1" max="2" width="5.42578125" style="80" hidden="1" customWidth="1"/>
    <col min="3" max="3" width="3.42578125" style="80" customWidth="1"/>
    <col min="4" max="4" width="50.140625" customWidth="1"/>
    <col min="5" max="10" width="16.5703125" customWidth="1"/>
    <col min="11" max="11" width="17.140625" customWidth="1"/>
    <col min="12" max="14" width="15.5703125" customWidth="1"/>
    <col min="15" max="16" width="15.42578125" customWidth="1"/>
    <col min="17" max="17" width="15.85546875" customWidth="1"/>
    <col min="18" max="18" width="16.42578125" customWidth="1"/>
    <col min="19" max="19" width="1.140625" customWidth="1"/>
    <col min="22" max="22" width="12.5703125" customWidth="1"/>
    <col min="23" max="24" width="9.140625" hidden="1" customWidth="1"/>
    <col min="27" max="27" width="1.42578125" customWidth="1"/>
    <col min="28" max="28" width="38.42578125" customWidth="1"/>
    <col min="29" max="30" width="12.42578125" hidden="1" customWidth="1"/>
    <col min="31" max="31" width="14.85546875" customWidth="1"/>
    <col min="32" max="33" width="14.85546875" hidden="1" customWidth="1"/>
    <col min="34" max="34" width="38.42578125" customWidth="1"/>
    <col min="35" max="36" width="7.85546875" hidden="1" customWidth="1"/>
    <col min="37" max="37" width="15.140625" customWidth="1"/>
    <col min="38" max="39" width="11.42578125" hidden="1" customWidth="1"/>
    <col min="40" max="40" width="38.42578125" customWidth="1"/>
    <col min="41" max="42" width="12.42578125" hidden="1" customWidth="1"/>
    <col min="43" max="43" width="14.5703125" customWidth="1"/>
    <col min="44" max="44" width="14.5703125" hidden="1" customWidth="1"/>
    <col min="45" max="45" width="15.140625" hidden="1" customWidth="1"/>
    <col min="46" max="46" width="38.42578125" customWidth="1"/>
    <col min="47" max="48" width="11.140625" hidden="1" customWidth="1"/>
    <col min="49" max="49" width="15.140625" customWidth="1"/>
    <col min="50" max="51" width="13.5703125" hidden="1" customWidth="1"/>
    <col min="52" max="52" width="38.42578125" customWidth="1"/>
    <col min="53" max="54" width="10.42578125" hidden="1" customWidth="1"/>
    <col min="55" max="55" width="15.42578125" customWidth="1"/>
    <col min="56" max="57" width="9.140625" style="80" hidden="1" customWidth="1"/>
  </cols>
  <sheetData>
    <row r="1" spans="1:57" ht="40.5" customHeight="1" thickBot="1" x14ac:dyDescent="0.3">
      <c r="A1" s="643" t="s">
        <v>810</v>
      </c>
      <c r="C1" s="784" t="s">
        <v>856</v>
      </c>
      <c r="D1" s="785"/>
      <c r="E1" s="785"/>
      <c r="F1" s="785"/>
      <c r="G1" s="785"/>
      <c r="H1" s="785"/>
      <c r="I1" s="785"/>
      <c r="J1" s="785"/>
      <c r="K1" s="785"/>
      <c r="L1" s="785"/>
      <c r="M1" s="785"/>
      <c r="N1" s="785"/>
      <c r="O1" s="785"/>
      <c r="P1" s="785"/>
      <c r="Q1" s="785"/>
      <c r="R1" s="785"/>
      <c r="S1" s="296"/>
      <c r="T1" s="813" t="s">
        <v>260</v>
      </c>
      <c r="U1" s="813"/>
      <c r="V1" s="813"/>
      <c r="W1" s="813"/>
      <c r="X1" s="813"/>
      <c r="Y1" s="813"/>
      <c r="Z1" s="813"/>
      <c r="AA1" s="296"/>
      <c r="AB1" s="785" t="s">
        <v>814</v>
      </c>
      <c r="AC1" s="785"/>
      <c r="AD1" s="785"/>
      <c r="AE1" s="785"/>
      <c r="AF1" s="785"/>
      <c r="AG1" s="785"/>
      <c r="AH1" s="785"/>
      <c r="AI1" s="785"/>
      <c r="AJ1" s="785"/>
      <c r="AK1" s="785"/>
      <c r="AL1" s="785"/>
      <c r="AM1" s="785"/>
      <c r="AN1" s="785"/>
      <c r="AO1" s="785"/>
      <c r="AP1" s="785"/>
      <c r="AQ1" s="785"/>
      <c r="AR1" s="785"/>
      <c r="AS1" s="785"/>
      <c r="AT1" s="785"/>
      <c r="AU1" s="785"/>
      <c r="AV1" s="785"/>
      <c r="AW1" s="785"/>
      <c r="AX1" s="785"/>
      <c r="AY1" s="785"/>
      <c r="AZ1" s="785"/>
      <c r="BA1" s="785"/>
      <c r="BB1" s="785"/>
      <c r="BC1" s="786"/>
    </row>
    <row r="2" spans="1:57" ht="69.75" customHeight="1" thickBot="1" x14ac:dyDescent="0.3">
      <c r="D2" s="830" t="s">
        <v>261</v>
      </c>
      <c r="E2" s="830"/>
      <c r="F2" s="830"/>
      <c r="G2" s="830"/>
      <c r="H2" s="830"/>
      <c r="I2" s="830"/>
      <c r="J2" s="830"/>
      <c r="K2" s="830"/>
      <c r="L2" s="830"/>
      <c r="M2" s="830"/>
      <c r="N2" s="830"/>
      <c r="O2" s="830"/>
      <c r="P2" s="830"/>
      <c r="Q2" s="830"/>
      <c r="R2" s="830"/>
      <c r="S2" s="450"/>
      <c r="T2" s="815" t="s">
        <v>163</v>
      </c>
      <c r="U2" s="815"/>
      <c r="V2" s="815"/>
      <c r="Y2" s="834" t="s">
        <v>80</v>
      </c>
      <c r="Z2" s="834"/>
      <c r="AB2" s="969" t="s">
        <v>837</v>
      </c>
      <c r="AC2" s="970"/>
      <c r="AD2" s="970"/>
      <c r="AE2" s="970"/>
      <c r="AF2" s="970"/>
      <c r="AG2" s="970"/>
      <c r="AH2" s="970"/>
      <c r="AI2" s="970"/>
      <c r="AJ2" s="970"/>
      <c r="AK2" s="970"/>
      <c r="AL2" s="970"/>
      <c r="AM2" s="970"/>
      <c r="AN2" s="970"/>
      <c r="AO2" s="970"/>
      <c r="AP2" s="970"/>
      <c r="AQ2" s="970"/>
      <c r="AR2" s="970"/>
      <c r="AS2" s="970"/>
      <c r="AT2" s="970"/>
      <c r="AU2" s="970"/>
      <c r="AV2" s="970"/>
      <c r="AW2" s="970"/>
      <c r="AX2" s="446"/>
      <c r="AY2" s="446"/>
      <c r="AZ2" s="971" t="s">
        <v>849</v>
      </c>
      <c r="BA2" s="972"/>
      <c r="BB2" s="972"/>
      <c r="BC2" s="972"/>
      <c r="BD2" s="972"/>
    </row>
    <row r="3" spans="1:57" ht="24" customHeight="1" thickBot="1" x14ac:dyDescent="0.35">
      <c r="C3" s="842" t="s">
        <v>810</v>
      </c>
      <c r="D3" s="843"/>
      <c r="E3" s="843"/>
      <c r="F3" s="843"/>
      <c r="G3" s="843"/>
      <c r="H3" s="843"/>
      <c r="I3" s="843"/>
      <c r="J3" s="843"/>
      <c r="K3" s="843"/>
      <c r="L3" s="843"/>
      <c r="M3" s="843"/>
      <c r="N3" s="843"/>
      <c r="O3" s="843"/>
      <c r="P3" s="843"/>
      <c r="Q3" s="843"/>
      <c r="R3" s="843"/>
      <c r="S3" s="843"/>
      <c r="T3" s="843"/>
      <c r="U3" s="843"/>
      <c r="V3" s="843"/>
      <c r="W3" s="843"/>
      <c r="X3" s="843"/>
      <c r="Y3" s="843"/>
      <c r="Z3" s="844"/>
      <c r="AB3" s="825" t="s">
        <v>838</v>
      </c>
      <c r="AC3" s="826"/>
      <c r="AD3" s="826"/>
      <c r="AE3" s="826"/>
      <c r="AF3" s="826"/>
      <c r="AG3" s="826"/>
      <c r="AH3" s="826"/>
      <c r="AI3" s="826"/>
      <c r="AJ3" s="826"/>
      <c r="AK3" s="826"/>
      <c r="AL3" s="826"/>
      <c r="AM3" s="826"/>
      <c r="AN3" s="826"/>
      <c r="AO3" s="426"/>
      <c r="AP3" s="426"/>
      <c r="AQ3" s="426"/>
      <c r="AR3" s="426" t="b">
        <v>0</v>
      </c>
      <c r="AS3" s="426"/>
      <c r="AT3" s="426"/>
      <c r="AU3" s="426"/>
      <c r="AV3" s="426"/>
      <c r="AW3" s="426"/>
      <c r="AX3" s="426"/>
      <c r="AY3" s="426"/>
      <c r="AZ3" s="426"/>
      <c r="BA3" s="426"/>
      <c r="BB3" s="426"/>
      <c r="BC3" s="427"/>
    </row>
    <row r="4" spans="1:57" ht="60.75" customHeight="1" thickBot="1" x14ac:dyDescent="0.3">
      <c r="C4" s="816" t="s">
        <v>667</v>
      </c>
      <c r="D4" s="973"/>
      <c r="E4" s="861" t="s">
        <v>652</v>
      </c>
      <c r="F4" s="862"/>
      <c r="G4" s="677" t="s">
        <v>653</v>
      </c>
      <c r="H4" s="897"/>
      <c r="I4" s="897"/>
      <c r="J4" s="898"/>
      <c r="K4" s="845" t="s">
        <v>654</v>
      </c>
      <c r="L4" s="846"/>
      <c r="M4" s="847"/>
      <c r="N4" s="879" t="s">
        <v>657</v>
      </c>
      <c r="O4" s="880"/>
      <c r="P4" s="881"/>
      <c r="Q4" s="831" t="s">
        <v>660</v>
      </c>
      <c r="R4" s="832"/>
      <c r="S4" s="822" t="s">
        <v>840</v>
      </c>
      <c r="T4" s="823"/>
      <c r="U4" s="823"/>
      <c r="V4" s="823"/>
      <c r="W4" s="823"/>
      <c r="X4" s="823"/>
      <c r="Y4" s="823"/>
      <c r="Z4" s="824"/>
      <c r="AB4" s="827" t="s">
        <v>839</v>
      </c>
      <c r="AC4" s="828"/>
      <c r="AD4" s="828"/>
      <c r="AE4" s="828"/>
      <c r="AF4" s="828"/>
      <c r="AG4" s="828"/>
      <c r="AH4" s="828"/>
      <c r="AI4" s="828"/>
      <c r="AJ4" s="828"/>
      <c r="AK4" s="828"/>
      <c r="AL4" s="828"/>
      <c r="AM4" s="828"/>
      <c r="AN4" s="828"/>
      <c r="AO4" s="828"/>
      <c r="AP4" s="828"/>
      <c r="AQ4" s="828"/>
      <c r="AR4" s="828"/>
      <c r="AS4" s="828"/>
      <c r="AT4" s="828"/>
      <c r="AU4" s="828"/>
      <c r="AV4" s="828"/>
      <c r="AW4" s="828"/>
      <c r="AX4" s="828"/>
      <c r="AY4" s="828"/>
      <c r="AZ4" s="828"/>
      <c r="BA4" s="828"/>
      <c r="BB4" s="828"/>
      <c r="BC4" s="829"/>
      <c r="BD4" s="80" t="s">
        <v>77</v>
      </c>
      <c r="BE4" s="80" t="s">
        <v>78</v>
      </c>
    </row>
    <row r="5" spans="1:57" ht="34.5" customHeight="1" x14ac:dyDescent="0.25">
      <c r="C5" s="974"/>
      <c r="D5" s="975"/>
      <c r="E5" s="863" t="s">
        <v>266</v>
      </c>
      <c r="F5" s="865" t="s">
        <v>779</v>
      </c>
      <c r="G5" s="852" t="s">
        <v>674</v>
      </c>
      <c r="H5" s="867" t="s">
        <v>780</v>
      </c>
      <c r="I5" s="869" t="s">
        <v>678</v>
      </c>
      <c r="J5" s="877" t="s">
        <v>676</v>
      </c>
      <c r="K5" s="719" t="s">
        <v>655</v>
      </c>
      <c r="L5" s="810" t="s">
        <v>777</v>
      </c>
      <c r="M5" s="694" t="s">
        <v>656</v>
      </c>
      <c r="N5" s="731" t="s">
        <v>658</v>
      </c>
      <c r="O5" s="810" t="s">
        <v>778</v>
      </c>
      <c r="P5" s="895" t="s">
        <v>659</v>
      </c>
      <c r="Q5" s="836" t="s">
        <v>267</v>
      </c>
      <c r="R5" s="865" t="s">
        <v>101</v>
      </c>
      <c r="S5" s="838" t="s">
        <v>562</v>
      </c>
      <c r="T5" s="839"/>
      <c r="U5" s="839"/>
      <c r="V5" s="839"/>
      <c r="W5" s="80"/>
      <c r="X5" s="80" t="b">
        <v>0</v>
      </c>
      <c r="Y5" s="92"/>
      <c r="Z5" s="858" t="str">
        <f>IF(AND(X5=FALSE,X6=FALSE,X7=FALSE,X8=FALSE),"",IF(AND(X5=TRUE,X6=TRUE),"Yes",IF(AND(X5=TRUE,X7=TRUE),"Yes",IF(AND(X6=TRUE,X7=TRUE),"Yes",IF(AND(X5=TRUE,X8=TRUE),"Yes",IF(AND(X7=TRUE,X8=TRUE),"Yes","No"))))))</f>
        <v/>
      </c>
      <c r="AB5" s="814" t="s">
        <v>864</v>
      </c>
      <c r="AC5" s="419"/>
      <c r="AD5" s="419"/>
      <c r="AE5" s="835" t="s">
        <v>62</v>
      </c>
      <c r="AF5" s="420"/>
      <c r="AG5" s="420"/>
      <c r="AH5" s="841" t="s">
        <v>866</v>
      </c>
      <c r="AI5" s="421"/>
      <c r="AJ5" s="421"/>
      <c r="AK5" s="841" t="s">
        <v>62</v>
      </c>
      <c r="AL5" s="420"/>
      <c r="AM5" s="420"/>
      <c r="AN5" s="809" t="s">
        <v>868</v>
      </c>
      <c r="AO5" s="422"/>
      <c r="AP5" s="422"/>
      <c r="AQ5" s="809" t="s">
        <v>62</v>
      </c>
      <c r="AR5" s="420"/>
      <c r="AS5" s="420"/>
      <c r="AT5" s="854" t="s">
        <v>870</v>
      </c>
      <c r="AU5" s="423"/>
      <c r="AV5" s="423"/>
      <c r="AW5" s="854" t="s">
        <v>62</v>
      </c>
      <c r="AX5" s="420"/>
      <c r="AY5" s="420"/>
      <c r="AZ5" s="956" t="s">
        <v>872</v>
      </c>
      <c r="BA5" s="424"/>
      <c r="BB5" s="425"/>
      <c r="BC5" s="840" t="s">
        <v>62</v>
      </c>
      <c r="BD5" s="812">
        <v>1</v>
      </c>
      <c r="BE5" s="812">
        <f>INDEX(Cups,BD5)</f>
        <v>0</v>
      </c>
    </row>
    <row r="6" spans="1:57" ht="44.25" customHeight="1" thickBot="1" x14ac:dyDescent="0.3">
      <c r="C6" s="976"/>
      <c r="D6" s="977"/>
      <c r="E6" s="864"/>
      <c r="F6" s="866"/>
      <c r="G6" s="853"/>
      <c r="H6" s="868"/>
      <c r="I6" s="870"/>
      <c r="J6" s="878"/>
      <c r="K6" s="720"/>
      <c r="L6" s="811"/>
      <c r="M6" s="695"/>
      <c r="N6" s="833"/>
      <c r="O6" s="811"/>
      <c r="P6" s="896"/>
      <c r="Q6" s="837"/>
      <c r="R6" s="866"/>
      <c r="S6" s="838" t="s">
        <v>563</v>
      </c>
      <c r="T6" s="839"/>
      <c r="U6" s="839"/>
      <c r="V6" s="839"/>
      <c r="W6" s="80"/>
      <c r="X6" s="80" t="b">
        <v>0</v>
      </c>
      <c r="Y6" s="92"/>
      <c r="Z6" s="859"/>
      <c r="AB6" s="792"/>
      <c r="AC6" s="325" t="s">
        <v>63</v>
      </c>
      <c r="AD6" s="325"/>
      <c r="AE6" s="775"/>
      <c r="AF6" s="265" t="s">
        <v>65</v>
      </c>
      <c r="AG6" s="265" t="s">
        <v>66</v>
      </c>
      <c r="AH6" s="777"/>
      <c r="AI6" s="320" t="s">
        <v>69</v>
      </c>
      <c r="AJ6" s="320"/>
      <c r="AK6" s="777"/>
      <c r="AL6" s="265" t="s">
        <v>67</v>
      </c>
      <c r="AM6" s="265" t="s">
        <v>68</v>
      </c>
      <c r="AN6" s="764"/>
      <c r="AO6" s="321" t="s">
        <v>70</v>
      </c>
      <c r="AP6" s="321"/>
      <c r="AQ6" s="764"/>
      <c r="AR6" s="265" t="s">
        <v>71</v>
      </c>
      <c r="AS6" s="265" t="s">
        <v>72</v>
      </c>
      <c r="AT6" s="766"/>
      <c r="AU6" s="322" t="s">
        <v>73</v>
      </c>
      <c r="AV6" s="322"/>
      <c r="AW6" s="766"/>
      <c r="AX6" s="265" t="s">
        <v>74</v>
      </c>
      <c r="AY6" s="265" t="s">
        <v>75</v>
      </c>
      <c r="AZ6" s="768"/>
      <c r="BA6" s="323" t="s">
        <v>76</v>
      </c>
      <c r="BB6" s="266"/>
      <c r="BC6" s="770"/>
      <c r="BD6" s="812"/>
      <c r="BE6" s="812"/>
    </row>
    <row r="7" spans="1:57" ht="34.5" customHeight="1" x14ac:dyDescent="0.25">
      <c r="A7" s="451">
        <v>1</v>
      </c>
      <c r="B7" s="451">
        <f>INDEX(meals,A7)</f>
        <v>0</v>
      </c>
      <c r="C7" s="457">
        <v>1</v>
      </c>
      <c r="D7" s="91"/>
      <c r="E7" s="187" t="str">
        <f>IF(B7=0,"",FLOOR(VLOOKUP(A7,'All Meals'!$A$12:$V$61,4),0.25))</f>
        <v/>
      </c>
      <c r="F7" s="188" t="str">
        <f>IF(B7=0,"",IF(E7="","No",IF(E7&gt;=1,"Yes","No")))</f>
        <v/>
      </c>
      <c r="G7" s="187" t="str">
        <f>IF(B7=0,"",FLOOR(VLOOKUP(A7,'All Meals'!$A$12:$V$61,5),0.25))</f>
        <v/>
      </c>
      <c r="H7" s="189" t="str">
        <f>IF(B7=0,"",IF(G7="","No",IF(G7&gt;=1,"Yes","No")))</f>
        <v/>
      </c>
      <c r="I7" s="260" t="str">
        <f>IF(B7=0,"",FLOOR(VLOOKUP(A7,'All Meals'!$A$12:$V$61,6),0.25))</f>
        <v/>
      </c>
      <c r="J7" s="260" t="str">
        <f>IF(B7=0,"",FLOOR(VLOOKUP(A7,'All Meals'!$A$12:$V$61,7),0.25))</f>
        <v/>
      </c>
      <c r="K7" s="109" t="str">
        <f>IF(B7=0, "",VLOOKUP(A7,'All Meals'!$A$12:$V$61,10))</f>
        <v/>
      </c>
      <c r="L7" s="110" t="str">
        <f>IF(B7=0,"",IF(K7="","No",IF(K7&gt;=0.5,"Yes","No")))</f>
        <v/>
      </c>
      <c r="M7" s="354" t="str">
        <f>IF(B7=0, "",VLOOKUP(A7,'All Meals'!$A$12:$V$61,13))</f>
        <v/>
      </c>
      <c r="N7" s="109" t="str">
        <f>IF(B7=0, "",VLOOKUP(A7,'All Meals'!$A$12:$V$61,16))</f>
        <v/>
      </c>
      <c r="O7" s="441" t="str">
        <f>IF(B7=0,"",IF(N7="","No",IF(N7&gt;=0.75,"Yes","No")))</f>
        <v/>
      </c>
      <c r="P7" s="442" t="str">
        <f>IF(B7=0, "",VLOOKUP(A7,'All Meals'!$A$12:$V$61,19))</f>
        <v/>
      </c>
      <c r="Q7" s="109" t="str">
        <f>IF(B7=0, "",VLOOKUP(A7,'All Meals'!$A$12:$V$61,20))</f>
        <v/>
      </c>
      <c r="R7" s="188" t="str">
        <f t="shared" ref="R7:R26" si="0">IF(B7=0,"",IF(Q7="","No",IF(Q7&gt;=1,"Yes","No")))</f>
        <v/>
      </c>
      <c r="S7" s="838" t="s">
        <v>564</v>
      </c>
      <c r="T7" s="839"/>
      <c r="U7" s="839"/>
      <c r="V7" s="839"/>
      <c r="W7" s="80"/>
      <c r="X7" s="80" t="b">
        <v>0</v>
      </c>
      <c r="Y7" s="92"/>
      <c r="Z7" s="859"/>
      <c r="AB7" s="893" t="s">
        <v>865</v>
      </c>
      <c r="AC7" s="889"/>
      <c r="AD7" s="889"/>
      <c r="AE7" s="891"/>
      <c r="AF7" s="855">
        <v>1</v>
      </c>
      <c r="AG7" s="857">
        <f>INDEX(Cups,AF7)</f>
        <v>0</v>
      </c>
      <c r="AH7" s="885" t="s">
        <v>867</v>
      </c>
      <c r="AI7" s="887"/>
      <c r="AJ7" s="887"/>
      <c r="AK7" s="885"/>
      <c r="AL7" s="855">
        <v>1</v>
      </c>
      <c r="AM7" s="857">
        <f>INDEX(Cups,AL7)</f>
        <v>0</v>
      </c>
      <c r="AN7" s="871" t="s">
        <v>869</v>
      </c>
      <c r="AO7" s="875"/>
      <c r="AP7" s="875"/>
      <c r="AQ7" s="871"/>
      <c r="AR7" s="855">
        <v>1</v>
      </c>
      <c r="AS7" s="857">
        <f>INDEX(Cups,AR7)</f>
        <v>0</v>
      </c>
      <c r="AT7" s="873" t="s">
        <v>871</v>
      </c>
      <c r="AU7" s="954"/>
      <c r="AV7" s="954"/>
      <c r="AW7" s="954"/>
      <c r="AX7" s="855">
        <v>1</v>
      </c>
      <c r="AY7" s="857">
        <f>INDEX(Cups,AX7)</f>
        <v>0</v>
      </c>
      <c r="AZ7" s="964" t="s">
        <v>873</v>
      </c>
      <c r="BA7" s="960"/>
      <c r="BB7" s="960"/>
      <c r="BC7" s="962"/>
    </row>
    <row r="8" spans="1:57" ht="33.75" customHeight="1" thickBot="1" x14ac:dyDescent="0.3">
      <c r="A8" s="451">
        <v>1</v>
      </c>
      <c r="B8" s="451">
        <f>INDEX(meals,A8)</f>
        <v>0</v>
      </c>
      <c r="C8" s="458">
        <v>2</v>
      </c>
      <c r="D8" s="73"/>
      <c r="E8" s="187" t="str">
        <f>IF(B8=0,"",FLOOR(VLOOKUP(A8,'All Meals'!$A$12:$V$61,4),0.25))</f>
        <v/>
      </c>
      <c r="F8" s="188" t="str">
        <f t="shared" ref="F8:F26" si="1">IF(B8=0,"",IF(E8="","No",IF(E8&gt;=1,"Yes","No")))</f>
        <v/>
      </c>
      <c r="G8" s="187" t="str">
        <f>IF(B8=0,"",FLOOR(VLOOKUP(A8,'All Meals'!$A$12:$V$61,5),0.25))</f>
        <v/>
      </c>
      <c r="H8" s="189" t="str">
        <f t="shared" ref="H8:H26" si="2">IF(B8=0,"",IF(G8="","No",IF(G8&gt;=1,"Yes","No")))</f>
        <v/>
      </c>
      <c r="I8" s="260" t="str">
        <f>IF(B8=0,"",FLOOR(VLOOKUP(A8,'All Meals'!$A$12:$V$61,6),0.25))</f>
        <v/>
      </c>
      <c r="J8" s="260" t="str">
        <f>IF(B8=0,"",FLOOR(VLOOKUP(A8,'All Meals'!$A$12:$V$61,7),0.25))</f>
        <v/>
      </c>
      <c r="K8" s="109" t="str">
        <f>IF(B8=0, "",VLOOKUP(A8,'All Meals'!$A$12:$V$61,10))</f>
        <v/>
      </c>
      <c r="L8" s="110" t="str">
        <f t="shared" ref="L8:L26" si="3">IF(B8=0,"",IF(K8="","No",IF(K8&gt;=0.5,"Yes","No")))</f>
        <v/>
      </c>
      <c r="M8" s="354" t="str">
        <f>IF(B8=0, "",VLOOKUP(A8,'All Meals'!$A$12:$V$61,13))</f>
        <v/>
      </c>
      <c r="N8" s="109" t="str">
        <f>IF(B8=0, "",VLOOKUP(A8,'All Meals'!$A$12:$V$61,16))</f>
        <v/>
      </c>
      <c r="O8" s="441" t="str">
        <f t="shared" ref="O8:O17" si="4">IF(B8=0,"",IF(N8="","No",IF(N8&gt;=1,"Yes","No")))</f>
        <v/>
      </c>
      <c r="P8" s="442" t="str">
        <f>IF(B8=0, "",VLOOKUP(A8,'All Meals'!$A$12:$V$61,19))</f>
        <v/>
      </c>
      <c r="Q8" s="109" t="str">
        <f>IF(B8=0, "",VLOOKUP(A8,'All Meals'!$A$12:$V$61,20))</f>
        <v/>
      </c>
      <c r="R8" s="188" t="str">
        <f t="shared" si="0"/>
        <v/>
      </c>
      <c r="S8" s="838" t="s">
        <v>565</v>
      </c>
      <c r="T8" s="839"/>
      <c r="U8" s="839"/>
      <c r="V8" s="839"/>
      <c r="W8" s="80"/>
      <c r="X8" s="80" t="b">
        <v>0</v>
      </c>
      <c r="Y8" s="92"/>
      <c r="Z8" s="860"/>
      <c r="AB8" s="894"/>
      <c r="AC8" s="890"/>
      <c r="AD8" s="890"/>
      <c r="AE8" s="892"/>
      <c r="AF8" s="856"/>
      <c r="AG8" s="856"/>
      <c r="AH8" s="886"/>
      <c r="AI8" s="888"/>
      <c r="AJ8" s="888"/>
      <c r="AK8" s="886"/>
      <c r="AL8" s="856"/>
      <c r="AM8" s="856"/>
      <c r="AN8" s="872"/>
      <c r="AO8" s="876"/>
      <c r="AP8" s="876"/>
      <c r="AQ8" s="872"/>
      <c r="AR8" s="856"/>
      <c r="AS8" s="856"/>
      <c r="AT8" s="874"/>
      <c r="AU8" s="955"/>
      <c r="AV8" s="955"/>
      <c r="AW8" s="955"/>
      <c r="AX8" s="856"/>
      <c r="AY8" s="856"/>
      <c r="AZ8" s="965"/>
      <c r="BA8" s="961"/>
      <c r="BB8" s="961"/>
      <c r="BC8" s="963"/>
    </row>
    <row r="9" spans="1:57" ht="33.75" customHeight="1" thickBot="1" x14ac:dyDescent="0.3">
      <c r="A9" s="451">
        <v>1</v>
      </c>
      <c r="B9" s="451">
        <f>INDEX(meals,A9)</f>
        <v>0</v>
      </c>
      <c r="C9" s="458">
        <v>3</v>
      </c>
      <c r="D9" s="73"/>
      <c r="E9" s="187" t="str">
        <f>IF(B9=0,"",FLOOR(VLOOKUP(A9,'All Meals'!$A$12:$V$61,4),0.25))</f>
        <v/>
      </c>
      <c r="F9" s="188" t="str">
        <f t="shared" si="1"/>
        <v/>
      </c>
      <c r="G9" s="187" t="str">
        <f>IF(B9=0,"",FLOOR(VLOOKUP(A9,'All Meals'!$A$12:$V$61,5),0.25))</f>
        <v/>
      </c>
      <c r="H9" s="189" t="str">
        <f t="shared" si="2"/>
        <v/>
      </c>
      <c r="I9" s="260" t="str">
        <f>IF(B9=0,"",FLOOR(VLOOKUP(A9,'All Meals'!$A$12:$V$61,6),0.25))</f>
        <v/>
      </c>
      <c r="J9" s="260" t="str">
        <f>IF(B9=0,"",FLOOR(VLOOKUP(A9,'All Meals'!$A$12:$V$61,7),0.25))</f>
        <v/>
      </c>
      <c r="K9" s="109" t="str">
        <f>IF(B9=0, "",VLOOKUP(A9,'All Meals'!$A$12:$V$61,10))</f>
        <v/>
      </c>
      <c r="L9" s="110" t="str">
        <f t="shared" si="3"/>
        <v/>
      </c>
      <c r="M9" s="354" t="str">
        <f>IF(B9=0, "",VLOOKUP(A9,'All Meals'!$A$12:$V$61,13))</f>
        <v/>
      </c>
      <c r="N9" s="109" t="str">
        <f>IF(B9=0, "",VLOOKUP(A9,'All Meals'!$A$12:$V$61,16))</f>
        <v/>
      </c>
      <c r="O9" s="441" t="str">
        <f t="shared" si="4"/>
        <v/>
      </c>
      <c r="P9" s="442" t="str">
        <f>IF(B9=0, "",VLOOKUP(A9,'All Meals'!$A$12:$V$61,19))</f>
        <v/>
      </c>
      <c r="Q9" s="109" t="str">
        <f>IF(B9=0, "",VLOOKUP(A9,'All Meals'!$A$12:$V$61,20))</f>
        <v/>
      </c>
      <c r="R9" s="188" t="str">
        <f t="shared" si="0"/>
        <v/>
      </c>
      <c r="S9" s="936" t="s">
        <v>566</v>
      </c>
      <c r="T9" s="937"/>
      <c r="U9" s="937"/>
      <c r="V9" s="937"/>
      <c r="W9" s="107"/>
      <c r="X9" s="107" t="b">
        <v>0</v>
      </c>
      <c r="Y9" s="93"/>
      <c r="Z9" s="108" t="str">
        <f>IF(X9=TRUE,"No","")</f>
        <v/>
      </c>
      <c r="AB9" s="921" t="str">
        <f>IF(OR(COUNTIF(AC10:AC19, 12)&gt;0, COUNTIF(AC10:AC19,2)&gt;0, COUNTIF(AC10:AC19,4)&gt;0, COUNTIF(AC10:AC19,10)&gt;0, COUNTIF(AC10:AC19,15)&gt;0, COUNTIF(AC10:AC19,17)&gt;0,), "Remember to enter CREDITABLE amounts of leafy greens!", "")</f>
        <v/>
      </c>
      <c r="AC9" s="922"/>
      <c r="AD9" s="922"/>
      <c r="AE9" s="923"/>
      <c r="AF9" s="324"/>
      <c r="AG9" s="324"/>
      <c r="AH9" s="882" t="str">
        <f>IF(COUNTIF(AI10:AI19,10)&gt;0,"Remember to enter the CREDITABLE amount of tomato paste!","")</f>
        <v/>
      </c>
      <c r="AI9" s="883"/>
      <c r="AJ9" s="883"/>
      <c r="AK9" s="884"/>
      <c r="AL9" s="324"/>
      <c r="AM9" s="324"/>
      <c r="AN9" s="800" t="str">
        <f>IF(SUM(AO10:AO19)&gt;10, "If crediting as a vegetable do not also credit as a meat/meat alternate", "")</f>
        <v/>
      </c>
      <c r="AO9" s="801"/>
      <c r="AP9" s="801"/>
      <c r="AQ9" s="802"/>
      <c r="AR9" s="295"/>
      <c r="AS9" s="295"/>
      <c r="AT9" s="966"/>
      <c r="AU9" s="967"/>
      <c r="AV9" s="967"/>
      <c r="AW9" s="968"/>
      <c r="AX9" s="295"/>
      <c r="AY9" s="295"/>
      <c r="AZ9" s="957"/>
      <c r="BA9" s="958"/>
      <c r="BB9" s="958"/>
      <c r="BC9" s="959"/>
    </row>
    <row r="10" spans="1:57" ht="33.75" customHeight="1" thickBot="1" x14ac:dyDescent="0.3">
      <c r="A10" s="451">
        <v>1</v>
      </c>
      <c r="B10" s="451">
        <f t="shared" ref="B10:B26" si="5">INDEX(meals,A10)</f>
        <v>0</v>
      </c>
      <c r="C10" s="458">
        <v>4</v>
      </c>
      <c r="D10" s="73"/>
      <c r="E10" s="187" t="str">
        <f>IF(B10=0,"",FLOOR(VLOOKUP(A10,'All Meals'!$A$12:$V$61,4),0.25))</f>
        <v/>
      </c>
      <c r="F10" s="188" t="str">
        <f t="shared" si="1"/>
        <v/>
      </c>
      <c r="G10" s="187" t="str">
        <f>IF(B10=0,"",FLOOR(VLOOKUP(A10,'All Meals'!$A$12:$V$61,5),0.25))</f>
        <v/>
      </c>
      <c r="H10" s="189" t="str">
        <f t="shared" si="2"/>
        <v/>
      </c>
      <c r="I10" s="260" t="str">
        <f>IF(B10=0,"",FLOOR(VLOOKUP(A10,'All Meals'!$A$12:$V$61,6),0.25))</f>
        <v/>
      </c>
      <c r="J10" s="260" t="str">
        <f>IF(B10=0,"",FLOOR(VLOOKUP(A10,'All Meals'!$A$12:$V$61,7),0.25))</f>
        <v/>
      </c>
      <c r="K10" s="109" t="str">
        <f>IF(B10=0, "",VLOOKUP(A10,'All Meals'!$A$12:$V$61,10))</f>
        <v/>
      </c>
      <c r="L10" s="110" t="str">
        <f t="shared" si="3"/>
        <v/>
      </c>
      <c r="M10" s="354" t="str">
        <f>IF(B10=0, "",VLOOKUP(A10,'All Meals'!$A$12:$V$61,13))</f>
        <v/>
      </c>
      <c r="N10" s="109" t="str">
        <f>IF(B10=0, "",VLOOKUP(A10,'All Meals'!$A$12:$V$61,16))</f>
        <v/>
      </c>
      <c r="O10" s="441" t="str">
        <f t="shared" si="4"/>
        <v/>
      </c>
      <c r="P10" s="442" t="str">
        <f>IF(B10=0, "",VLOOKUP(A10,'All Meals'!$A$12:$V$61,19))</f>
        <v/>
      </c>
      <c r="Q10" s="109" t="str">
        <f>IF(B10=0, "",VLOOKUP(A10,'All Meals'!$A$12:$V$61,20))</f>
        <v/>
      </c>
      <c r="R10" s="188" t="str">
        <f t="shared" si="0"/>
        <v/>
      </c>
      <c r="S10" s="331"/>
      <c r="T10" s="170"/>
      <c r="U10" s="170"/>
      <c r="V10" s="170"/>
      <c r="W10" s="80"/>
      <c r="X10" s="80"/>
      <c r="AB10" s="219"/>
      <c r="AC10" s="220">
        <v>1</v>
      </c>
      <c r="AD10" s="220">
        <f t="shared" ref="AD10:AD19" si="6">INDEX(GREEN,AC10)</f>
        <v>0</v>
      </c>
      <c r="AE10" s="220"/>
      <c r="AF10" s="294">
        <v>1</v>
      </c>
      <c r="AG10" s="294" t="str">
        <f t="shared" ref="AG10:AG19" si="7">IF(AD10=0,"",INDEX(Cups,AF10))</f>
        <v/>
      </c>
      <c r="AH10" s="96"/>
      <c r="AI10" s="96">
        <v>1</v>
      </c>
      <c r="AJ10" s="96">
        <f t="shared" ref="AJ10:AJ19" si="8">INDEX(RED,AI10)</f>
        <v>0</v>
      </c>
      <c r="AK10" s="96"/>
      <c r="AL10" s="294">
        <v>1</v>
      </c>
      <c r="AM10" s="294" t="str">
        <f t="shared" ref="AM10:AM19" si="9">IF(AJ10=0, "", INDEX(Cups,AL10))</f>
        <v/>
      </c>
      <c r="AN10" s="221"/>
      <c r="AO10" s="221">
        <v>1</v>
      </c>
      <c r="AP10" s="221">
        <f t="shared" ref="AP10:AP19" si="10">INDEX(BEANS,AO10)</f>
        <v>0</v>
      </c>
      <c r="AQ10" s="221"/>
      <c r="AR10" s="294">
        <v>1</v>
      </c>
      <c r="AS10" s="294" t="str">
        <f t="shared" ref="AS10:AS19" si="11">IF(AP10=0,"",INDEX(Cups,AR10))</f>
        <v/>
      </c>
      <c r="AT10" s="222"/>
      <c r="AU10" s="222">
        <v>1</v>
      </c>
      <c r="AV10" s="222">
        <f t="shared" ref="AV10:AV19" si="12">INDEX(STARCHY,AU10)</f>
        <v>0</v>
      </c>
      <c r="AW10" s="222"/>
      <c r="AX10" s="294">
        <v>1</v>
      </c>
      <c r="AY10" s="294" t="str">
        <f>IF(AV10=0,"",INDEX(Cups,AX10))</f>
        <v/>
      </c>
      <c r="AZ10" s="223"/>
      <c r="BA10" s="223">
        <v>1</v>
      </c>
      <c r="BB10" s="224">
        <f t="shared" ref="BB10:BB19" si="13">INDEX(OTHER,BA10)</f>
        <v>0</v>
      </c>
      <c r="BC10" s="225"/>
      <c r="BD10" s="80">
        <v>1</v>
      </c>
      <c r="BE10" s="80" t="str">
        <f t="shared" ref="BE10:BE19" si="14">IF(BB10=0,"",INDEX(Cups,BD10))</f>
        <v/>
      </c>
    </row>
    <row r="11" spans="1:57" ht="33.75" customHeight="1" x14ac:dyDescent="0.25">
      <c r="A11" s="451">
        <v>1</v>
      </c>
      <c r="B11" s="451">
        <f t="shared" si="5"/>
        <v>0</v>
      </c>
      <c r="C11" s="458">
        <v>5</v>
      </c>
      <c r="D11" s="73"/>
      <c r="E11" s="187" t="str">
        <f>IF(B11=0,"",FLOOR(VLOOKUP(A11,'All Meals'!$A$12:$V$61,4),0.25))</f>
        <v/>
      </c>
      <c r="F11" s="188" t="str">
        <f t="shared" si="1"/>
        <v/>
      </c>
      <c r="G11" s="187" t="str">
        <f>IF(B11=0,"",FLOOR(VLOOKUP(A11,'All Meals'!$A$12:$V$61,5),0.25))</f>
        <v/>
      </c>
      <c r="H11" s="189" t="str">
        <f t="shared" si="2"/>
        <v/>
      </c>
      <c r="I11" s="260" t="str">
        <f>IF(B11=0,"",FLOOR(VLOOKUP(A11,'All Meals'!$A$12:$V$61,6),0.25))</f>
        <v/>
      </c>
      <c r="J11" s="260" t="str">
        <f>IF(B11=0,"",FLOOR(VLOOKUP(A11,'All Meals'!$A$12:$V$61,7),0.25))</f>
        <v/>
      </c>
      <c r="K11" s="109" t="str">
        <f>IF(B11=0, "",VLOOKUP(A11,'All Meals'!$A$12:$V$61,10))</f>
        <v/>
      </c>
      <c r="L11" s="110" t="str">
        <f t="shared" si="3"/>
        <v/>
      </c>
      <c r="M11" s="354" t="str">
        <f>IF(B11=0, "",VLOOKUP(A11,'All Meals'!$A$12:$V$61,13))</f>
        <v/>
      </c>
      <c r="N11" s="109" t="str">
        <f>IF(B11=0, "",VLOOKUP(A11,'All Meals'!$A$12:$V$61,16))</f>
        <v/>
      </c>
      <c r="O11" s="441" t="str">
        <f t="shared" si="4"/>
        <v/>
      </c>
      <c r="P11" s="442" t="str">
        <f>IF(B11=0, "",VLOOKUP(A11,'All Meals'!$A$12:$V$61,19))</f>
        <v/>
      </c>
      <c r="Q11" s="109" t="str">
        <f>IF(B11=0, "",VLOOKUP(A11,'All Meals'!$A$12:$V$61,20))</f>
        <v/>
      </c>
      <c r="R11" s="188" t="str">
        <f t="shared" si="0"/>
        <v/>
      </c>
      <c r="T11" s="713" t="s">
        <v>239</v>
      </c>
      <c r="U11" s="714"/>
      <c r="V11" s="714"/>
      <c r="W11" s="714"/>
      <c r="X11" s="714"/>
      <c r="Y11" s="714"/>
      <c r="Z11" s="715"/>
      <c r="AB11" s="94"/>
      <c r="AC11" s="95">
        <v>1</v>
      </c>
      <c r="AD11" s="95">
        <f t="shared" si="6"/>
        <v>0</v>
      </c>
      <c r="AE11" s="95"/>
      <c r="AF11" s="92">
        <v>1</v>
      </c>
      <c r="AG11" s="92" t="str">
        <f t="shared" si="7"/>
        <v/>
      </c>
      <c r="AH11" s="96"/>
      <c r="AI11" s="96">
        <v>1</v>
      </c>
      <c r="AJ11" s="96">
        <f t="shared" si="8"/>
        <v>0</v>
      </c>
      <c r="AK11" s="96"/>
      <c r="AL11" s="92">
        <v>1</v>
      </c>
      <c r="AM11" s="92" t="str">
        <f t="shared" si="9"/>
        <v/>
      </c>
      <c r="AN11" s="97"/>
      <c r="AO11" s="97">
        <v>1</v>
      </c>
      <c r="AP11" s="97">
        <f t="shared" si="10"/>
        <v>0</v>
      </c>
      <c r="AQ11" s="97"/>
      <c r="AR11" s="92">
        <v>1</v>
      </c>
      <c r="AS11" s="92" t="str">
        <f t="shared" si="11"/>
        <v/>
      </c>
      <c r="AT11" s="98"/>
      <c r="AU11" s="98">
        <v>1</v>
      </c>
      <c r="AV11" s="98">
        <f t="shared" si="12"/>
        <v>0</v>
      </c>
      <c r="AW11" s="98"/>
      <c r="AX11" s="92">
        <v>1</v>
      </c>
      <c r="AY11" s="92" t="str">
        <f t="shared" ref="AY11:AY19" si="15">IF(AV11=0,"",INDEX(Cups,AX11))</f>
        <v/>
      </c>
      <c r="AZ11" s="99"/>
      <c r="BA11" s="99">
        <v>1</v>
      </c>
      <c r="BB11" s="100">
        <f t="shared" si="13"/>
        <v>0</v>
      </c>
      <c r="BC11" s="101"/>
      <c r="BD11" s="80">
        <v>1</v>
      </c>
      <c r="BE11" s="80" t="str">
        <f t="shared" si="14"/>
        <v/>
      </c>
    </row>
    <row r="12" spans="1:57" ht="33.75" customHeight="1" thickBot="1" x14ac:dyDescent="0.3">
      <c r="A12" s="451">
        <v>1</v>
      </c>
      <c r="B12" s="451">
        <f t="shared" si="5"/>
        <v>0</v>
      </c>
      <c r="C12" s="458">
        <v>6</v>
      </c>
      <c r="D12" s="73"/>
      <c r="E12" s="187" t="str">
        <f>IF(B12=0,"",FLOOR(VLOOKUP(A12,'All Meals'!$A$12:$V$61,4),0.25))</f>
        <v/>
      </c>
      <c r="F12" s="188" t="str">
        <f t="shared" si="1"/>
        <v/>
      </c>
      <c r="G12" s="187" t="str">
        <f>IF(B12=0,"",FLOOR(VLOOKUP(A12,'All Meals'!$A$12:$V$61,5),0.25))</f>
        <v/>
      </c>
      <c r="H12" s="189" t="str">
        <f t="shared" si="2"/>
        <v/>
      </c>
      <c r="I12" s="260" t="str">
        <f>IF(B12=0,"",FLOOR(VLOOKUP(A12,'All Meals'!$A$12:$V$61,6),0.25))</f>
        <v/>
      </c>
      <c r="J12" s="260" t="str">
        <f>IF(B12=0,"",FLOOR(VLOOKUP(A12,'All Meals'!$A$12:$V$61,7),0.25))</f>
        <v/>
      </c>
      <c r="K12" s="109" t="str">
        <f>IF(B12=0, "",VLOOKUP(A12,'All Meals'!$A$12:$V$61,10))</f>
        <v/>
      </c>
      <c r="L12" s="110" t="str">
        <f t="shared" si="3"/>
        <v/>
      </c>
      <c r="M12" s="354" t="str">
        <f>IF(B12=0, "",VLOOKUP(A12,'All Meals'!$A$12:$V$61,13))</f>
        <v/>
      </c>
      <c r="N12" s="109" t="str">
        <f>IF(B12=0, "",VLOOKUP(A12,'All Meals'!$A$12:$V$61,16))</f>
        <v/>
      </c>
      <c r="O12" s="441" t="str">
        <f t="shared" si="4"/>
        <v/>
      </c>
      <c r="P12" s="442" t="str">
        <f>IF(B12=0, "",VLOOKUP(A12,'All Meals'!$A$12:$V$61,19))</f>
        <v/>
      </c>
      <c r="Q12" s="109" t="str">
        <f>IF(B12=0, "",VLOOKUP(A12,'All Meals'!$A$12:$V$61,20))</f>
        <v/>
      </c>
      <c r="R12" s="188" t="str">
        <f t="shared" si="0"/>
        <v/>
      </c>
      <c r="T12" s="907"/>
      <c r="U12" s="908"/>
      <c r="V12" s="908"/>
      <c r="W12" s="908"/>
      <c r="X12" s="908"/>
      <c r="Y12" s="908"/>
      <c r="Z12" s="909"/>
      <c r="AB12" s="94"/>
      <c r="AC12" s="95">
        <v>1</v>
      </c>
      <c r="AD12" s="95">
        <f t="shared" si="6"/>
        <v>0</v>
      </c>
      <c r="AE12" s="95"/>
      <c r="AF12" s="92">
        <v>1</v>
      </c>
      <c r="AG12" s="92" t="str">
        <f t="shared" si="7"/>
        <v/>
      </c>
      <c r="AH12" s="96"/>
      <c r="AI12" s="96">
        <v>1</v>
      </c>
      <c r="AJ12" s="96">
        <f t="shared" si="8"/>
        <v>0</v>
      </c>
      <c r="AK12" s="96"/>
      <c r="AL12" s="92">
        <v>1</v>
      </c>
      <c r="AM12" s="92" t="str">
        <f t="shared" si="9"/>
        <v/>
      </c>
      <c r="AN12" s="97"/>
      <c r="AO12" s="97">
        <v>1</v>
      </c>
      <c r="AP12" s="97">
        <f t="shared" si="10"/>
        <v>0</v>
      </c>
      <c r="AQ12" s="97"/>
      <c r="AR12" s="92">
        <v>1</v>
      </c>
      <c r="AS12" s="92" t="str">
        <f t="shared" si="11"/>
        <v/>
      </c>
      <c r="AT12" s="98"/>
      <c r="AU12" s="98">
        <v>1</v>
      </c>
      <c r="AV12" s="98">
        <f t="shared" si="12"/>
        <v>0</v>
      </c>
      <c r="AW12" s="98"/>
      <c r="AX12" s="92">
        <v>1</v>
      </c>
      <c r="AY12" s="92" t="str">
        <f t="shared" si="15"/>
        <v/>
      </c>
      <c r="AZ12" s="99"/>
      <c r="BA12" s="99">
        <v>1</v>
      </c>
      <c r="BB12" s="100">
        <f t="shared" si="13"/>
        <v>0</v>
      </c>
      <c r="BC12" s="101"/>
      <c r="BD12" s="80">
        <v>1</v>
      </c>
      <c r="BE12" s="80" t="str">
        <f t="shared" si="14"/>
        <v/>
      </c>
    </row>
    <row r="13" spans="1:57" ht="33.75" customHeight="1" x14ac:dyDescent="0.25">
      <c r="A13" s="451">
        <v>1</v>
      </c>
      <c r="B13" s="451">
        <f t="shared" si="5"/>
        <v>0</v>
      </c>
      <c r="C13" s="458">
        <v>7</v>
      </c>
      <c r="D13" s="73"/>
      <c r="E13" s="187" t="str">
        <f>IF(B13=0,"",FLOOR(VLOOKUP(A13,'All Meals'!$A$12:$V$61,4),0.25))</f>
        <v/>
      </c>
      <c r="F13" s="188" t="str">
        <f t="shared" si="1"/>
        <v/>
      </c>
      <c r="G13" s="187" t="str">
        <f>IF(B13=0,"",FLOOR(VLOOKUP(A13,'All Meals'!$A$12:$V$61,5),0.25))</f>
        <v/>
      </c>
      <c r="H13" s="189" t="str">
        <f t="shared" si="2"/>
        <v/>
      </c>
      <c r="I13" s="260" t="str">
        <f>IF(B13=0,"",FLOOR(VLOOKUP(A13,'All Meals'!$A$12:$V$61,6),0.25))</f>
        <v/>
      </c>
      <c r="J13" s="260" t="str">
        <f>IF(B13=0,"",FLOOR(VLOOKUP(A13,'All Meals'!$A$12:$V$61,7),0.25))</f>
        <v/>
      </c>
      <c r="K13" s="109" t="str">
        <f>IF(B13=0, "",VLOOKUP(A13,'All Meals'!$A$12:$V$61,10))</f>
        <v/>
      </c>
      <c r="L13" s="110" t="str">
        <f t="shared" si="3"/>
        <v/>
      </c>
      <c r="M13" s="354" t="str">
        <f>IF(B13=0, "",VLOOKUP(A13,'All Meals'!$A$12:$V$61,13))</f>
        <v/>
      </c>
      <c r="N13" s="109" t="str">
        <f>IF(B13=0, "",VLOOKUP(A13,'All Meals'!$A$12:$V$61,16))</f>
        <v/>
      </c>
      <c r="O13" s="441" t="str">
        <f t="shared" si="4"/>
        <v/>
      </c>
      <c r="P13" s="442" t="str">
        <f>IF(B13=0, "",VLOOKUP(A13,'All Meals'!$A$12:$V$61,19))</f>
        <v/>
      </c>
      <c r="Q13" s="109" t="str">
        <f>IF(B13=0, "",VLOOKUP(A13,'All Meals'!$A$12:$V$61,20))</f>
        <v/>
      </c>
      <c r="R13" s="188" t="str">
        <f t="shared" si="0"/>
        <v/>
      </c>
      <c r="T13" s="926" t="s">
        <v>229</v>
      </c>
      <c r="U13" s="927"/>
      <c r="V13" s="927"/>
      <c r="W13" s="92">
        <v>1</v>
      </c>
      <c r="X13" s="92">
        <f>INDEX(Cups,W13)</f>
        <v>0</v>
      </c>
      <c r="Y13" s="934"/>
      <c r="Z13" s="935"/>
      <c r="AB13" s="94"/>
      <c r="AC13" s="95">
        <v>1</v>
      </c>
      <c r="AD13" s="95">
        <f t="shared" si="6"/>
        <v>0</v>
      </c>
      <c r="AE13" s="95"/>
      <c r="AF13" s="92">
        <v>1</v>
      </c>
      <c r="AG13" s="92" t="str">
        <f t="shared" si="7"/>
        <v/>
      </c>
      <c r="AH13" s="96"/>
      <c r="AI13" s="96">
        <v>1</v>
      </c>
      <c r="AJ13" s="96">
        <f t="shared" si="8"/>
        <v>0</v>
      </c>
      <c r="AK13" s="96"/>
      <c r="AL13" s="92">
        <v>1</v>
      </c>
      <c r="AM13" s="92" t="str">
        <f t="shared" si="9"/>
        <v/>
      </c>
      <c r="AN13" s="97"/>
      <c r="AO13" s="97">
        <v>1</v>
      </c>
      <c r="AP13" s="97">
        <f t="shared" si="10"/>
        <v>0</v>
      </c>
      <c r="AQ13" s="97"/>
      <c r="AR13" s="92">
        <v>1</v>
      </c>
      <c r="AS13" s="92" t="str">
        <f t="shared" si="11"/>
        <v/>
      </c>
      <c r="AT13" s="98"/>
      <c r="AU13" s="98">
        <v>1</v>
      </c>
      <c r="AV13" s="98">
        <f t="shared" si="12"/>
        <v>0</v>
      </c>
      <c r="AW13" s="98"/>
      <c r="AX13" s="92">
        <v>1</v>
      </c>
      <c r="AY13" s="92" t="str">
        <f t="shared" si="15"/>
        <v/>
      </c>
      <c r="AZ13" s="99"/>
      <c r="BA13" s="99">
        <v>1</v>
      </c>
      <c r="BB13" s="100">
        <f t="shared" si="13"/>
        <v>0</v>
      </c>
      <c r="BC13" s="101"/>
      <c r="BD13" s="80">
        <v>1</v>
      </c>
      <c r="BE13" s="80" t="str">
        <f t="shared" si="14"/>
        <v/>
      </c>
    </row>
    <row r="14" spans="1:57" ht="33.75" customHeight="1" x14ac:dyDescent="0.25">
      <c r="A14" s="451">
        <v>1</v>
      </c>
      <c r="B14" s="451">
        <f t="shared" si="5"/>
        <v>0</v>
      </c>
      <c r="C14" s="458">
        <v>8</v>
      </c>
      <c r="D14" s="73"/>
      <c r="E14" s="187" t="str">
        <f>IF(B14=0,"",FLOOR(VLOOKUP(A14,'All Meals'!$A$12:$V$61,4),0.25))</f>
        <v/>
      </c>
      <c r="F14" s="188" t="str">
        <f t="shared" si="1"/>
        <v/>
      </c>
      <c r="G14" s="187" t="str">
        <f>IF(B14=0,"",FLOOR(VLOOKUP(A14,'All Meals'!$A$12:$V$61,5),0.25))</f>
        <v/>
      </c>
      <c r="H14" s="189" t="str">
        <f t="shared" si="2"/>
        <v/>
      </c>
      <c r="I14" s="260" t="str">
        <f>IF(B14=0,"",FLOOR(VLOOKUP(A14,'All Meals'!$A$12:$V$61,6),0.25))</f>
        <v/>
      </c>
      <c r="J14" s="260" t="str">
        <f>IF(B14=0,"",FLOOR(VLOOKUP(A14,'All Meals'!$A$12:$V$61,7),0.25))</f>
        <v/>
      </c>
      <c r="K14" s="109" t="str">
        <f>IF(B14=0, "",VLOOKUP(A14,'All Meals'!$A$12:$V$61,10))</f>
        <v/>
      </c>
      <c r="L14" s="110" t="str">
        <f t="shared" si="3"/>
        <v/>
      </c>
      <c r="M14" s="354" t="str">
        <f>IF(B14=0, "",VLOOKUP(A14,'All Meals'!$A$12:$V$61,13))</f>
        <v/>
      </c>
      <c r="N14" s="109" t="str">
        <f>IF(B14=0, "",VLOOKUP(A14,'All Meals'!$A$12:$V$61,16))</f>
        <v/>
      </c>
      <c r="O14" s="441" t="str">
        <f t="shared" si="4"/>
        <v/>
      </c>
      <c r="P14" s="442" t="str">
        <f>IF(B14=0, "",VLOOKUP(A14,'All Meals'!$A$12:$V$61,19))</f>
        <v/>
      </c>
      <c r="Q14" s="109" t="str">
        <f>IF(B14=0, "",VLOOKUP(A14,'All Meals'!$A$12:$V$61,20))</f>
        <v/>
      </c>
      <c r="R14" s="188" t="str">
        <f t="shared" si="0"/>
        <v/>
      </c>
      <c r="T14" s="926"/>
      <c r="U14" s="927"/>
      <c r="V14" s="927"/>
      <c r="W14" s="92">
        <v>1</v>
      </c>
      <c r="X14" s="92">
        <f>INDEX(Cups,W14)</f>
        <v>0</v>
      </c>
      <c r="Y14" s="924"/>
      <c r="Z14" s="925"/>
      <c r="AB14" s="94"/>
      <c r="AC14" s="95">
        <v>1</v>
      </c>
      <c r="AD14" s="95">
        <f t="shared" si="6"/>
        <v>0</v>
      </c>
      <c r="AE14" s="95"/>
      <c r="AF14" s="92">
        <v>1</v>
      </c>
      <c r="AG14" s="92" t="str">
        <f t="shared" si="7"/>
        <v/>
      </c>
      <c r="AH14" s="96"/>
      <c r="AI14" s="96">
        <v>1</v>
      </c>
      <c r="AJ14" s="96">
        <f t="shared" si="8"/>
        <v>0</v>
      </c>
      <c r="AK14" s="96"/>
      <c r="AL14" s="92">
        <v>1</v>
      </c>
      <c r="AM14" s="92" t="str">
        <f t="shared" si="9"/>
        <v/>
      </c>
      <c r="AN14" s="97"/>
      <c r="AO14" s="97">
        <v>1</v>
      </c>
      <c r="AP14" s="97">
        <f t="shared" si="10"/>
        <v>0</v>
      </c>
      <c r="AQ14" s="97"/>
      <c r="AR14" s="92">
        <v>1</v>
      </c>
      <c r="AS14" s="92" t="str">
        <f t="shared" si="11"/>
        <v/>
      </c>
      <c r="AT14" s="98"/>
      <c r="AU14" s="98">
        <v>1</v>
      </c>
      <c r="AV14" s="98">
        <f t="shared" si="12"/>
        <v>0</v>
      </c>
      <c r="AW14" s="98"/>
      <c r="AX14" s="92">
        <v>1</v>
      </c>
      <c r="AY14" s="92" t="str">
        <f t="shared" si="15"/>
        <v/>
      </c>
      <c r="AZ14" s="99"/>
      <c r="BA14" s="99">
        <v>1</v>
      </c>
      <c r="BB14" s="100">
        <f t="shared" si="13"/>
        <v>0</v>
      </c>
      <c r="BC14" s="101"/>
      <c r="BD14" s="80">
        <v>1</v>
      </c>
      <c r="BE14" s="80" t="str">
        <f t="shared" si="14"/>
        <v/>
      </c>
    </row>
    <row r="15" spans="1:57" ht="33.75" customHeight="1" x14ac:dyDescent="0.25">
      <c r="A15" s="451">
        <v>1</v>
      </c>
      <c r="B15" s="451">
        <f t="shared" si="5"/>
        <v>0</v>
      </c>
      <c r="C15" s="458">
        <v>9</v>
      </c>
      <c r="D15" s="73"/>
      <c r="E15" s="187" t="str">
        <f>IF(B15=0,"",FLOOR(VLOOKUP(A15,'All Meals'!$A$12:$V$61,4),0.25))</f>
        <v/>
      </c>
      <c r="F15" s="188" t="str">
        <f t="shared" si="1"/>
        <v/>
      </c>
      <c r="G15" s="187" t="str">
        <f>IF(B15=0,"",FLOOR(VLOOKUP(A15,'All Meals'!$A$12:$V$61,5),0.25))</f>
        <v/>
      </c>
      <c r="H15" s="189" t="str">
        <f t="shared" si="2"/>
        <v/>
      </c>
      <c r="I15" s="260" t="str">
        <f>IF(B15=0,"",FLOOR(VLOOKUP(A15,'All Meals'!$A$12:$V$61,6),0.25))</f>
        <v/>
      </c>
      <c r="J15" s="260" t="str">
        <f>IF(B15=0,"",FLOOR(VLOOKUP(A15,'All Meals'!$A$12:$V$61,7),0.25))</f>
        <v/>
      </c>
      <c r="K15" s="109" t="str">
        <f>IF(B15=0, "",VLOOKUP(A15,'All Meals'!$A$12:$V$61,10))</f>
        <v/>
      </c>
      <c r="L15" s="110" t="str">
        <f t="shared" si="3"/>
        <v/>
      </c>
      <c r="M15" s="354" t="str">
        <f>IF(B15=0, "",VLOOKUP(A15,'All Meals'!$A$12:$V$61,13))</f>
        <v/>
      </c>
      <c r="N15" s="109" t="str">
        <f>IF(B15=0, "",VLOOKUP(A15,'All Meals'!$A$12:$V$61,16))</f>
        <v/>
      </c>
      <c r="O15" s="441" t="str">
        <f t="shared" si="4"/>
        <v/>
      </c>
      <c r="P15" s="442" t="str">
        <f>IF(B15=0, "",VLOOKUP(A15,'All Meals'!$A$12:$V$61,19))</f>
        <v/>
      </c>
      <c r="Q15" s="109" t="str">
        <f>IF(B15=0, "",VLOOKUP(A15,'All Meals'!$A$12:$V$61,20))</f>
        <v/>
      </c>
      <c r="R15" s="188" t="str">
        <f t="shared" si="0"/>
        <v/>
      </c>
      <c r="T15" s="926"/>
      <c r="U15" s="927"/>
      <c r="V15" s="927"/>
      <c r="W15" s="92">
        <v>1</v>
      </c>
      <c r="X15" s="92">
        <f>INDEX(Cups,W15)</f>
        <v>0</v>
      </c>
      <c r="Y15" s="924"/>
      <c r="Z15" s="925"/>
      <c r="AB15" s="94"/>
      <c r="AC15" s="95">
        <v>1</v>
      </c>
      <c r="AD15" s="95">
        <f t="shared" si="6"/>
        <v>0</v>
      </c>
      <c r="AE15" s="95"/>
      <c r="AF15" s="92">
        <v>1</v>
      </c>
      <c r="AG15" s="92" t="str">
        <f t="shared" si="7"/>
        <v/>
      </c>
      <c r="AH15" s="96"/>
      <c r="AI15" s="96">
        <v>1</v>
      </c>
      <c r="AJ15" s="96">
        <f t="shared" si="8"/>
        <v>0</v>
      </c>
      <c r="AK15" s="96"/>
      <c r="AL15" s="92">
        <v>1</v>
      </c>
      <c r="AM15" s="92" t="str">
        <f t="shared" si="9"/>
        <v/>
      </c>
      <c r="AN15" s="97"/>
      <c r="AO15" s="97">
        <v>1</v>
      </c>
      <c r="AP15" s="97">
        <f t="shared" si="10"/>
        <v>0</v>
      </c>
      <c r="AQ15" s="97"/>
      <c r="AR15" s="92">
        <v>1</v>
      </c>
      <c r="AS15" s="92" t="str">
        <f t="shared" si="11"/>
        <v/>
      </c>
      <c r="AT15" s="98"/>
      <c r="AU15" s="98">
        <v>1</v>
      </c>
      <c r="AV15" s="98">
        <f t="shared" si="12"/>
        <v>0</v>
      </c>
      <c r="AW15" s="98"/>
      <c r="AX15" s="92">
        <v>1</v>
      </c>
      <c r="AY15" s="92" t="str">
        <f t="shared" si="15"/>
        <v/>
      </c>
      <c r="AZ15" s="99"/>
      <c r="BA15" s="99">
        <v>1</v>
      </c>
      <c r="BB15" s="100">
        <f t="shared" si="13"/>
        <v>0</v>
      </c>
      <c r="BC15" s="101"/>
      <c r="BD15" s="80">
        <v>1</v>
      </c>
      <c r="BE15" s="80" t="str">
        <f t="shared" si="14"/>
        <v/>
      </c>
    </row>
    <row r="16" spans="1:57" ht="38.25" customHeight="1" x14ac:dyDescent="0.25">
      <c r="A16" s="451">
        <v>1</v>
      </c>
      <c r="B16" s="451">
        <f t="shared" si="5"/>
        <v>0</v>
      </c>
      <c r="C16" s="458">
        <v>10</v>
      </c>
      <c r="D16" s="73"/>
      <c r="E16" s="187" t="str">
        <f>IF(B16=0,"",FLOOR(VLOOKUP(A16,'All Meals'!$A$12:$V$61,4),0.25))</f>
        <v/>
      </c>
      <c r="F16" s="188" t="str">
        <f t="shared" si="1"/>
        <v/>
      </c>
      <c r="G16" s="187" t="str">
        <f>IF(B16=0,"",FLOOR(VLOOKUP(A16,'All Meals'!$A$12:$V$61,5),0.25))</f>
        <v/>
      </c>
      <c r="H16" s="189" t="str">
        <f t="shared" si="2"/>
        <v/>
      </c>
      <c r="I16" s="260" t="str">
        <f>IF(B16=0,"",FLOOR(VLOOKUP(A16,'All Meals'!$A$12:$V$61,6),0.25))</f>
        <v/>
      </c>
      <c r="J16" s="260" t="str">
        <f>IF(B16=0,"",FLOOR(VLOOKUP(A16,'All Meals'!$A$12:$V$61,7),0.25))</f>
        <v/>
      </c>
      <c r="K16" s="109" t="str">
        <f>IF(B16=0, "",VLOOKUP(A16,'All Meals'!$A$12:$V$61,10))</f>
        <v/>
      </c>
      <c r="L16" s="110" t="str">
        <f t="shared" si="3"/>
        <v/>
      </c>
      <c r="M16" s="354" t="str">
        <f>IF(B16=0, "",VLOOKUP(A16,'All Meals'!$A$12:$V$61,13))</f>
        <v/>
      </c>
      <c r="N16" s="109" t="str">
        <f>IF(B16=0, "",VLOOKUP(A16,'All Meals'!$A$12:$V$61,16))</f>
        <v/>
      </c>
      <c r="O16" s="441" t="str">
        <f t="shared" si="4"/>
        <v/>
      </c>
      <c r="P16" s="442" t="str">
        <f>IF(B16=0, "",VLOOKUP(A16,'All Meals'!$A$12:$V$61,19))</f>
        <v/>
      </c>
      <c r="Q16" s="109" t="str">
        <f>IF(B16=0, "",VLOOKUP(A16,'All Meals'!$A$12:$V$61,20))</f>
        <v/>
      </c>
      <c r="R16" s="188" t="str">
        <f t="shared" si="0"/>
        <v/>
      </c>
      <c r="T16" s="926"/>
      <c r="U16" s="927"/>
      <c r="V16" s="927"/>
      <c r="W16" s="92">
        <v>1</v>
      </c>
      <c r="X16" s="92">
        <f>INDEX(Cups,W16)</f>
        <v>0</v>
      </c>
      <c r="Y16" s="924"/>
      <c r="Z16" s="925"/>
      <c r="AB16" s="94"/>
      <c r="AC16" s="95">
        <v>1</v>
      </c>
      <c r="AD16" s="95">
        <f t="shared" si="6"/>
        <v>0</v>
      </c>
      <c r="AE16" s="95"/>
      <c r="AF16" s="92">
        <v>1</v>
      </c>
      <c r="AG16" s="92" t="str">
        <f t="shared" si="7"/>
        <v/>
      </c>
      <c r="AH16" s="96"/>
      <c r="AI16" s="96">
        <v>1</v>
      </c>
      <c r="AJ16" s="96">
        <f t="shared" si="8"/>
        <v>0</v>
      </c>
      <c r="AK16" s="96"/>
      <c r="AL16" s="92">
        <v>1</v>
      </c>
      <c r="AM16" s="92" t="str">
        <f t="shared" si="9"/>
        <v/>
      </c>
      <c r="AN16" s="97"/>
      <c r="AO16" s="97">
        <v>1</v>
      </c>
      <c r="AP16" s="97">
        <f t="shared" si="10"/>
        <v>0</v>
      </c>
      <c r="AQ16" s="97"/>
      <c r="AR16" s="92">
        <v>1</v>
      </c>
      <c r="AS16" s="92" t="str">
        <f t="shared" si="11"/>
        <v/>
      </c>
      <c r="AT16" s="98"/>
      <c r="AU16" s="98">
        <v>1</v>
      </c>
      <c r="AV16" s="98">
        <f t="shared" si="12"/>
        <v>0</v>
      </c>
      <c r="AW16" s="98"/>
      <c r="AX16" s="92">
        <v>1</v>
      </c>
      <c r="AY16" s="92" t="str">
        <f t="shared" si="15"/>
        <v/>
      </c>
      <c r="AZ16" s="99"/>
      <c r="BA16" s="99">
        <v>1</v>
      </c>
      <c r="BB16" s="100">
        <f t="shared" si="13"/>
        <v>0</v>
      </c>
      <c r="BC16" s="101"/>
      <c r="BD16" s="80">
        <v>1</v>
      </c>
      <c r="BE16" s="80" t="str">
        <f t="shared" si="14"/>
        <v/>
      </c>
    </row>
    <row r="17" spans="1:57" ht="33.75" customHeight="1" x14ac:dyDescent="0.25">
      <c r="A17" s="451">
        <v>1</v>
      </c>
      <c r="B17" s="451">
        <f t="shared" si="5"/>
        <v>0</v>
      </c>
      <c r="C17" s="458">
        <v>11</v>
      </c>
      <c r="D17" s="73"/>
      <c r="E17" s="187" t="str">
        <f>IF(B17=0,"",FLOOR(VLOOKUP(A17,'All Meals'!$A$12:$V$61,4),0.25))</f>
        <v/>
      </c>
      <c r="F17" s="188" t="str">
        <f t="shared" si="1"/>
        <v/>
      </c>
      <c r="G17" s="187" t="str">
        <f>IF(B17=0,"",FLOOR(VLOOKUP(A17,'All Meals'!$A$12:$V$61,5),0.25))</f>
        <v/>
      </c>
      <c r="H17" s="189" t="str">
        <f t="shared" si="2"/>
        <v/>
      </c>
      <c r="I17" s="260" t="str">
        <f>IF(B17=0,"",FLOOR(VLOOKUP(A17,'All Meals'!$A$12:$V$61,6),0.25))</f>
        <v/>
      </c>
      <c r="J17" s="260" t="str">
        <f>IF(B17=0,"",FLOOR(VLOOKUP(A17,'All Meals'!$A$12:$V$61,7),0.25))</f>
        <v/>
      </c>
      <c r="K17" s="109" t="str">
        <f>IF(B17=0, "",VLOOKUP(A17,'All Meals'!$A$12:$V$61,10))</f>
        <v/>
      </c>
      <c r="L17" s="110" t="str">
        <f t="shared" si="3"/>
        <v/>
      </c>
      <c r="M17" s="354" t="str">
        <f>IF(B17=0, "",VLOOKUP(A17,'All Meals'!$A$12:$V$61,13))</f>
        <v/>
      </c>
      <c r="N17" s="109" t="str">
        <f>IF(B17=0, "",VLOOKUP(A17,'All Meals'!$A$12:$V$61,16))</f>
        <v/>
      </c>
      <c r="O17" s="441" t="str">
        <f t="shared" si="4"/>
        <v/>
      </c>
      <c r="P17" s="442" t="str">
        <f>IF(B17=0, "",VLOOKUP(A17,'All Meals'!$A$12:$V$61,19))</f>
        <v/>
      </c>
      <c r="Q17" s="109" t="str">
        <f>IF(B17=0, "",VLOOKUP(A17,'All Meals'!$A$12:$V$61,20))</f>
        <v/>
      </c>
      <c r="R17" s="188" t="str">
        <f t="shared" si="0"/>
        <v/>
      </c>
      <c r="T17" s="926"/>
      <c r="U17" s="927"/>
      <c r="V17" s="927"/>
      <c r="W17" s="92">
        <v>1</v>
      </c>
      <c r="X17" s="92">
        <f>INDEX(Cups,W17)</f>
        <v>0</v>
      </c>
      <c r="Y17" s="930"/>
      <c r="Z17" s="931"/>
      <c r="AB17" s="94"/>
      <c r="AC17" s="95">
        <v>1</v>
      </c>
      <c r="AD17" s="95">
        <f t="shared" si="6"/>
        <v>0</v>
      </c>
      <c r="AE17" s="95"/>
      <c r="AF17" s="92">
        <v>1</v>
      </c>
      <c r="AG17" s="92" t="str">
        <f t="shared" si="7"/>
        <v/>
      </c>
      <c r="AH17" s="96"/>
      <c r="AI17" s="96">
        <v>1</v>
      </c>
      <c r="AJ17" s="96">
        <f t="shared" si="8"/>
        <v>0</v>
      </c>
      <c r="AK17" s="96"/>
      <c r="AL17" s="92">
        <v>1</v>
      </c>
      <c r="AM17" s="92" t="str">
        <f t="shared" si="9"/>
        <v/>
      </c>
      <c r="AN17" s="97"/>
      <c r="AO17" s="97">
        <v>1</v>
      </c>
      <c r="AP17" s="97">
        <f t="shared" si="10"/>
        <v>0</v>
      </c>
      <c r="AQ17" s="97"/>
      <c r="AR17" s="92">
        <v>1</v>
      </c>
      <c r="AS17" s="92" t="str">
        <f t="shared" si="11"/>
        <v/>
      </c>
      <c r="AT17" s="98"/>
      <c r="AU17" s="98">
        <v>1</v>
      </c>
      <c r="AV17" s="98">
        <f t="shared" si="12"/>
        <v>0</v>
      </c>
      <c r="AW17" s="98"/>
      <c r="AX17" s="92">
        <v>1</v>
      </c>
      <c r="AY17" s="92" t="str">
        <f t="shared" si="15"/>
        <v/>
      </c>
      <c r="AZ17" s="99"/>
      <c r="BA17" s="99">
        <v>1</v>
      </c>
      <c r="BB17" s="100">
        <f t="shared" si="13"/>
        <v>0</v>
      </c>
      <c r="BC17" s="101"/>
      <c r="BD17" s="80">
        <v>1</v>
      </c>
      <c r="BE17" s="80" t="str">
        <f t="shared" si="14"/>
        <v/>
      </c>
    </row>
    <row r="18" spans="1:57" ht="33.75" customHeight="1" thickBot="1" x14ac:dyDescent="0.3">
      <c r="A18" s="451">
        <v>1</v>
      </c>
      <c r="B18" s="451">
        <f t="shared" si="5"/>
        <v>0</v>
      </c>
      <c r="C18" s="458">
        <v>12</v>
      </c>
      <c r="D18" s="73"/>
      <c r="E18" s="187" t="str">
        <f>IF(B18=0,"",FLOOR(VLOOKUP(A18,'All Meals'!$A$12:$V$61,4),0.25))</f>
        <v/>
      </c>
      <c r="F18" s="188" t="str">
        <f t="shared" si="1"/>
        <v/>
      </c>
      <c r="G18" s="187" t="str">
        <f>IF(B18=0,"",FLOOR(VLOOKUP(A18,'All Meals'!$A$12:$V$61,5),0.25))</f>
        <v/>
      </c>
      <c r="H18" s="189" t="str">
        <f t="shared" si="2"/>
        <v/>
      </c>
      <c r="I18" s="260" t="str">
        <f>IF(B18=0,"",FLOOR(VLOOKUP(A18,'All Meals'!$A$12:$V$61,6),0.25))</f>
        <v/>
      </c>
      <c r="J18" s="260" t="str">
        <f>IF(B18=0,"",FLOOR(VLOOKUP(A18,'All Meals'!$A$12:$V$61,7),0.25))</f>
        <v/>
      </c>
      <c r="K18" s="109" t="str">
        <f>IF(B18=0, "",VLOOKUP(A18,'All Meals'!$A$12:$V$61,10))</f>
        <v/>
      </c>
      <c r="L18" s="110" t="str">
        <f t="shared" si="3"/>
        <v/>
      </c>
      <c r="M18" s="354" t="str">
        <f>IF(B18=0, "",VLOOKUP(A18,'All Meals'!$A$12:$V$61,13))</f>
        <v/>
      </c>
      <c r="N18" s="109" t="str">
        <f>IF(B18=0, "",VLOOKUP(A18,'All Meals'!$A$12:$V$61,16))</f>
        <v/>
      </c>
      <c r="O18" s="441" t="str">
        <f>IF(B18=0,"",IF(N18="","No",IF(N18&gt;=0.75,"Yes","No")))</f>
        <v/>
      </c>
      <c r="P18" s="442" t="str">
        <f>IF(B18=0, "",VLOOKUP(A18,'All Meals'!$A$12:$V$61,19))</f>
        <v/>
      </c>
      <c r="Q18" s="109" t="str">
        <f>IF(B18=0, "",VLOOKUP(A18,'All Meals'!$A$12:$V$61,20))</f>
        <v/>
      </c>
      <c r="R18" s="188" t="str">
        <f t="shared" si="0"/>
        <v/>
      </c>
      <c r="T18" s="928"/>
      <c r="U18" s="929"/>
      <c r="V18" s="929"/>
      <c r="W18" s="229"/>
      <c r="X18" s="229"/>
      <c r="Y18" s="932">
        <f>SUM(X13:X17)</f>
        <v>0</v>
      </c>
      <c r="Z18" s="933"/>
      <c r="AB18" s="94"/>
      <c r="AC18" s="95">
        <v>1</v>
      </c>
      <c r="AD18" s="95">
        <f t="shared" si="6"/>
        <v>0</v>
      </c>
      <c r="AE18" s="95"/>
      <c r="AF18" s="92">
        <v>1</v>
      </c>
      <c r="AG18" s="92" t="str">
        <f t="shared" si="7"/>
        <v/>
      </c>
      <c r="AH18" s="96"/>
      <c r="AI18" s="96">
        <v>1</v>
      </c>
      <c r="AJ18" s="96">
        <f t="shared" si="8"/>
        <v>0</v>
      </c>
      <c r="AK18" s="96"/>
      <c r="AL18" s="92">
        <v>1</v>
      </c>
      <c r="AM18" s="92" t="str">
        <f t="shared" si="9"/>
        <v/>
      </c>
      <c r="AN18" s="97"/>
      <c r="AO18" s="97">
        <v>1</v>
      </c>
      <c r="AP18" s="97">
        <f t="shared" si="10"/>
        <v>0</v>
      </c>
      <c r="AQ18" s="97"/>
      <c r="AR18" s="92">
        <v>1</v>
      </c>
      <c r="AS18" s="92" t="str">
        <f t="shared" si="11"/>
        <v/>
      </c>
      <c r="AT18" s="98"/>
      <c r="AU18" s="98">
        <v>1</v>
      </c>
      <c r="AV18" s="98">
        <f t="shared" si="12"/>
        <v>0</v>
      </c>
      <c r="AW18" s="98"/>
      <c r="AX18" s="92">
        <v>1</v>
      </c>
      <c r="AY18" s="92" t="str">
        <f t="shared" si="15"/>
        <v/>
      </c>
      <c r="AZ18" s="99"/>
      <c r="BA18" s="99">
        <v>1</v>
      </c>
      <c r="BB18" s="100">
        <f t="shared" si="13"/>
        <v>0</v>
      </c>
      <c r="BC18" s="101"/>
      <c r="BD18" s="80">
        <v>1</v>
      </c>
      <c r="BE18" s="80" t="str">
        <f t="shared" si="14"/>
        <v/>
      </c>
    </row>
    <row r="19" spans="1:57" ht="33.75" customHeight="1" thickBot="1" x14ac:dyDescent="0.3">
      <c r="A19" s="451">
        <v>1</v>
      </c>
      <c r="B19" s="451">
        <f t="shared" si="5"/>
        <v>0</v>
      </c>
      <c r="C19" s="458">
        <v>13</v>
      </c>
      <c r="D19" s="73"/>
      <c r="E19" s="187" t="str">
        <f>IF(B19=0,"",FLOOR(VLOOKUP(A19,'All Meals'!$A$12:$V$61,4),0.25))</f>
        <v/>
      </c>
      <c r="F19" s="188" t="str">
        <f t="shared" si="1"/>
        <v/>
      </c>
      <c r="G19" s="187" t="str">
        <f>IF(B19=0,"",FLOOR(VLOOKUP(A19,'All Meals'!$A$12:$V$61,5),0.25))</f>
        <v/>
      </c>
      <c r="H19" s="189" t="str">
        <f t="shared" si="2"/>
        <v/>
      </c>
      <c r="I19" s="260" t="str">
        <f>IF(B19=0,"",FLOOR(VLOOKUP(A19,'All Meals'!$A$12:$V$61,6),0.25))</f>
        <v/>
      </c>
      <c r="J19" s="260" t="str">
        <f>IF(B19=0,"",FLOOR(VLOOKUP(A19,'All Meals'!$A$12:$V$61,7),0.25))</f>
        <v/>
      </c>
      <c r="K19" s="109" t="str">
        <f>IF(B19=0, "",VLOOKUP(A19,'All Meals'!$A$12:$V$61,10))</f>
        <v/>
      </c>
      <c r="L19" s="110" t="str">
        <f t="shared" si="3"/>
        <v/>
      </c>
      <c r="M19" s="354" t="str">
        <f>IF(B19=0, "",VLOOKUP(A19,'All Meals'!$A$12:$V$61,13))</f>
        <v/>
      </c>
      <c r="N19" s="109" t="str">
        <f>IF(B19=0, "",VLOOKUP(A19,'All Meals'!$A$12:$V$61,16))</f>
        <v/>
      </c>
      <c r="O19" s="441" t="str">
        <f t="shared" ref="O19:O26" si="16">IF(B19=0,"",IF(N19="","No",IF(N19&gt;=0.75,"Yes","No")))</f>
        <v/>
      </c>
      <c r="P19" s="442" t="str">
        <f>IF(B19=0, "",VLOOKUP(A19,'All Meals'!$A$12:$V$61,19))</f>
        <v/>
      </c>
      <c r="Q19" s="109" t="str">
        <f>IF(B19=0, "",VLOOKUP(A19,'All Meals'!$A$12:$V$61,20))</f>
        <v/>
      </c>
      <c r="R19" s="188" t="str">
        <f t="shared" si="0"/>
        <v/>
      </c>
      <c r="T19" s="910" t="s">
        <v>381</v>
      </c>
      <c r="U19" s="911"/>
      <c r="V19" s="911"/>
      <c r="W19" s="911"/>
      <c r="X19" s="911"/>
      <c r="Y19" s="911"/>
      <c r="Z19" s="912"/>
      <c r="AB19" s="248"/>
      <c r="AC19" s="249">
        <v>1</v>
      </c>
      <c r="AD19" s="249">
        <f t="shared" si="6"/>
        <v>0</v>
      </c>
      <c r="AE19" s="249"/>
      <c r="AF19" s="229">
        <v>1</v>
      </c>
      <c r="AG19" s="229" t="str">
        <f t="shared" si="7"/>
        <v/>
      </c>
      <c r="AH19" s="102"/>
      <c r="AI19" s="102">
        <v>1</v>
      </c>
      <c r="AJ19" s="102">
        <f t="shared" si="8"/>
        <v>0</v>
      </c>
      <c r="AK19" s="102"/>
      <c r="AL19" s="229">
        <v>1</v>
      </c>
      <c r="AM19" s="229" t="str">
        <f t="shared" si="9"/>
        <v/>
      </c>
      <c r="AN19" s="250"/>
      <c r="AO19" s="250">
        <v>1</v>
      </c>
      <c r="AP19" s="250">
        <f t="shared" si="10"/>
        <v>0</v>
      </c>
      <c r="AQ19" s="250"/>
      <c r="AR19" s="229">
        <v>1</v>
      </c>
      <c r="AS19" s="229" t="str">
        <f t="shared" si="11"/>
        <v/>
      </c>
      <c r="AT19" s="103"/>
      <c r="AU19" s="103">
        <v>1</v>
      </c>
      <c r="AV19" s="103">
        <f t="shared" si="12"/>
        <v>0</v>
      </c>
      <c r="AW19" s="103"/>
      <c r="AX19" s="229">
        <v>1</v>
      </c>
      <c r="AY19" s="229" t="str">
        <f t="shared" si="15"/>
        <v/>
      </c>
      <c r="AZ19" s="104"/>
      <c r="BA19" s="104">
        <v>1</v>
      </c>
      <c r="BB19" s="105">
        <f t="shared" si="13"/>
        <v>0</v>
      </c>
      <c r="BC19" s="106"/>
      <c r="BD19" s="80">
        <v>1</v>
      </c>
      <c r="BE19" s="80" t="str">
        <f t="shared" si="14"/>
        <v/>
      </c>
    </row>
    <row r="20" spans="1:57" ht="33.75" customHeight="1" x14ac:dyDescent="0.25">
      <c r="A20" s="451">
        <v>1</v>
      </c>
      <c r="B20" s="451">
        <f t="shared" si="5"/>
        <v>0</v>
      </c>
      <c r="C20" s="458">
        <v>14</v>
      </c>
      <c r="D20" s="73"/>
      <c r="E20" s="187" t="str">
        <f>IF(B20=0,"",FLOOR(VLOOKUP(A20,'All Meals'!$A$12:$V$61,4),0.25))</f>
        <v/>
      </c>
      <c r="F20" s="188" t="str">
        <f t="shared" si="1"/>
        <v/>
      </c>
      <c r="G20" s="187" t="str">
        <f>IF(B20=0,"",FLOOR(VLOOKUP(A20,'All Meals'!$A$12:$V$61,5),0.25))</f>
        <v/>
      </c>
      <c r="H20" s="189" t="str">
        <f t="shared" si="2"/>
        <v/>
      </c>
      <c r="I20" s="260" t="str">
        <f>IF(B20=0,"",FLOOR(VLOOKUP(A20,'All Meals'!$A$12:$V$61,6),0.25))</f>
        <v/>
      </c>
      <c r="J20" s="260" t="str">
        <f>IF(B20=0,"",FLOOR(VLOOKUP(A20,'All Meals'!$A$12:$V$61,7),0.25))</f>
        <v/>
      </c>
      <c r="K20" s="109" t="str">
        <f>IF(B20=0, "",VLOOKUP(A20,'All Meals'!$A$12:$V$61,10))</f>
        <v/>
      </c>
      <c r="L20" s="110" t="str">
        <f t="shared" si="3"/>
        <v/>
      </c>
      <c r="M20" s="354" t="str">
        <f>IF(B20=0, "",VLOOKUP(A20,'All Meals'!$A$12:$V$61,13))</f>
        <v/>
      </c>
      <c r="N20" s="109" t="str">
        <f>IF(B20=0, "",VLOOKUP(A20,'All Meals'!$A$12:$V$61,16))</f>
        <v/>
      </c>
      <c r="O20" s="441" t="str">
        <f t="shared" si="16"/>
        <v/>
      </c>
      <c r="P20" s="442" t="str">
        <f>IF(B20=0, "",VLOOKUP(A20,'All Meals'!$A$12:$V$61,19))</f>
        <v/>
      </c>
      <c r="Q20" s="109" t="str">
        <f>IF(B20=0, "",VLOOKUP(A20,'All Meals'!$A$12:$V$61,20))</f>
        <v/>
      </c>
      <c r="R20" s="188" t="str">
        <f t="shared" si="0"/>
        <v/>
      </c>
      <c r="T20" s="672" t="s">
        <v>230</v>
      </c>
      <c r="U20" s="913"/>
      <c r="V20" s="914"/>
      <c r="Y20" s="917"/>
      <c r="Z20" s="918"/>
      <c r="AB20" s="941" t="str">
        <f>IF(OR(COUNTIF(AC10:AC19,18)&gt;0, COUNTIF(AI10:AI19, 13)&gt;0, COUNTIF(AO10:AO19, 12)&gt;0, COUNTIF(AU10:AU19, 11)&gt;0,COUNTIF(BA10:BA19,34)&gt;0, COUNTIF(BA10:BA19,35)&gt;0, COUNTIF(BA10:BA19,36)&gt;0,COUNTIF(BA10:BA19,37)&gt;0, COUNTIF(BA10:BA19,38)&gt;0, COUNTIF(BA10:BA19,39)&gt;0), "You entered an unspecified or extra other vegetable above, please enter the name of the vegetable in the appropriate subgroup below", "")</f>
        <v/>
      </c>
      <c r="AC20" s="942"/>
      <c r="AD20" s="942"/>
      <c r="AE20" s="942"/>
      <c r="AF20" s="942"/>
      <c r="AG20" s="942"/>
      <c r="AH20" s="942"/>
      <c r="AI20" s="942"/>
      <c r="AJ20" s="942"/>
      <c r="AK20" s="942"/>
      <c r="AL20" s="942"/>
      <c r="AM20" s="942"/>
      <c r="AN20" s="942"/>
      <c r="AO20" s="942"/>
      <c r="AP20" s="942"/>
      <c r="AQ20" s="942"/>
      <c r="AR20" s="942"/>
      <c r="AS20" s="942"/>
      <c r="AT20" s="942"/>
      <c r="AU20" s="942"/>
      <c r="AV20" s="942"/>
      <c r="AW20" s="942"/>
      <c r="AX20" s="942"/>
      <c r="AY20" s="942"/>
      <c r="AZ20" s="942"/>
      <c r="BA20" s="942"/>
      <c r="BB20" s="942"/>
      <c r="BC20" s="943"/>
    </row>
    <row r="21" spans="1:57" ht="33.75" customHeight="1" x14ac:dyDescent="0.25">
      <c r="A21" s="451">
        <v>1</v>
      </c>
      <c r="B21" s="451">
        <f t="shared" si="5"/>
        <v>0</v>
      </c>
      <c r="C21" s="458">
        <v>15</v>
      </c>
      <c r="D21" s="73"/>
      <c r="E21" s="187" t="str">
        <f>IF(B21=0,"",FLOOR(VLOOKUP(A21,'All Meals'!$A$12:$V$61,4),0.25))</f>
        <v/>
      </c>
      <c r="F21" s="188" t="str">
        <f t="shared" si="1"/>
        <v/>
      </c>
      <c r="G21" s="187" t="str">
        <f>IF(B21=0,"",FLOOR(VLOOKUP(A21,'All Meals'!$A$12:$V$61,5),0.25))</f>
        <v/>
      </c>
      <c r="H21" s="189" t="str">
        <f t="shared" si="2"/>
        <v/>
      </c>
      <c r="I21" s="260" t="str">
        <f>IF(B21=0,"",FLOOR(VLOOKUP(A21,'All Meals'!$A$12:$V$61,6),0.25))</f>
        <v/>
      </c>
      <c r="J21" s="260" t="str">
        <f>IF(B21=0,"",FLOOR(VLOOKUP(A21,'All Meals'!$A$12:$V$61,7),0.25))</f>
        <v/>
      </c>
      <c r="K21" s="109" t="str">
        <f>IF(B21=0, "",VLOOKUP(A21,'All Meals'!$A$12:$V$61,10))</f>
        <v/>
      </c>
      <c r="L21" s="110" t="str">
        <f t="shared" si="3"/>
        <v/>
      </c>
      <c r="M21" s="354" t="str">
        <f>IF(B21=0, "",VLOOKUP(A21,'All Meals'!$A$12:$V$61,13))</f>
        <v/>
      </c>
      <c r="N21" s="109" t="str">
        <f>IF(B21=0, "",VLOOKUP(A21,'All Meals'!$A$12:$V$61,16))</f>
        <v/>
      </c>
      <c r="O21" s="441" t="str">
        <f t="shared" si="16"/>
        <v/>
      </c>
      <c r="P21" s="442" t="str">
        <f>IF(B21=0, "",VLOOKUP(A21,'All Meals'!$A$12:$V$61,19))</f>
        <v/>
      </c>
      <c r="Q21" s="109" t="str">
        <f>IF(B21=0, "",VLOOKUP(A21,'All Meals'!$A$12:$V$61,20))</f>
        <v/>
      </c>
      <c r="R21" s="188" t="str">
        <f t="shared" si="0"/>
        <v/>
      </c>
      <c r="T21" s="673"/>
      <c r="U21" s="915"/>
      <c r="V21" s="916"/>
      <c r="Y21" s="919"/>
      <c r="Z21" s="920"/>
      <c r="AB21" s="754" t="s">
        <v>232</v>
      </c>
      <c r="AC21" s="755"/>
      <c r="AD21" s="755"/>
      <c r="AE21" s="755"/>
      <c r="AF21" s="251"/>
      <c r="AG21" s="251"/>
      <c r="AH21" s="756" t="s">
        <v>233</v>
      </c>
      <c r="AI21" s="756"/>
      <c r="AJ21" s="756"/>
      <c r="AK21" s="756"/>
      <c r="AL21" s="251"/>
      <c r="AM21" s="251"/>
      <c r="AN21" s="757" t="s">
        <v>234</v>
      </c>
      <c r="AO21" s="757"/>
      <c r="AP21" s="757"/>
      <c r="AQ21" s="757"/>
      <c r="AR21" s="251"/>
      <c r="AS21" s="251"/>
      <c r="AT21" s="758" t="s">
        <v>235</v>
      </c>
      <c r="AU21" s="758"/>
      <c r="AV21" s="758"/>
      <c r="AW21" s="758"/>
      <c r="AX21" s="251"/>
      <c r="AY21" s="251"/>
      <c r="AZ21" s="945" t="s">
        <v>236</v>
      </c>
      <c r="BA21" s="946"/>
      <c r="BB21" s="946"/>
      <c r="BC21" s="947"/>
    </row>
    <row r="22" spans="1:57" ht="33.75" customHeight="1" x14ac:dyDescent="0.25">
      <c r="A22" s="451">
        <v>1</v>
      </c>
      <c r="B22" s="451">
        <f t="shared" si="5"/>
        <v>0</v>
      </c>
      <c r="C22" s="458">
        <v>16</v>
      </c>
      <c r="D22" s="73"/>
      <c r="E22" s="187" t="str">
        <f>IF(B22=0,"",FLOOR(VLOOKUP(A22,'All Meals'!$A$12:$V$61,4),0.25))</f>
        <v/>
      </c>
      <c r="F22" s="188" t="str">
        <f t="shared" si="1"/>
        <v/>
      </c>
      <c r="G22" s="187" t="str">
        <f>IF(B22=0,"",FLOOR(VLOOKUP(A22,'All Meals'!$A$12:$V$61,5),0.25))</f>
        <v/>
      </c>
      <c r="H22" s="189" t="str">
        <f t="shared" si="2"/>
        <v/>
      </c>
      <c r="I22" s="260" t="str">
        <f>IF(B22=0,"",FLOOR(VLOOKUP(A22,'All Meals'!$A$12:$V$61,6),0.25))</f>
        <v/>
      </c>
      <c r="J22" s="260" t="str">
        <f>IF(B22=0,"",FLOOR(VLOOKUP(A22,'All Meals'!$A$12:$V$61,7),0.25))</f>
        <v/>
      </c>
      <c r="K22" s="109" t="str">
        <f>IF(B22=0, "",VLOOKUP(A22,'All Meals'!$A$12:$V$61,10))</f>
        <v/>
      </c>
      <c r="L22" s="110" t="str">
        <f t="shared" si="3"/>
        <v/>
      </c>
      <c r="M22" s="354" t="str">
        <f>IF(B22=0, "",VLOOKUP(A22,'All Meals'!$A$12:$V$61,13))</f>
        <v/>
      </c>
      <c r="N22" s="109" t="str">
        <f>IF(B22=0, "",VLOOKUP(A22,'All Meals'!$A$12:$V$61,16))</f>
        <v/>
      </c>
      <c r="O22" s="441" t="str">
        <f t="shared" si="16"/>
        <v/>
      </c>
      <c r="P22" s="442" t="str">
        <f>IF(B22=0, "",VLOOKUP(A22,'All Meals'!$A$12:$V$61,19))</f>
        <v/>
      </c>
      <c r="Q22" s="109" t="str">
        <f>IF(B22=0, "",VLOOKUP(A22,'All Meals'!$A$12:$V$61,20))</f>
        <v/>
      </c>
      <c r="R22" s="188" t="str">
        <f t="shared" si="0"/>
        <v/>
      </c>
      <c r="T22" s="668" t="s">
        <v>228</v>
      </c>
      <c r="U22" s="899"/>
      <c r="V22" s="900"/>
      <c r="W22" s="230"/>
      <c r="X22" s="230"/>
      <c r="Y22" s="903">
        <f>FLOOR(Y20,0.125)</f>
        <v>0</v>
      </c>
      <c r="Z22" s="904"/>
      <c r="AB22" s="952"/>
      <c r="AC22" s="953"/>
      <c r="AD22" s="953"/>
      <c r="AE22" s="953"/>
      <c r="AF22" s="352"/>
      <c r="AG22" s="352"/>
      <c r="AH22" s="944"/>
      <c r="AI22" s="944"/>
      <c r="AJ22" s="944"/>
      <c r="AK22" s="944"/>
      <c r="AL22" s="352"/>
      <c r="AM22" s="352"/>
      <c r="AN22" s="752"/>
      <c r="AO22" s="752"/>
      <c r="AP22" s="752"/>
      <c r="AQ22" s="752"/>
      <c r="AR22" s="352"/>
      <c r="AS22" s="352"/>
      <c r="AT22" s="753"/>
      <c r="AU22" s="753"/>
      <c r="AV22" s="753"/>
      <c r="AW22" s="753"/>
      <c r="AX22" s="352"/>
      <c r="AY22" s="352"/>
      <c r="AZ22" s="948"/>
      <c r="BA22" s="949"/>
      <c r="BB22" s="949"/>
      <c r="BC22" s="950"/>
    </row>
    <row r="23" spans="1:57" ht="33.75" customHeight="1" thickBot="1" x14ac:dyDescent="0.3">
      <c r="A23" s="451">
        <v>1</v>
      </c>
      <c r="B23" s="451">
        <f t="shared" si="5"/>
        <v>0</v>
      </c>
      <c r="C23" s="458">
        <v>17</v>
      </c>
      <c r="D23" s="73"/>
      <c r="E23" s="187" t="str">
        <f>IF(B23=0,"",FLOOR(VLOOKUP(A23,'All Meals'!$A$12:$V$61,4),0.25))</f>
        <v/>
      </c>
      <c r="F23" s="188" t="str">
        <f t="shared" si="1"/>
        <v/>
      </c>
      <c r="G23" s="187" t="str">
        <f>IF(B23=0,"",FLOOR(VLOOKUP(A23,'All Meals'!$A$12:$V$61,5),0.25))</f>
        <v/>
      </c>
      <c r="H23" s="189" t="str">
        <f t="shared" si="2"/>
        <v/>
      </c>
      <c r="I23" s="260" t="str">
        <f>IF(B23=0,"",FLOOR(VLOOKUP(A23,'All Meals'!$A$12:$V$61,6),0.25))</f>
        <v/>
      </c>
      <c r="J23" s="260" t="str">
        <f>IF(B23=0,"",FLOOR(VLOOKUP(A23,'All Meals'!$A$12:$V$61,7),0.25))</f>
        <v/>
      </c>
      <c r="K23" s="109" t="str">
        <f>IF(B23=0, "",VLOOKUP(A23,'All Meals'!$A$12:$V$61,10))</f>
        <v/>
      </c>
      <c r="L23" s="110" t="str">
        <f t="shared" si="3"/>
        <v/>
      </c>
      <c r="M23" s="354" t="str">
        <f>IF(B23=0, "",VLOOKUP(A23,'All Meals'!$A$12:$V$61,13))</f>
        <v/>
      </c>
      <c r="N23" s="109" t="str">
        <f>IF(B23=0, "",VLOOKUP(A23,'All Meals'!$A$12:$V$61,16))</f>
        <v/>
      </c>
      <c r="O23" s="441" t="str">
        <f t="shared" si="16"/>
        <v/>
      </c>
      <c r="P23" s="442" t="str">
        <f>IF(B23=0, "",VLOOKUP(A23,'All Meals'!$A$12:$V$61,19))</f>
        <v/>
      </c>
      <c r="Q23" s="109" t="str">
        <f>IF(B23=0, "",VLOOKUP(A23,'All Meals'!$A$12:$V$61,20))</f>
        <v/>
      </c>
      <c r="R23" s="188" t="str">
        <f t="shared" si="0"/>
        <v/>
      </c>
      <c r="T23" s="669"/>
      <c r="U23" s="901"/>
      <c r="V23" s="902"/>
      <c r="W23" s="231"/>
      <c r="X23" s="231"/>
      <c r="Y23" s="905"/>
      <c r="Z23" s="906"/>
      <c r="AB23" s="952"/>
      <c r="AC23" s="953"/>
      <c r="AD23" s="953"/>
      <c r="AE23" s="953"/>
      <c r="AF23" s="352"/>
      <c r="AG23" s="352"/>
      <c r="AH23" s="944"/>
      <c r="AI23" s="944"/>
      <c r="AJ23" s="944"/>
      <c r="AK23" s="944"/>
      <c r="AL23" s="352"/>
      <c r="AM23" s="352"/>
      <c r="AN23" s="752"/>
      <c r="AO23" s="752"/>
      <c r="AP23" s="752"/>
      <c r="AQ23" s="752"/>
      <c r="AR23" s="352"/>
      <c r="AS23" s="352"/>
      <c r="AT23" s="753"/>
      <c r="AU23" s="753"/>
      <c r="AV23" s="753"/>
      <c r="AW23" s="753"/>
      <c r="AX23" s="352"/>
      <c r="AY23" s="352"/>
      <c r="AZ23" s="948"/>
      <c r="BA23" s="949"/>
      <c r="BB23" s="949"/>
      <c r="BC23" s="950"/>
    </row>
    <row r="24" spans="1:57" ht="33.75" customHeight="1" x14ac:dyDescent="0.25">
      <c r="A24" s="451">
        <v>1</v>
      </c>
      <c r="B24" s="451">
        <f t="shared" si="5"/>
        <v>0</v>
      </c>
      <c r="C24" s="458">
        <v>18</v>
      </c>
      <c r="D24" s="73"/>
      <c r="E24" s="187" t="str">
        <f>IF(B24=0,"",FLOOR(VLOOKUP(A24,'All Meals'!$A$12:$V$61,4),0.25))</f>
        <v/>
      </c>
      <c r="F24" s="188" t="str">
        <f t="shared" si="1"/>
        <v/>
      </c>
      <c r="G24" s="187" t="str">
        <f>IF(B24=0,"",FLOOR(VLOOKUP(A24,'All Meals'!$A$12:$V$61,5),0.25))</f>
        <v/>
      </c>
      <c r="H24" s="189" t="str">
        <f t="shared" si="2"/>
        <v/>
      </c>
      <c r="I24" s="260" t="str">
        <f>IF(B24=0,"",FLOOR(VLOOKUP(A24,'All Meals'!$A$12:$V$61,6),0.25))</f>
        <v/>
      </c>
      <c r="J24" s="260" t="str">
        <f>IF(B24=0,"",FLOOR(VLOOKUP(A24,'All Meals'!$A$12:$V$61,7),0.25))</f>
        <v/>
      </c>
      <c r="K24" s="109" t="str">
        <f>IF(B24=0, "",VLOOKUP(A24,'All Meals'!$A$12:$V$61,10))</f>
        <v/>
      </c>
      <c r="L24" s="110" t="str">
        <f t="shared" si="3"/>
        <v/>
      </c>
      <c r="M24" s="354" t="str">
        <f>IF(B24=0, "",VLOOKUP(A24,'All Meals'!$A$12:$V$61,13))</f>
        <v/>
      </c>
      <c r="N24" s="109" t="str">
        <f>IF(B24=0, "",VLOOKUP(A24,'All Meals'!$A$12:$V$61,16))</f>
        <v/>
      </c>
      <c r="O24" s="441" t="str">
        <f t="shared" si="16"/>
        <v/>
      </c>
      <c r="P24" s="442" t="str">
        <f>IF(B24=0, "",VLOOKUP(A24,'All Meals'!$A$12:$V$61,19))</f>
        <v/>
      </c>
      <c r="Q24" s="109" t="str">
        <f>IF(B24=0, "",VLOOKUP(A24,'All Meals'!$A$12:$V$61,20))</f>
        <v/>
      </c>
      <c r="R24" s="188" t="str">
        <f t="shared" si="0"/>
        <v/>
      </c>
      <c r="AB24" s="749"/>
      <c r="AC24" s="750"/>
      <c r="AD24" s="750"/>
      <c r="AE24" s="750"/>
      <c r="AF24" s="352"/>
      <c r="AG24" s="352"/>
      <c r="AH24" s="944"/>
      <c r="AI24" s="944"/>
      <c r="AJ24" s="944"/>
      <c r="AK24" s="944"/>
      <c r="AL24" s="352"/>
      <c r="AM24" s="352"/>
      <c r="AN24" s="752"/>
      <c r="AO24" s="752"/>
      <c r="AP24" s="752"/>
      <c r="AQ24" s="752"/>
      <c r="AR24" s="352"/>
      <c r="AS24" s="352"/>
      <c r="AT24" s="753"/>
      <c r="AU24" s="753"/>
      <c r="AV24" s="753"/>
      <c r="AW24" s="753"/>
      <c r="AX24" s="352"/>
      <c r="AY24" s="352"/>
      <c r="AZ24" s="948"/>
      <c r="BA24" s="949"/>
      <c r="BB24" s="949"/>
      <c r="BC24" s="950"/>
    </row>
    <row r="25" spans="1:57" ht="33.75" customHeight="1" x14ac:dyDescent="0.25">
      <c r="A25" s="451">
        <v>1</v>
      </c>
      <c r="B25" s="451">
        <f t="shared" si="5"/>
        <v>0</v>
      </c>
      <c r="C25" s="458">
        <v>19</v>
      </c>
      <c r="D25" s="73"/>
      <c r="E25" s="187" t="str">
        <f>IF(B25=0,"",FLOOR(VLOOKUP(A25,'All Meals'!$A$12:$V$61,4),0.25))</f>
        <v/>
      </c>
      <c r="F25" s="188" t="str">
        <f t="shared" si="1"/>
        <v/>
      </c>
      <c r="G25" s="187" t="str">
        <f>IF(B25=0,"",FLOOR(VLOOKUP(A25,'All Meals'!$A$12:$V$61,5),0.25))</f>
        <v/>
      </c>
      <c r="H25" s="189" t="str">
        <f t="shared" si="2"/>
        <v/>
      </c>
      <c r="I25" s="260" t="str">
        <f>IF(B25=0,"",FLOOR(VLOOKUP(A25,'All Meals'!$A$12:$V$61,6),0.25))</f>
        <v/>
      </c>
      <c r="J25" s="260" t="str">
        <f>IF(B25=0,"",FLOOR(VLOOKUP(A25,'All Meals'!$A$12:$V$61,7),0.25))</f>
        <v/>
      </c>
      <c r="K25" s="109" t="str">
        <f>IF(B25=0, "",VLOOKUP(A25,'All Meals'!$A$12:$V$61,10))</f>
        <v/>
      </c>
      <c r="L25" s="110" t="str">
        <f t="shared" si="3"/>
        <v/>
      </c>
      <c r="M25" s="354" t="str">
        <f>IF(B25=0, "",VLOOKUP(A25,'All Meals'!$A$12:$V$61,13))</f>
        <v/>
      </c>
      <c r="N25" s="109" t="str">
        <f>IF(B25=0, "",VLOOKUP(A25,'All Meals'!$A$12:$V$61,16))</f>
        <v/>
      </c>
      <c r="O25" s="441" t="str">
        <f t="shared" si="16"/>
        <v/>
      </c>
      <c r="P25" s="442" t="str">
        <f>IF(B25=0, "",VLOOKUP(A25,'All Meals'!$A$12:$V$61,19))</f>
        <v/>
      </c>
      <c r="Q25" s="109" t="str">
        <f>IF(B25=0, "",VLOOKUP(A25,'All Meals'!$A$12:$V$61,20))</f>
        <v/>
      </c>
      <c r="R25" s="188" t="str">
        <f t="shared" si="0"/>
        <v/>
      </c>
      <c r="AB25" s="749"/>
      <c r="AC25" s="750"/>
      <c r="AD25" s="750"/>
      <c r="AE25" s="750"/>
      <c r="AF25" s="352"/>
      <c r="AG25" s="352"/>
      <c r="AH25" s="944"/>
      <c r="AI25" s="944"/>
      <c r="AJ25" s="944"/>
      <c r="AK25" s="944"/>
      <c r="AL25" s="352"/>
      <c r="AM25" s="352"/>
      <c r="AN25" s="752"/>
      <c r="AO25" s="752"/>
      <c r="AP25" s="752"/>
      <c r="AQ25" s="752"/>
      <c r="AR25" s="352"/>
      <c r="AS25" s="352"/>
      <c r="AT25" s="753"/>
      <c r="AU25" s="753"/>
      <c r="AV25" s="753"/>
      <c r="AW25" s="753"/>
      <c r="AX25" s="352"/>
      <c r="AY25" s="352"/>
      <c r="AZ25" s="948"/>
      <c r="BA25" s="949"/>
      <c r="BB25" s="949"/>
      <c r="BC25" s="950"/>
    </row>
    <row r="26" spans="1:57" ht="33.75" customHeight="1" thickBot="1" x14ac:dyDescent="0.3">
      <c r="A26" s="451">
        <v>1</v>
      </c>
      <c r="B26" s="451">
        <f t="shared" si="5"/>
        <v>0</v>
      </c>
      <c r="C26" s="459">
        <v>20</v>
      </c>
      <c r="D26" s="74"/>
      <c r="E26" s="452" t="str">
        <f>IF(B26=0,"",FLOOR(VLOOKUP(A26,'All Meals'!$A$12:$V$61,4),0.25))</f>
        <v/>
      </c>
      <c r="F26" s="188" t="str">
        <f t="shared" si="1"/>
        <v/>
      </c>
      <c r="G26" s="452" t="str">
        <f>IF(B26=0,"",FLOOR(VLOOKUP(A26,'All Meals'!$A$12:$V$61,5),0.25))</f>
        <v/>
      </c>
      <c r="H26" s="189" t="str">
        <f t="shared" si="2"/>
        <v/>
      </c>
      <c r="I26" s="453" t="str">
        <f>IF(B26=0,"",FLOOR(VLOOKUP(A26,'All Meals'!$A$12:$V$61,6),0.25))</f>
        <v/>
      </c>
      <c r="J26" s="453" t="str">
        <f>IF(B26=0,"",FLOOR(VLOOKUP(A26,'All Meals'!$A$12:$V$61,7),0.25))</f>
        <v/>
      </c>
      <c r="K26" s="454" t="str">
        <f>IF(B26=0, "",VLOOKUP(A26,'All Meals'!$A$12:$V$61,10))</f>
        <v/>
      </c>
      <c r="L26" s="110" t="str">
        <f t="shared" si="3"/>
        <v/>
      </c>
      <c r="M26" s="455" t="str">
        <f>IF(B26=0, "",VLOOKUP(A26,'All Meals'!$A$12:$V$61,13))</f>
        <v/>
      </c>
      <c r="N26" s="454" t="str">
        <f>IF(B26=0, "",VLOOKUP(A26,'All Meals'!$A$12:$V$61,16))</f>
        <v/>
      </c>
      <c r="O26" s="441" t="str">
        <f t="shared" si="16"/>
        <v/>
      </c>
      <c r="P26" s="456" t="str">
        <f>IF(B26=0, "",VLOOKUP(A26,'All Meals'!$A$12:$V$61,19))</f>
        <v/>
      </c>
      <c r="Q26" s="454" t="str">
        <f>IF(B26=0, "",VLOOKUP(A26,'All Meals'!$A$12:$V$61,20))</f>
        <v/>
      </c>
      <c r="R26" s="190" t="str">
        <f t="shared" si="0"/>
        <v/>
      </c>
      <c r="AB26" s="742"/>
      <c r="AC26" s="743"/>
      <c r="AD26" s="743"/>
      <c r="AE26" s="743"/>
      <c r="AF26" s="353"/>
      <c r="AG26" s="353"/>
      <c r="AH26" s="951"/>
      <c r="AI26" s="951"/>
      <c r="AJ26" s="951"/>
      <c r="AK26" s="951"/>
      <c r="AL26" s="353"/>
      <c r="AM26" s="353"/>
      <c r="AN26" s="745"/>
      <c r="AO26" s="745"/>
      <c r="AP26" s="745"/>
      <c r="AQ26" s="745"/>
      <c r="AR26" s="353"/>
      <c r="AS26" s="353"/>
      <c r="AT26" s="746"/>
      <c r="AU26" s="746"/>
      <c r="AV26" s="746"/>
      <c r="AW26" s="746"/>
      <c r="AX26" s="353"/>
      <c r="AY26" s="353"/>
      <c r="AZ26" s="938"/>
      <c r="BA26" s="939"/>
      <c r="BB26" s="939"/>
      <c r="BC26" s="940"/>
    </row>
    <row r="27" spans="1:57" ht="33.75" customHeight="1" x14ac:dyDescent="0.25">
      <c r="AB27" s="170"/>
    </row>
    <row r="28" spans="1:57" ht="33.75" customHeight="1" x14ac:dyDescent="0.25">
      <c r="AB28" s="170"/>
      <c r="AE28" s="171"/>
    </row>
    <row r="29" spans="1:57" ht="33.75" customHeight="1" x14ac:dyDescent="0.25"/>
    <row r="30" spans="1:57" ht="33.75" customHeight="1" x14ac:dyDescent="0.25"/>
  </sheetData>
  <sheetProtection algorithmName="SHA-512" hashValue="S5OT+HJI1OwLdRA10W5F4aFZV4JUvPXA7+icIE2uagXwoBgLKiuigAc/T42bhQMak6Y+z59SxIF617v3DFKH2A==" saltValue="nQF71Qr8BC265IFJ7TWktA==" spinCount="100000" sheet="1"/>
  <mergeCells count="127">
    <mergeCell ref="C1:R1"/>
    <mergeCell ref="T1:Z1"/>
    <mergeCell ref="AB1:BC1"/>
    <mergeCell ref="D2:R2"/>
    <mergeCell ref="T2:V2"/>
    <mergeCell ref="Y2:Z2"/>
    <mergeCell ref="AB2:AW2"/>
    <mergeCell ref="AZ2:BD2"/>
    <mergeCell ref="E5:E6"/>
    <mergeCell ref="F5:F6"/>
    <mergeCell ref="G5:G6"/>
    <mergeCell ref="H5:H6"/>
    <mergeCell ref="I5:I6"/>
    <mergeCell ref="J5:J6"/>
    <mergeCell ref="C3:Z3"/>
    <mergeCell ref="AB3:AN3"/>
    <mergeCell ref="C4:D6"/>
    <mergeCell ref="E4:F4"/>
    <mergeCell ref="G4:J4"/>
    <mergeCell ref="K4:M4"/>
    <mergeCell ref="N4:P4"/>
    <mergeCell ref="Q4:R4"/>
    <mergeCell ref="S4:Z4"/>
    <mergeCell ref="AB4:BC4"/>
    <mergeCell ref="Q5:Q6"/>
    <mergeCell ref="R5:R6"/>
    <mergeCell ref="S5:V5"/>
    <mergeCell ref="AB5:AB6"/>
    <mergeCell ref="AE5:AE6"/>
    <mergeCell ref="Z5:Z8"/>
    <mergeCell ref="S8:V8"/>
    <mergeCell ref="K5:K6"/>
    <mergeCell ref="L5:L6"/>
    <mergeCell ref="M5:M6"/>
    <mergeCell ref="N5:N6"/>
    <mergeCell ref="O5:O6"/>
    <mergeCell ref="P5:P6"/>
    <mergeCell ref="BE5:BE6"/>
    <mergeCell ref="S6:V6"/>
    <mergeCell ref="S7:V7"/>
    <mergeCell ref="AB7:AB8"/>
    <mergeCell ref="AC7:AC8"/>
    <mergeCell ref="AD7:AD8"/>
    <mergeCell ref="AE7:AE8"/>
    <mergeCell ref="AH5:AH6"/>
    <mergeCell ref="AK5:AK6"/>
    <mergeCell ref="AN5:AN6"/>
    <mergeCell ref="AQ5:AQ6"/>
    <mergeCell ref="AT5:AT6"/>
    <mergeCell ref="AW5:AW6"/>
    <mergeCell ref="AF7:AF8"/>
    <mergeCell ref="AG7:AG8"/>
    <mergeCell ref="AH7:AH8"/>
    <mergeCell ref="AI7:AI8"/>
    <mergeCell ref="AJ7:AJ8"/>
    <mergeCell ref="AK7:AK8"/>
    <mergeCell ref="AZ5:AZ6"/>
    <mergeCell ref="BC5:BC6"/>
    <mergeCell ref="BD5:BD6"/>
    <mergeCell ref="BA7:BA8"/>
    <mergeCell ref="BB7:BB8"/>
    <mergeCell ref="BC7:BC8"/>
    <mergeCell ref="AL7:AL8"/>
    <mergeCell ref="AM7:AM8"/>
    <mergeCell ref="AN7:AN8"/>
    <mergeCell ref="AO7:AO8"/>
    <mergeCell ref="AP7:AP8"/>
    <mergeCell ref="AQ7:AQ8"/>
    <mergeCell ref="AR7:AR8"/>
    <mergeCell ref="AS7:AS8"/>
    <mergeCell ref="AT7:AT8"/>
    <mergeCell ref="AU7:AU8"/>
    <mergeCell ref="AV7:AV8"/>
    <mergeCell ref="AW7:AW8"/>
    <mergeCell ref="AX7:AX8"/>
    <mergeCell ref="AY7:AY8"/>
    <mergeCell ref="AZ7:AZ8"/>
    <mergeCell ref="AZ9:BC9"/>
    <mergeCell ref="T11:Z12"/>
    <mergeCell ref="T13:V18"/>
    <mergeCell ref="Y13:Z13"/>
    <mergeCell ref="Y14:Z14"/>
    <mergeCell ref="Y15:Z15"/>
    <mergeCell ref="Y16:Z16"/>
    <mergeCell ref="Y17:Z17"/>
    <mergeCell ref="Y18:Z18"/>
    <mergeCell ref="S9:V9"/>
    <mergeCell ref="AB9:AE9"/>
    <mergeCell ref="AH9:AK9"/>
    <mergeCell ref="AN9:AQ9"/>
    <mergeCell ref="AT9:AW9"/>
    <mergeCell ref="T19:Z19"/>
    <mergeCell ref="T20:V21"/>
    <mergeCell ref="Y20:Z21"/>
    <mergeCell ref="AB20:BC20"/>
    <mergeCell ref="AB21:AE21"/>
    <mergeCell ref="AH21:AK21"/>
    <mergeCell ref="AN21:AQ21"/>
    <mergeCell ref="AT21:AW21"/>
    <mergeCell ref="AZ21:BC21"/>
    <mergeCell ref="AZ22:BC22"/>
    <mergeCell ref="AB23:AE23"/>
    <mergeCell ref="AH23:AK23"/>
    <mergeCell ref="AN23:AQ23"/>
    <mergeCell ref="AT23:AW23"/>
    <mergeCell ref="AZ23:BC23"/>
    <mergeCell ref="T22:V23"/>
    <mergeCell ref="Y22:Z23"/>
    <mergeCell ref="AB22:AE22"/>
    <mergeCell ref="AH22:AK22"/>
    <mergeCell ref="AN22:AQ22"/>
    <mergeCell ref="AT22:AW22"/>
    <mergeCell ref="AB26:AE26"/>
    <mergeCell ref="AH26:AK26"/>
    <mergeCell ref="AN26:AQ26"/>
    <mergeCell ref="AT26:AW26"/>
    <mergeCell ref="AZ26:BC26"/>
    <mergeCell ref="AB24:AE24"/>
    <mergeCell ref="AH24:AK24"/>
    <mergeCell ref="AN24:AQ24"/>
    <mergeCell ref="AT24:AW24"/>
    <mergeCell ref="AZ24:BC24"/>
    <mergeCell ref="AB25:AE25"/>
    <mergeCell ref="AH25:AK25"/>
    <mergeCell ref="AN25:AQ25"/>
    <mergeCell ref="AT25:AW25"/>
    <mergeCell ref="AZ25:BC25"/>
  </mergeCells>
  <conditionalFormatting sqref="R7:R26 Z5 O7:O26 F7:J26 L7:L26 Z9">
    <cfRule type="containsText" dxfId="42" priority="5" stopIfTrue="1" operator="containsText" text="Yes">
      <formula>NOT(ISERROR(SEARCH("Yes",F5)))</formula>
    </cfRule>
    <cfRule type="containsText" dxfId="41" priority="6" stopIfTrue="1" operator="containsText" text="No">
      <formula>NOT(ISERROR(SEARCH("No",F5)))</formula>
    </cfRule>
  </conditionalFormatting>
  <conditionalFormatting sqref="AB9:AE9 AH9:AK9">
    <cfRule type="containsText" dxfId="40" priority="4" stopIfTrue="1" operator="containsText" text="Remember">
      <formula>NOT(ISERROR(SEARCH("Remember",AB9)))</formula>
    </cfRule>
  </conditionalFormatting>
  <conditionalFormatting sqref="AB20">
    <cfRule type="containsText" dxfId="39" priority="3" stopIfTrue="1" operator="containsText" text="You">
      <formula>NOT(ISERROR(SEARCH("You",AB20)))</formula>
    </cfRule>
  </conditionalFormatting>
  <conditionalFormatting sqref="AN9:AQ9">
    <cfRule type="containsText" dxfId="38" priority="2" stopIfTrue="1" operator="containsText" text="if">
      <formula>NOT(ISERROR(SEARCH("if",AN9)))</formula>
    </cfRule>
  </conditionalFormatting>
  <conditionalFormatting sqref="AB20">
    <cfRule type="containsText" dxfId="37" priority="1" stopIfTrue="1" operator="containsText" text="You">
      <formula>NOT(ISERROR(SEARCH("You",AB20)))</formula>
    </cfRule>
  </conditionalFormatting>
  <hyperlinks>
    <hyperlink ref="Y2:Z2" location="'Weekly Report'!A1" display="Go to Weekly Report" xr:uid="{00000000-0004-0000-0C00-000000000000}"/>
    <hyperlink ref="T2:V2" location="'Menu Worksheet Instructions'!A1" display="Go to Instructions" xr:uid="{00000000-0004-0000-0C00-000001000000}"/>
    <hyperlink ref="AZ2:BD2" r:id="rId1" display="https://foodbuyingguide.fns.usda.gov/files/Reports/USDA_FBG_Section2_Vegetables_YieldTable.pdf" xr:uid="{00000000-0004-0000-0C00-000002000000}"/>
    <hyperlink ref="A1" location="Day7!A1" display="Day7" xr:uid="{00000000-0004-0000-0C00-000003000000}"/>
  </hyperlinks>
  <pageMargins left="0.7" right="0.7" top="0.75" bottom="0.75" header="0.3" footer="0.3"/>
  <pageSetup scale="35" orientation="landscape" horizontalDpi="1200" verticalDpi="1200" r:id="rId2"/>
  <headerFooter>
    <oddHeader>&amp;L&amp;G</oddHeader>
    <oddFooter>&amp;L&amp;P</oddFooter>
  </headerFooter>
  <colBreaks count="1" manualBreakCount="1">
    <brk id="18" max="25" man="1"/>
  </col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37889" r:id="rId6" name="Drop Down 1">
              <controlPr defaultSize="0" autoLine="0" autoPict="0">
                <anchor moveWithCells="1">
                  <from>
                    <xdr:col>3</xdr:col>
                    <xdr:colOff>161925</xdr:colOff>
                    <xdr:row>6</xdr:row>
                    <xdr:rowOff>104775</xdr:rowOff>
                  </from>
                  <to>
                    <xdr:col>3</xdr:col>
                    <xdr:colOff>3057525</xdr:colOff>
                    <xdr:row>6</xdr:row>
                    <xdr:rowOff>381000</xdr:rowOff>
                  </to>
                </anchor>
              </controlPr>
            </control>
          </mc:Choice>
        </mc:AlternateContent>
        <mc:AlternateContent xmlns:mc="http://schemas.openxmlformats.org/markup-compatibility/2006">
          <mc:Choice Requires="x14">
            <control shapeId="37890" r:id="rId7" name="Drop Down 2">
              <controlPr defaultSize="0" autoLine="0" autoPict="0">
                <anchor moveWithCells="1">
                  <from>
                    <xdr:col>3</xdr:col>
                    <xdr:colOff>161925</xdr:colOff>
                    <xdr:row>7</xdr:row>
                    <xdr:rowOff>104775</xdr:rowOff>
                  </from>
                  <to>
                    <xdr:col>3</xdr:col>
                    <xdr:colOff>3057525</xdr:colOff>
                    <xdr:row>7</xdr:row>
                    <xdr:rowOff>381000</xdr:rowOff>
                  </to>
                </anchor>
              </controlPr>
            </control>
          </mc:Choice>
        </mc:AlternateContent>
        <mc:AlternateContent xmlns:mc="http://schemas.openxmlformats.org/markup-compatibility/2006">
          <mc:Choice Requires="x14">
            <control shapeId="37891" r:id="rId8" name="Drop Down 3">
              <controlPr defaultSize="0" autoLine="0" autoPict="0">
                <anchor moveWithCells="1">
                  <from>
                    <xdr:col>3</xdr:col>
                    <xdr:colOff>161925</xdr:colOff>
                    <xdr:row>8</xdr:row>
                    <xdr:rowOff>104775</xdr:rowOff>
                  </from>
                  <to>
                    <xdr:col>3</xdr:col>
                    <xdr:colOff>3057525</xdr:colOff>
                    <xdr:row>8</xdr:row>
                    <xdr:rowOff>381000</xdr:rowOff>
                  </to>
                </anchor>
              </controlPr>
            </control>
          </mc:Choice>
        </mc:AlternateContent>
        <mc:AlternateContent xmlns:mc="http://schemas.openxmlformats.org/markup-compatibility/2006">
          <mc:Choice Requires="x14">
            <control shapeId="37892" r:id="rId9" name="Drop Down 4">
              <controlPr defaultSize="0" autoLine="0" autoPict="0">
                <anchor moveWithCells="1">
                  <from>
                    <xdr:col>3</xdr:col>
                    <xdr:colOff>161925</xdr:colOff>
                    <xdr:row>9</xdr:row>
                    <xdr:rowOff>104775</xdr:rowOff>
                  </from>
                  <to>
                    <xdr:col>3</xdr:col>
                    <xdr:colOff>3057525</xdr:colOff>
                    <xdr:row>9</xdr:row>
                    <xdr:rowOff>381000</xdr:rowOff>
                  </to>
                </anchor>
              </controlPr>
            </control>
          </mc:Choice>
        </mc:AlternateContent>
        <mc:AlternateContent xmlns:mc="http://schemas.openxmlformats.org/markup-compatibility/2006">
          <mc:Choice Requires="x14">
            <control shapeId="37893" r:id="rId10" name="Drop Down 5">
              <controlPr defaultSize="0" autoLine="0" autoPict="0">
                <anchor moveWithCells="1">
                  <from>
                    <xdr:col>3</xdr:col>
                    <xdr:colOff>161925</xdr:colOff>
                    <xdr:row>10</xdr:row>
                    <xdr:rowOff>104775</xdr:rowOff>
                  </from>
                  <to>
                    <xdr:col>3</xdr:col>
                    <xdr:colOff>3057525</xdr:colOff>
                    <xdr:row>10</xdr:row>
                    <xdr:rowOff>381000</xdr:rowOff>
                  </to>
                </anchor>
              </controlPr>
            </control>
          </mc:Choice>
        </mc:AlternateContent>
        <mc:AlternateContent xmlns:mc="http://schemas.openxmlformats.org/markup-compatibility/2006">
          <mc:Choice Requires="x14">
            <control shapeId="37894" r:id="rId11" name="Drop Down 6">
              <controlPr defaultSize="0" autoLine="0" autoPict="0">
                <anchor moveWithCells="1">
                  <from>
                    <xdr:col>3</xdr:col>
                    <xdr:colOff>161925</xdr:colOff>
                    <xdr:row>11</xdr:row>
                    <xdr:rowOff>104775</xdr:rowOff>
                  </from>
                  <to>
                    <xdr:col>3</xdr:col>
                    <xdr:colOff>3057525</xdr:colOff>
                    <xdr:row>11</xdr:row>
                    <xdr:rowOff>381000</xdr:rowOff>
                  </to>
                </anchor>
              </controlPr>
            </control>
          </mc:Choice>
        </mc:AlternateContent>
        <mc:AlternateContent xmlns:mc="http://schemas.openxmlformats.org/markup-compatibility/2006">
          <mc:Choice Requires="x14">
            <control shapeId="37895" r:id="rId12" name="Drop Down 7">
              <controlPr defaultSize="0" autoLine="0" autoPict="0">
                <anchor moveWithCells="1">
                  <from>
                    <xdr:col>3</xdr:col>
                    <xdr:colOff>161925</xdr:colOff>
                    <xdr:row>12</xdr:row>
                    <xdr:rowOff>104775</xdr:rowOff>
                  </from>
                  <to>
                    <xdr:col>3</xdr:col>
                    <xdr:colOff>3057525</xdr:colOff>
                    <xdr:row>12</xdr:row>
                    <xdr:rowOff>381000</xdr:rowOff>
                  </to>
                </anchor>
              </controlPr>
            </control>
          </mc:Choice>
        </mc:AlternateContent>
        <mc:AlternateContent xmlns:mc="http://schemas.openxmlformats.org/markup-compatibility/2006">
          <mc:Choice Requires="x14">
            <control shapeId="37896" r:id="rId13" name="Drop Down 8">
              <controlPr defaultSize="0" autoLine="0" autoPict="0">
                <anchor moveWithCells="1">
                  <from>
                    <xdr:col>3</xdr:col>
                    <xdr:colOff>161925</xdr:colOff>
                    <xdr:row>13</xdr:row>
                    <xdr:rowOff>104775</xdr:rowOff>
                  </from>
                  <to>
                    <xdr:col>3</xdr:col>
                    <xdr:colOff>3057525</xdr:colOff>
                    <xdr:row>13</xdr:row>
                    <xdr:rowOff>381000</xdr:rowOff>
                  </to>
                </anchor>
              </controlPr>
            </control>
          </mc:Choice>
        </mc:AlternateContent>
        <mc:AlternateContent xmlns:mc="http://schemas.openxmlformats.org/markup-compatibility/2006">
          <mc:Choice Requires="x14">
            <control shapeId="37897" r:id="rId14" name="Drop Down 9">
              <controlPr defaultSize="0" autoLine="0" autoPict="0">
                <anchor moveWithCells="1">
                  <from>
                    <xdr:col>3</xdr:col>
                    <xdr:colOff>161925</xdr:colOff>
                    <xdr:row>14</xdr:row>
                    <xdr:rowOff>104775</xdr:rowOff>
                  </from>
                  <to>
                    <xdr:col>3</xdr:col>
                    <xdr:colOff>3057525</xdr:colOff>
                    <xdr:row>14</xdr:row>
                    <xdr:rowOff>381000</xdr:rowOff>
                  </to>
                </anchor>
              </controlPr>
            </control>
          </mc:Choice>
        </mc:AlternateContent>
        <mc:AlternateContent xmlns:mc="http://schemas.openxmlformats.org/markup-compatibility/2006">
          <mc:Choice Requires="x14">
            <control shapeId="37898" r:id="rId15" name="Drop Down 10">
              <controlPr defaultSize="0" autoLine="0" autoPict="0">
                <anchor moveWithCells="1">
                  <from>
                    <xdr:col>3</xdr:col>
                    <xdr:colOff>161925</xdr:colOff>
                    <xdr:row>15</xdr:row>
                    <xdr:rowOff>85725</xdr:rowOff>
                  </from>
                  <to>
                    <xdr:col>3</xdr:col>
                    <xdr:colOff>3057525</xdr:colOff>
                    <xdr:row>15</xdr:row>
                    <xdr:rowOff>361950</xdr:rowOff>
                  </to>
                </anchor>
              </controlPr>
            </control>
          </mc:Choice>
        </mc:AlternateContent>
        <mc:AlternateContent xmlns:mc="http://schemas.openxmlformats.org/markup-compatibility/2006">
          <mc:Choice Requires="x14">
            <control shapeId="37899" r:id="rId16" name="Drop Down 11">
              <controlPr defaultSize="0" autoLine="0" autoPict="0">
                <anchor moveWithCells="1">
                  <from>
                    <xdr:col>3</xdr:col>
                    <xdr:colOff>161925</xdr:colOff>
                    <xdr:row>16</xdr:row>
                    <xdr:rowOff>104775</xdr:rowOff>
                  </from>
                  <to>
                    <xdr:col>3</xdr:col>
                    <xdr:colOff>3057525</xdr:colOff>
                    <xdr:row>16</xdr:row>
                    <xdr:rowOff>381000</xdr:rowOff>
                  </to>
                </anchor>
              </controlPr>
            </control>
          </mc:Choice>
        </mc:AlternateContent>
        <mc:AlternateContent xmlns:mc="http://schemas.openxmlformats.org/markup-compatibility/2006">
          <mc:Choice Requires="x14">
            <control shapeId="37900" r:id="rId17" name="Drop Down 12">
              <controlPr defaultSize="0" autoLine="0" autoPict="0">
                <anchor moveWithCells="1">
                  <from>
                    <xdr:col>3</xdr:col>
                    <xdr:colOff>161925</xdr:colOff>
                    <xdr:row>17</xdr:row>
                    <xdr:rowOff>104775</xdr:rowOff>
                  </from>
                  <to>
                    <xdr:col>3</xdr:col>
                    <xdr:colOff>3057525</xdr:colOff>
                    <xdr:row>17</xdr:row>
                    <xdr:rowOff>381000</xdr:rowOff>
                  </to>
                </anchor>
              </controlPr>
            </control>
          </mc:Choice>
        </mc:AlternateContent>
        <mc:AlternateContent xmlns:mc="http://schemas.openxmlformats.org/markup-compatibility/2006">
          <mc:Choice Requires="x14">
            <control shapeId="37901" r:id="rId18" name="Drop Down 13">
              <controlPr defaultSize="0" autoLine="0" autoPict="0">
                <anchor moveWithCells="1">
                  <from>
                    <xdr:col>3</xdr:col>
                    <xdr:colOff>161925</xdr:colOff>
                    <xdr:row>18</xdr:row>
                    <xdr:rowOff>104775</xdr:rowOff>
                  </from>
                  <to>
                    <xdr:col>3</xdr:col>
                    <xdr:colOff>3057525</xdr:colOff>
                    <xdr:row>18</xdr:row>
                    <xdr:rowOff>381000</xdr:rowOff>
                  </to>
                </anchor>
              </controlPr>
            </control>
          </mc:Choice>
        </mc:AlternateContent>
        <mc:AlternateContent xmlns:mc="http://schemas.openxmlformats.org/markup-compatibility/2006">
          <mc:Choice Requires="x14">
            <control shapeId="37902" r:id="rId19" name="Drop Down 14">
              <controlPr defaultSize="0" autoLine="0" autoPict="0">
                <anchor moveWithCells="1">
                  <from>
                    <xdr:col>3</xdr:col>
                    <xdr:colOff>161925</xdr:colOff>
                    <xdr:row>19</xdr:row>
                    <xdr:rowOff>104775</xdr:rowOff>
                  </from>
                  <to>
                    <xdr:col>3</xdr:col>
                    <xdr:colOff>3057525</xdr:colOff>
                    <xdr:row>19</xdr:row>
                    <xdr:rowOff>381000</xdr:rowOff>
                  </to>
                </anchor>
              </controlPr>
            </control>
          </mc:Choice>
        </mc:AlternateContent>
        <mc:AlternateContent xmlns:mc="http://schemas.openxmlformats.org/markup-compatibility/2006">
          <mc:Choice Requires="x14">
            <control shapeId="37903" r:id="rId20" name="Drop Down 15">
              <controlPr defaultSize="0" autoLine="0" autoPict="0">
                <anchor moveWithCells="1">
                  <from>
                    <xdr:col>3</xdr:col>
                    <xdr:colOff>161925</xdr:colOff>
                    <xdr:row>20</xdr:row>
                    <xdr:rowOff>104775</xdr:rowOff>
                  </from>
                  <to>
                    <xdr:col>3</xdr:col>
                    <xdr:colOff>3057525</xdr:colOff>
                    <xdr:row>20</xdr:row>
                    <xdr:rowOff>381000</xdr:rowOff>
                  </to>
                </anchor>
              </controlPr>
            </control>
          </mc:Choice>
        </mc:AlternateContent>
        <mc:AlternateContent xmlns:mc="http://schemas.openxmlformats.org/markup-compatibility/2006">
          <mc:Choice Requires="x14">
            <control shapeId="37904" r:id="rId21" name="Drop Down 16">
              <controlPr defaultSize="0" autoLine="0" autoPict="0">
                <anchor moveWithCells="1">
                  <from>
                    <xdr:col>3</xdr:col>
                    <xdr:colOff>161925</xdr:colOff>
                    <xdr:row>21</xdr:row>
                    <xdr:rowOff>104775</xdr:rowOff>
                  </from>
                  <to>
                    <xdr:col>3</xdr:col>
                    <xdr:colOff>3057525</xdr:colOff>
                    <xdr:row>21</xdr:row>
                    <xdr:rowOff>381000</xdr:rowOff>
                  </to>
                </anchor>
              </controlPr>
            </control>
          </mc:Choice>
        </mc:AlternateContent>
        <mc:AlternateContent xmlns:mc="http://schemas.openxmlformats.org/markup-compatibility/2006">
          <mc:Choice Requires="x14">
            <control shapeId="37905" r:id="rId22" name="Drop Down 17">
              <controlPr defaultSize="0" autoLine="0" autoPict="0">
                <anchor moveWithCells="1">
                  <from>
                    <xdr:col>3</xdr:col>
                    <xdr:colOff>161925</xdr:colOff>
                    <xdr:row>22</xdr:row>
                    <xdr:rowOff>104775</xdr:rowOff>
                  </from>
                  <to>
                    <xdr:col>3</xdr:col>
                    <xdr:colOff>3057525</xdr:colOff>
                    <xdr:row>22</xdr:row>
                    <xdr:rowOff>381000</xdr:rowOff>
                  </to>
                </anchor>
              </controlPr>
            </control>
          </mc:Choice>
        </mc:AlternateContent>
        <mc:AlternateContent xmlns:mc="http://schemas.openxmlformats.org/markup-compatibility/2006">
          <mc:Choice Requires="x14">
            <control shapeId="37906" r:id="rId23" name="Drop Down 18">
              <controlPr defaultSize="0" autoLine="0" autoPict="0">
                <anchor moveWithCells="1">
                  <from>
                    <xdr:col>3</xdr:col>
                    <xdr:colOff>161925</xdr:colOff>
                    <xdr:row>23</xdr:row>
                    <xdr:rowOff>104775</xdr:rowOff>
                  </from>
                  <to>
                    <xdr:col>3</xdr:col>
                    <xdr:colOff>3057525</xdr:colOff>
                    <xdr:row>23</xdr:row>
                    <xdr:rowOff>381000</xdr:rowOff>
                  </to>
                </anchor>
              </controlPr>
            </control>
          </mc:Choice>
        </mc:AlternateContent>
        <mc:AlternateContent xmlns:mc="http://schemas.openxmlformats.org/markup-compatibility/2006">
          <mc:Choice Requires="x14">
            <control shapeId="37907" r:id="rId24" name="Drop Down 19">
              <controlPr defaultSize="0" autoLine="0" autoPict="0">
                <anchor moveWithCells="1">
                  <from>
                    <xdr:col>3</xdr:col>
                    <xdr:colOff>161925</xdr:colOff>
                    <xdr:row>24</xdr:row>
                    <xdr:rowOff>104775</xdr:rowOff>
                  </from>
                  <to>
                    <xdr:col>3</xdr:col>
                    <xdr:colOff>3057525</xdr:colOff>
                    <xdr:row>24</xdr:row>
                    <xdr:rowOff>381000</xdr:rowOff>
                  </to>
                </anchor>
              </controlPr>
            </control>
          </mc:Choice>
        </mc:AlternateContent>
        <mc:AlternateContent xmlns:mc="http://schemas.openxmlformats.org/markup-compatibility/2006">
          <mc:Choice Requires="x14">
            <control shapeId="37908" r:id="rId25" name="Drop Down 20">
              <controlPr defaultSize="0" autoLine="0" autoPict="0">
                <anchor moveWithCells="1">
                  <from>
                    <xdr:col>3</xdr:col>
                    <xdr:colOff>161925</xdr:colOff>
                    <xdr:row>25</xdr:row>
                    <xdr:rowOff>104775</xdr:rowOff>
                  </from>
                  <to>
                    <xdr:col>3</xdr:col>
                    <xdr:colOff>3057525</xdr:colOff>
                    <xdr:row>25</xdr:row>
                    <xdr:rowOff>381000</xdr:rowOff>
                  </to>
                </anchor>
              </controlPr>
            </control>
          </mc:Choice>
        </mc:AlternateContent>
        <mc:AlternateContent xmlns:mc="http://schemas.openxmlformats.org/markup-compatibility/2006">
          <mc:Choice Requires="x14">
            <control shapeId="37909" r:id="rId26" name="Check Box 21">
              <controlPr defaultSize="0" autoFill="0" autoLine="0" autoPict="0">
                <anchor moveWithCells="1">
                  <from>
                    <xdr:col>24</xdr:col>
                    <xdr:colOff>200025</xdr:colOff>
                    <xdr:row>4</xdr:row>
                    <xdr:rowOff>142875</xdr:rowOff>
                  </from>
                  <to>
                    <xdr:col>24</xdr:col>
                    <xdr:colOff>504825</xdr:colOff>
                    <xdr:row>4</xdr:row>
                    <xdr:rowOff>371475</xdr:rowOff>
                  </to>
                </anchor>
              </controlPr>
            </control>
          </mc:Choice>
        </mc:AlternateContent>
        <mc:AlternateContent xmlns:mc="http://schemas.openxmlformats.org/markup-compatibility/2006">
          <mc:Choice Requires="x14">
            <control shapeId="37910" r:id="rId27" name="Check Box 22">
              <controlPr defaultSize="0" autoFill="0" autoLine="0" autoPict="0">
                <anchor moveWithCells="1">
                  <from>
                    <xdr:col>24</xdr:col>
                    <xdr:colOff>200025</xdr:colOff>
                    <xdr:row>5</xdr:row>
                    <xdr:rowOff>152400</xdr:rowOff>
                  </from>
                  <to>
                    <xdr:col>24</xdr:col>
                    <xdr:colOff>514350</xdr:colOff>
                    <xdr:row>5</xdr:row>
                    <xdr:rowOff>371475</xdr:rowOff>
                  </to>
                </anchor>
              </controlPr>
            </control>
          </mc:Choice>
        </mc:AlternateContent>
        <mc:AlternateContent xmlns:mc="http://schemas.openxmlformats.org/markup-compatibility/2006">
          <mc:Choice Requires="x14">
            <control shapeId="37911" r:id="rId28" name="Check Box 23">
              <controlPr defaultSize="0" autoFill="0" autoLine="0" autoPict="0">
                <anchor moveWithCells="1">
                  <from>
                    <xdr:col>24</xdr:col>
                    <xdr:colOff>200025</xdr:colOff>
                    <xdr:row>6</xdr:row>
                    <xdr:rowOff>123825</xdr:rowOff>
                  </from>
                  <to>
                    <xdr:col>24</xdr:col>
                    <xdr:colOff>514350</xdr:colOff>
                    <xdr:row>6</xdr:row>
                    <xdr:rowOff>342900</xdr:rowOff>
                  </to>
                </anchor>
              </controlPr>
            </control>
          </mc:Choice>
        </mc:AlternateContent>
        <mc:AlternateContent xmlns:mc="http://schemas.openxmlformats.org/markup-compatibility/2006">
          <mc:Choice Requires="x14">
            <control shapeId="37912" r:id="rId29" name="Check Box 24">
              <controlPr defaultSize="0" autoFill="0" autoLine="0" autoPict="0">
                <anchor moveWithCells="1">
                  <from>
                    <xdr:col>24</xdr:col>
                    <xdr:colOff>180975</xdr:colOff>
                    <xdr:row>7</xdr:row>
                    <xdr:rowOff>123825</xdr:rowOff>
                  </from>
                  <to>
                    <xdr:col>24</xdr:col>
                    <xdr:colOff>485775</xdr:colOff>
                    <xdr:row>7</xdr:row>
                    <xdr:rowOff>342900</xdr:rowOff>
                  </to>
                </anchor>
              </controlPr>
            </control>
          </mc:Choice>
        </mc:AlternateContent>
        <mc:AlternateContent xmlns:mc="http://schemas.openxmlformats.org/markup-compatibility/2006">
          <mc:Choice Requires="x14">
            <control shapeId="37913" r:id="rId30" name="Check Box 25">
              <controlPr defaultSize="0" autoFill="0" autoLine="0" autoPict="0">
                <anchor moveWithCells="1">
                  <from>
                    <xdr:col>24</xdr:col>
                    <xdr:colOff>180975</xdr:colOff>
                    <xdr:row>8</xdr:row>
                    <xdr:rowOff>85725</xdr:rowOff>
                  </from>
                  <to>
                    <xdr:col>24</xdr:col>
                    <xdr:colOff>485775</xdr:colOff>
                    <xdr:row>8</xdr:row>
                    <xdr:rowOff>314325</xdr:rowOff>
                  </to>
                </anchor>
              </controlPr>
            </control>
          </mc:Choice>
        </mc:AlternateContent>
        <mc:AlternateContent xmlns:mc="http://schemas.openxmlformats.org/markup-compatibility/2006">
          <mc:Choice Requires="x14">
            <control shapeId="37914" r:id="rId31" name="Drop Down 26">
              <controlPr defaultSize="0" autoLine="0" autoPict="0">
                <anchor moveWithCells="1">
                  <from>
                    <xdr:col>27</xdr:col>
                    <xdr:colOff>123825</xdr:colOff>
                    <xdr:row>9</xdr:row>
                    <xdr:rowOff>76200</xdr:rowOff>
                  </from>
                  <to>
                    <xdr:col>27</xdr:col>
                    <xdr:colOff>2476500</xdr:colOff>
                    <xdr:row>9</xdr:row>
                    <xdr:rowOff>342900</xdr:rowOff>
                  </to>
                </anchor>
              </controlPr>
            </control>
          </mc:Choice>
        </mc:AlternateContent>
        <mc:AlternateContent xmlns:mc="http://schemas.openxmlformats.org/markup-compatibility/2006">
          <mc:Choice Requires="x14">
            <control shapeId="37915" r:id="rId32" name="Drop Down 27">
              <controlPr defaultSize="0" autoLine="0" autoPict="0">
                <anchor moveWithCells="1">
                  <from>
                    <xdr:col>27</xdr:col>
                    <xdr:colOff>123825</xdr:colOff>
                    <xdr:row>10</xdr:row>
                    <xdr:rowOff>85725</xdr:rowOff>
                  </from>
                  <to>
                    <xdr:col>27</xdr:col>
                    <xdr:colOff>2476500</xdr:colOff>
                    <xdr:row>10</xdr:row>
                    <xdr:rowOff>381000</xdr:rowOff>
                  </to>
                </anchor>
              </controlPr>
            </control>
          </mc:Choice>
        </mc:AlternateContent>
        <mc:AlternateContent xmlns:mc="http://schemas.openxmlformats.org/markup-compatibility/2006">
          <mc:Choice Requires="x14">
            <control shapeId="37916" r:id="rId33" name="Drop Down 28">
              <controlPr defaultSize="0" autoLine="0" autoPict="0">
                <anchor moveWithCells="1">
                  <from>
                    <xdr:col>27</xdr:col>
                    <xdr:colOff>123825</xdr:colOff>
                    <xdr:row>11</xdr:row>
                    <xdr:rowOff>85725</xdr:rowOff>
                  </from>
                  <to>
                    <xdr:col>27</xdr:col>
                    <xdr:colOff>2476500</xdr:colOff>
                    <xdr:row>11</xdr:row>
                    <xdr:rowOff>381000</xdr:rowOff>
                  </to>
                </anchor>
              </controlPr>
            </control>
          </mc:Choice>
        </mc:AlternateContent>
        <mc:AlternateContent xmlns:mc="http://schemas.openxmlformats.org/markup-compatibility/2006">
          <mc:Choice Requires="x14">
            <control shapeId="37917" r:id="rId34" name="Drop Down 29">
              <controlPr defaultSize="0" autoLine="0" autoPict="0">
                <anchor moveWithCells="1">
                  <from>
                    <xdr:col>27</xdr:col>
                    <xdr:colOff>123825</xdr:colOff>
                    <xdr:row>12</xdr:row>
                    <xdr:rowOff>76200</xdr:rowOff>
                  </from>
                  <to>
                    <xdr:col>27</xdr:col>
                    <xdr:colOff>2495550</xdr:colOff>
                    <xdr:row>12</xdr:row>
                    <xdr:rowOff>342900</xdr:rowOff>
                  </to>
                </anchor>
              </controlPr>
            </control>
          </mc:Choice>
        </mc:AlternateContent>
        <mc:AlternateContent xmlns:mc="http://schemas.openxmlformats.org/markup-compatibility/2006">
          <mc:Choice Requires="x14">
            <control shapeId="37918" r:id="rId35" name="Drop Down 30">
              <controlPr defaultSize="0" autoLine="0" autoPict="0">
                <anchor moveWithCells="1">
                  <from>
                    <xdr:col>27</xdr:col>
                    <xdr:colOff>123825</xdr:colOff>
                    <xdr:row>13</xdr:row>
                    <xdr:rowOff>76200</xdr:rowOff>
                  </from>
                  <to>
                    <xdr:col>27</xdr:col>
                    <xdr:colOff>2476500</xdr:colOff>
                    <xdr:row>13</xdr:row>
                    <xdr:rowOff>342900</xdr:rowOff>
                  </to>
                </anchor>
              </controlPr>
            </control>
          </mc:Choice>
        </mc:AlternateContent>
        <mc:AlternateContent xmlns:mc="http://schemas.openxmlformats.org/markup-compatibility/2006">
          <mc:Choice Requires="x14">
            <control shapeId="37919" r:id="rId36" name="Drop Down 31">
              <controlPr defaultSize="0" autoLine="0" autoPict="0">
                <anchor moveWithCells="1">
                  <from>
                    <xdr:col>27</xdr:col>
                    <xdr:colOff>123825</xdr:colOff>
                    <xdr:row>14</xdr:row>
                    <xdr:rowOff>76200</xdr:rowOff>
                  </from>
                  <to>
                    <xdr:col>27</xdr:col>
                    <xdr:colOff>2476500</xdr:colOff>
                    <xdr:row>14</xdr:row>
                    <xdr:rowOff>342900</xdr:rowOff>
                  </to>
                </anchor>
              </controlPr>
            </control>
          </mc:Choice>
        </mc:AlternateContent>
        <mc:AlternateContent xmlns:mc="http://schemas.openxmlformats.org/markup-compatibility/2006">
          <mc:Choice Requires="x14">
            <control shapeId="37920" r:id="rId37" name="Drop Down 32">
              <controlPr defaultSize="0" autoLine="0" autoPict="0">
                <anchor moveWithCells="1">
                  <from>
                    <xdr:col>27</xdr:col>
                    <xdr:colOff>123825</xdr:colOff>
                    <xdr:row>15</xdr:row>
                    <xdr:rowOff>76200</xdr:rowOff>
                  </from>
                  <to>
                    <xdr:col>27</xdr:col>
                    <xdr:colOff>2476500</xdr:colOff>
                    <xdr:row>15</xdr:row>
                    <xdr:rowOff>342900</xdr:rowOff>
                  </to>
                </anchor>
              </controlPr>
            </control>
          </mc:Choice>
        </mc:AlternateContent>
        <mc:AlternateContent xmlns:mc="http://schemas.openxmlformats.org/markup-compatibility/2006">
          <mc:Choice Requires="x14">
            <control shapeId="37921" r:id="rId38" name="Drop Down 33">
              <controlPr defaultSize="0" autoLine="0" autoPict="0">
                <anchor moveWithCells="1">
                  <from>
                    <xdr:col>27</xdr:col>
                    <xdr:colOff>123825</xdr:colOff>
                    <xdr:row>16</xdr:row>
                    <xdr:rowOff>76200</xdr:rowOff>
                  </from>
                  <to>
                    <xdr:col>27</xdr:col>
                    <xdr:colOff>2476500</xdr:colOff>
                    <xdr:row>16</xdr:row>
                    <xdr:rowOff>342900</xdr:rowOff>
                  </to>
                </anchor>
              </controlPr>
            </control>
          </mc:Choice>
        </mc:AlternateContent>
        <mc:AlternateContent xmlns:mc="http://schemas.openxmlformats.org/markup-compatibility/2006">
          <mc:Choice Requires="x14">
            <control shapeId="37922" r:id="rId39" name="Drop Down 34">
              <controlPr defaultSize="0" autoLine="0" autoPict="0">
                <anchor moveWithCells="1">
                  <from>
                    <xdr:col>27</xdr:col>
                    <xdr:colOff>123825</xdr:colOff>
                    <xdr:row>18</xdr:row>
                    <xdr:rowOff>76200</xdr:rowOff>
                  </from>
                  <to>
                    <xdr:col>27</xdr:col>
                    <xdr:colOff>2476500</xdr:colOff>
                    <xdr:row>18</xdr:row>
                    <xdr:rowOff>342900</xdr:rowOff>
                  </to>
                </anchor>
              </controlPr>
            </control>
          </mc:Choice>
        </mc:AlternateContent>
        <mc:AlternateContent xmlns:mc="http://schemas.openxmlformats.org/markup-compatibility/2006">
          <mc:Choice Requires="x14">
            <control shapeId="37923" r:id="rId40" name="Drop Down 35">
              <controlPr defaultSize="0" autoLine="0" autoPict="0">
                <anchor moveWithCells="1">
                  <from>
                    <xdr:col>30</xdr:col>
                    <xdr:colOff>123825</xdr:colOff>
                    <xdr:row>9</xdr:row>
                    <xdr:rowOff>76200</xdr:rowOff>
                  </from>
                  <to>
                    <xdr:col>30</xdr:col>
                    <xdr:colOff>942975</xdr:colOff>
                    <xdr:row>9</xdr:row>
                    <xdr:rowOff>342900</xdr:rowOff>
                  </to>
                </anchor>
              </controlPr>
            </control>
          </mc:Choice>
        </mc:AlternateContent>
        <mc:AlternateContent xmlns:mc="http://schemas.openxmlformats.org/markup-compatibility/2006">
          <mc:Choice Requires="x14">
            <control shapeId="37924" r:id="rId41" name="Drop Down 36">
              <controlPr defaultSize="0" autoLine="0" autoPict="0">
                <anchor moveWithCells="1">
                  <from>
                    <xdr:col>30</xdr:col>
                    <xdr:colOff>123825</xdr:colOff>
                    <xdr:row>10</xdr:row>
                    <xdr:rowOff>76200</xdr:rowOff>
                  </from>
                  <to>
                    <xdr:col>30</xdr:col>
                    <xdr:colOff>942975</xdr:colOff>
                    <xdr:row>10</xdr:row>
                    <xdr:rowOff>342900</xdr:rowOff>
                  </to>
                </anchor>
              </controlPr>
            </control>
          </mc:Choice>
        </mc:AlternateContent>
        <mc:AlternateContent xmlns:mc="http://schemas.openxmlformats.org/markup-compatibility/2006">
          <mc:Choice Requires="x14">
            <control shapeId="37925" r:id="rId42" name="Drop Down 37">
              <controlPr defaultSize="0" autoLine="0" autoPict="0">
                <anchor moveWithCells="1">
                  <from>
                    <xdr:col>30</xdr:col>
                    <xdr:colOff>123825</xdr:colOff>
                    <xdr:row>11</xdr:row>
                    <xdr:rowOff>76200</xdr:rowOff>
                  </from>
                  <to>
                    <xdr:col>30</xdr:col>
                    <xdr:colOff>942975</xdr:colOff>
                    <xdr:row>11</xdr:row>
                    <xdr:rowOff>342900</xdr:rowOff>
                  </to>
                </anchor>
              </controlPr>
            </control>
          </mc:Choice>
        </mc:AlternateContent>
        <mc:AlternateContent xmlns:mc="http://schemas.openxmlformats.org/markup-compatibility/2006">
          <mc:Choice Requires="x14">
            <control shapeId="37926" r:id="rId43" name="Drop Down 38">
              <controlPr defaultSize="0" autoLine="0" autoPict="0">
                <anchor moveWithCells="1">
                  <from>
                    <xdr:col>30</xdr:col>
                    <xdr:colOff>123825</xdr:colOff>
                    <xdr:row>12</xdr:row>
                    <xdr:rowOff>76200</xdr:rowOff>
                  </from>
                  <to>
                    <xdr:col>30</xdr:col>
                    <xdr:colOff>942975</xdr:colOff>
                    <xdr:row>12</xdr:row>
                    <xdr:rowOff>342900</xdr:rowOff>
                  </to>
                </anchor>
              </controlPr>
            </control>
          </mc:Choice>
        </mc:AlternateContent>
        <mc:AlternateContent xmlns:mc="http://schemas.openxmlformats.org/markup-compatibility/2006">
          <mc:Choice Requires="x14">
            <control shapeId="37927" r:id="rId44" name="Drop Down 39">
              <controlPr defaultSize="0" autoLine="0" autoPict="0">
                <anchor moveWithCells="1">
                  <from>
                    <xdr:col>30</xdr:col>
                    <xdr:colOff>123825</xdr:colOff>
                    <xdr:row>13</xdr:row>
                    <xdr:rowOff>76200</xdr:rowOff>
                  </from>
                  <to>
                    <xdr:col>30</xdr:col>
                    <xdr:colOff>942975</xdr:colOff>
                    <xdr:row>13</xdr:row>
                    <xdr:rowOff>342900</xdr:rowOff>
                  </to>
                </anchor>
              </controlPr>
            </control>
          </mc:Choice>
        </mc:AlternateContent>
        <mc:AlternateContent xmlns:mc="http://schemas.openxmlformats.org/markup-compatibility/2006">
          <mc:Choice Requires="x14">
            <control shapeId="37928" r:id="rId45" name="Drop Down 40">
              <controlPr defaultSize="0" autoLine="0" autoPict="0">
                <anchor moveWithCells="1">
                  <from>
                    <xdr:col>30</xdr:col>
                    <xdr:colOff>123825</xdr:colOff>
                    <xdr:row>14</xdr:row>
                    <xdr:rowOff>76200</xdr:rowOff>
                  </from>
                  <to>
                    <xdr:col>30</xdr:col>
                    <xdr:colOff>942975</xdr:colOff>
                    <xdr:row>14</xdr:row>
                    <xdr:rowOff>342900</xdr:rowOff>
                  </to>
                </anchor>
              </controlPr>
            </control>
          </mc:Choice>
        </mc:AlternateContent>
        <mc:AlternateContent xmlns:mc="http://schemas.openxmlformats.org/markup-compatibility/2006">
          <mc:Choice Requires="x14">
            <control shapeId="37929" r:id="rId46" name="Drop Down 41">
              <controlPr defaultSize="0" autoLine="0" autoPict="0">
                <anchor moveWithCells="1">
                  <from>
                    <xdr:col>30</xdr:col>
                    <xdr:colOff>123825</xdr:colOff>
                    <xdr:row>15</xdr:row>
                    <xdr:rowOff>76200</xdr:rowOff>
                  </from>
                  <to>
                    <xdr:col>30</xdr:col>
                    <xdr:colOff>942975</xdr:colOff>
                    <xdr:row>15</xdr:row>
                    <xdr:rowOff>342900</xdr:rowOff>
                  </to>
                </anchor>
              </controlPr>
            </control>
          </mc:Choice>
        </mc:AlternateContent>
        <mc:AlternateContent xmlns:mc="http://schemas.openxmlformats.org/markup-compatibility/2006">
          <mc:Choice Requires="x14">
            <control shapeId="37930" r:id="rId47" name="Drop Down 42">
              <controlPr defaultSize="0" autoLine="0" autoPict="0">
                <anchor moveWithCells="1">
                  <from>
                    <xdr:col>30</xdr:col>
                    <xdr:colOff>123825</xdr:colOff>
                    <xdr:row>16</xdr:row>
                    <xdr:rowOff>76200</xdr:rowOff>
                  </from>
                  <to>
                    <xdr:col>30</xdr:col>
                    <xdr:colOff>942975</xdr:colOff>
                    <xdr:row>16</xdr:row>
                    <xdr:rowOff>342900</xdr:rowOff>
                  </to>
                </anchor>
              </controlPr>
            </control>
          </mc:Choice>
        </mc:AlternateContent>
        <mc:AlternateContent xmlns:mc="http://schemas.openxmlformats.org/markup-compatibility/2006">
          <mc:Choice Requires="x14">
            <control shapeId="37931" r:id="rId48" name="Drop Down 43">
              <controlPr defaultSize="0" autoLine="0" autoPict="0">
                <anchor moveWithCells="1">
                  <from>
                    <xdr:col>30</xdr:col>
                    <xdr:colOff>123825</xdr:colOff>
                    <xdr:row>17</xdr:row>
                    <xdr:rowOff>76200</xdr:rowOff>
                  </from>
                  <to>
                    <xdr:col>30</xdr:col>
                    <xdr:colOff>942975</xdr:colOff>
                    <xdr:row>17</xdr:row>
                    <xdr:rowOff>342900</xdr:rowOff>
                  </to>
                </anchor>
              </controlPr>
            </control>
          </mc:Choice>
        </mc:AlternateContent>
        <mc:AlternateContent xmlns:mc="http://schemas.openxmlformats.org/markup-compatibility/2006">
          <mc:Choice Requires="x14">
            <control shapeId="37932" r:id="rId49" name="Drop Down 44">
              <controlPr defaultSize="0" autoLine="0" autoPict="0">
                <anchor moveWithCells="1">
                  <from>
                    <xdr:col>30</xdr:col>
                    <xdr:colOff>123825</xdr:colOff>
                    <xdr:row>18</xdr:row>
                    <xdr:rowOff>76200</xdr:rowOff>
                  </from>
                  <to>
                    <xdr:col>30</xdr:col>
                    <xdr:colOff>942975</xdr:colOff>
                    <xdr:row>18</xdr:row>
                    <xdr:rowOff>342900</xdr:rowOff>
                  </to>
                </anchor>
              </controlPr>
            </control>
          </mc:Choice>
        </mc:AlternateContent>
        <mc:AlternateContent xmlns:mc="http://schemas.openxmlformats.org/markup-compatibility/2006">
          <mc:Choice Requires="x14">
            <control shapeId="37933" r:id="rId50" name="Drop Down 45">
              <controlPr defaultSize="0" autoLine="0" autoPict="0">
                <anchor moveWithCells="1">
                  <from>
                    <xdr:col>33</xdr:col>
                    <xdr:colOff>123825</xdr:colOff>
                    <xdr:row>9</xdr:row>
                    <xdr:rowOff>76200</xdr:rowOff>
                  </from>
                  <to>
                    <xdr:col>33</xdr:col>
                    <xdr:colOff>2476500</xdr:colOff>
                    <xdr:row>9</xdr:row>
                    <xdr:rowOff>342900</xdr:rowOff>
                  </to>
                </anchor>
              </controlPr>
            </control>
          </mc:Choice>
        </mc:AlternateContent>
        <mc:AlternateContent xmlns:mc="http://schemas.openxmlformats.org/markup-compatibility/2006">
          <mc:Choice Requires="x14">
            <control shapeId="37934" r:id="rId51" name="Drop Down 46">
              <controlPr defaultSize="0" autoLine="0" autoPict="0">
                <anchor moveWithCells="1">
                  <from>
                    <xdr:col>33</xdr:col>
                    <xdr:colOff>123825</xdr:colOff>
                    <xdr:row>10</xdr:row>
                    <xdr:rowOff>76200</xdr:rowOff>
                  </from>
                  <to>
                    <xdr:col>33</xdr:col>
                    <xdr:colOff>2476500</xdr:colOff>
                    <xdr:row>10</xdr:row>
                    <xdr:rowOff>342900</xdr:rowOff>
                  </to>
                </anchor>
              </controlPr>
            </control>
          </mc:Choice>
        </mc:AlternateContent>
        <mc:AlternateContent xmlns:mc="http://schemas.openxmlformats.org/markup-compatibility/2006">
          <mc:Choice Requires="x14">
            <control shapeId="37935" r:id="rId52" name="Drop Down 47">
              <controlPr defaultSize="0" autoLine="0" autoPict="0">
                <anchor moveWithCells="1">
                  <from>
                    <xdr:col>33</xdr:col>
                    <xdr:colOff>123825</xdr:colOff>
                    <xdr:row>11</xdr:row>
                    <xdr:rowOff>76200</xdr:rowOff>
                  </from>
                  <to>
                    <xdr:col>33</xdr:col>
                    <xdr:colOff>2476500</xdr:colOff>
                    <xdr:row>11</xdr:row>
                    <xdr:rowOff>342900</xdr:rowOff>
                  </to>
                </anchor>
              </controlPr>
            </control>
          </mc:Choice>
        </mc:AlternateContent>
        <mc:AlternateContent xmlns:mc="http://schemas.openxmlformats.org/markup-compatibility/2006">
          <mc:Choice Requires="x14">
            <control shapeId="37936" r:id="rId53" name="Drop Down 48">
              <controlPr defaultSize="0" autoLine="0" autoPict="0">
                <anchor moveWithCells="1">
                  <from>
                    <xdr:col>33</xdr:col>
                    <xdr:colOff>123825</xdr:colOff>
                    <xdr:row>12</xdr:row>
                    <xdr:rowOff>76200</xdr:rowOff>
                  </from>
                  <to>
                    <xdr:col>33</xdr:col>
                    <xdr:colOff>2476500</xdr:colOff>
                    <xdr:row>12</xdr:row>
                    <xdr:rowOff>342900</xdr:rowOff>
                  </to>
                </anchor>
              </controlPr>
            </control>
          </mc:Choice>
        </mc:AlternateContent>
        <mc:AlternateContent xmlns:mc="http://schemas.openxmlformats.org/markup-compatibility/2006">
          <mc:Choice Requires="x14">
            <control shapeId="37937" r:id="rId54" name="Drop Down 49">
              <controlPr defaultSize="0" autoLine="0" autoPict="0">
                <anchor moveWithCells="1">
                  <from>
                    <xdr:col>33</xdr:col>
                    <xdr:colOff>123825</xdr:colOff>
                    <xdr:row>13</xdr:row>
                    <xdr:rowOff>76200</xdr:rowOff>
                  </from>
                  <to>
                    <xdr:col>33</xdr:col>
                    <xdr:colOff>2476500</xdr:colOff>
                    <xdr:row>13</xdr:row>
                    <xdr:rowOff>342900</xdr:rowOff>
                  </to>
                </anchor>
              </controlPr>
            </control>
          </mc:Choice>
        </mc:AlternateContent>
        <mc:AlternateContent xmlns:mc="http://schemas.openxmlformats.org/markup-compatibility/2006">
          <mc:Choice Requires="x14">
            <control shapeId="37938" r:id="rId55" name="Drop Down 50">
              <controlPr defaultSize="0" autoLine="0" autoPict="0">
                <anchor moveWithCells="1">
                  <from>
                    <xdr:col>33</xdr:col>
                    <xdr:colOff>123825</xdr:colOff>
                    <xdr:row>14</xdr:row>
                    <xdr:rowOff>76200</xdr:rowOff>
                  </from>
                  <to>
                    <xdr:col>33</xdr:col>
                    <xdr:colOff>2476500</xdr:colOff>
                    <xdr:row>14</xdr:row>
                    <xdr:rowOff>342900</xdr:rowOff>
                  </to>
                </anchor>
              </controlPr>
            </control>
          </mc:Choice>
        </mc:AlternateContent>
        <mc:AlternateContent xmlns:mc="http://schemas.openxmlformats.org/markup-compatibility/2006">
          <mc:Choice Requires="x14">
            <control shapeId="37939" r:id="rId56" name="Drop Down 51">
              <controlPr defaultSize="0" autoLine="0" autoPict="0">
                <anchor moveWithCells="1">
                  <from>
                    <xdr:col>33</xdr:col>
                    <xdr:colOff>123825</xdr:colOff>
                    <xdr:row>15</xdr:row>
                    <xdr:rowOff>76200</xdr:rowOff>
                  </from>
                  <to>
                    <xdr:col>33</xdr:col>
                    <xdr:colOff>2476500</xdr:colOff>
                    <xdr:row>15</xdr:row>
                    <xdr:rowOff>342900</xdr:rowOff>
                  </to>
                </anchor>
              </controlPr>
            </control>
          </mc:Choice>
        </mc:AlternateContent>
        <mc:AlternateContent xmlns:mc="http://schemas.openxmlformats.org/markup-compatibility/2006">
          <mc:Choice Requires="x14">
            <control shapeId="37940" r:id="rId57" name="Drop Down 52">
              <controlPr defaultSize="0" autoLine="0" autoPict="0">
                <anchor moveWithCells="1">
                  <from>
                    <xdr:col>33</xdr:col>
                    <xdr:colOff>123825</xdr:colOff>
                    <xdr:row>16</xdr:row>
                    <xdr:rowOff>76200</xdr:rowOff>
                  </from>
                  <to>
                    <xdr:col>33</xdr:col>
                    <xdr:colOff>2476500</xdr:colOff>
                    <xdr:row>16</xdr:row>
                    <xdr:rowOff>342900</xdr:rowOff>
                  </to>
                </anchor>
              </controlPr>
            </control>
          </mc:Choice>
        </mc:AlternateContent>
        <mc:AlternateContent xmlns:mc="http://schemas.openxmlformats.org/markup-compatibility/2006">
          <mc:Choice Requires="x14">
            <control shapeId="37941" r:id="rId58" name="Drop Down 53">
              <controlPr defaultSize="0" autoLine="0" autoPict="0">
                <anchor moveWithCells="1">
                  <from>
                    <xdr:col>33</xdr:col>
                    <xdr:colOff>123825</xdr:colOff>
                    <xdr:row>17</xdr:row>
                    <xdr:rowOff>76200</xdr:rowOff>
                  </from>
                  <to>
                    <xdr:col>33</xdr:col>
                    <xdr:colOff>2476500</xdr:colOff>
                    <xdr:row>17</xdr:row>
                    <xdr:rowOff>342900</xdr:rowOff>
                  </to>
                </anchor>
              </controlPr>
            </control>
          </mc:Choice>
        </mc:AlternateContent>
        <mc:AlternateContent xmlns:mc="http://schemas.openxmlformats.org/markup-compatibility/2006">
          <mc:Choice Requires="x14">
            <control shapeId="37942" r:id="rId59" name="Drop Down 54">
              <controlPr defaultSize="0" autoLine="0" autoPict="0">
                <anchor moveWithCells="1">
                  <from>
                    <xdr:col>33</xdr:col>
                    <xdr:colOff>123825</xdr:colOff>
                    <xdr:row>18</xdr:row>
                    <xdr:rowOff>76200</xdr:rowOff>
                  </from>
                  <to>
                    <xdr:col>33</xdr:col>
                    <xdr:colOff>2476500</xdr:colOff>
                    <xdr:row>18</xdr:row>
                    <xdr:rowOff>342900</xdr:rowOff>
                  </to>
                </anchor>
              </controlPr>
            </control>
          </mc:Choice>
        </mc:AlternateContent>
        <mc:AlternateContent xmlns:mc="http://schemas.openxmlformats.org/markup-compatibility/2006">
          <mc:Choice Requires="x14">
            <control shapeId="37943" r:id="rId60" name="Drop Down 55">
              <controlPr defaultSize="0" autoLine="0" autoPict="0">
                <anchor moveWithCells="1">
                  <from>
                    <xdr:col>36</xdr:col>
                    <xdr:colOff>123825</xdr:colOff>
                    <xdr:row>9</xdr:row>
                    <xdr:rowOff>76200</xdr:rowOff>
                  </from>
                  <to>
                    <xdr:col>36</xdr:col>
                    <xdr:colOff>942975</xdr:colOff>
                    <xdr:row>9</xdr:row>
                    <xdr:rowOff>342900</xdr:rowOff>
                  </to>
                </anchor>
              </controlPr>
            </control>
          </mc:Choice>
        </mc:AlternateContent>
        <mc:AlternateContent xmlns:mc="http://schemas.openxmlformats.org/markup-compatibility/2006">
          <mc:Choice Requires="x14">
            <control shapeId="37944" r:id="rId61" name="Drop Down 56">
              <controlPr defaultSize="0" autoLine="0" autoPict="0">
                <anchor moveWithCells="1">
                  <from>
                    <xdr:col>36</xdr:col>
                    <xdr:colOff>123825</xdr:colOff>
                    <xdr:row>10</xdr:row>
                    <xdr:rowOff>76200</xdr:rowOff>
                  </from>
                  <to>
                    <xdr:col>36</xdr:col>
                    <xdr:colOff>942975</xdr:colOff>
                    <xdr:row>10</xdr:row>
                    <xdr:rowOff>342900</xdr:rowOff>
                  </to>
                </anchor>
              </controlPr>
            </control>
          </mc:Choice>
        </mc:AlternateContent>
        <mc:AlternateContent xmlns:mc="http://schemas.openxmlformats.org/markup-compatibility/2006">
          <mc:Choice Requires="x14">
            <control shapeId="37945" r:id="rId62" name="Drop Down 57">
              <controlPr defaultSize="0" autoLine="0" autoPict="0">
                <anchor moveWithCells="1">
                  <from>
                    <xdr:col>36</xdr:col>
                    <xdr:colOff>123825</xdr:colOff>
                    <xdr:row>11</xdr:row>
                    <xdr:rowOff>76200</xdr:rowOff>
                  </from>
                  <to>
                    <xdr:col>36</xdr:col>
                    <xdr:colOff>942975</xdr:colOff>
                    <xdr:row>11</xdr:row>
                    <xdr:rowOff>342900</xdr:rowOff>
                  </to>
                </anchor>
              </controlPr>
            </control>
          </mc:Choice>
        </mc:AlternateContent>
        <mc:AlternateContent xmlns:mc="http://schemas.openxmlformats.org/markup-compatibility/2006">
          <mc:Choice Requires="x14">
            <control shapeId="37946" r:id="rId63" name="Drop Down 58">
              <controlPr defaultSize="0" autoLine="0" autoPict="0">
                <anchor moveWithCells="1">
                  <from>
                    <xdr:col>36</xdr:col>
                    <xdr:colOff>123825</xdr:colOff>
                    <xdr:row>12</xdr:row>
                    <xdr:rowOff>76200</xdr:rowOff>
                  </from>
                  <to>
                    <xdr:col>36</xdr:col>
                    <xdr:colOff>942975</xdr:colOff>
                    <xdr:row>12</xdr:row>
                    <xdr:rowOff>342900</xdr:rowOff>
                  </to>
                </anchor>
              </controlPr>
            </control>
          </mc:Choice>
        </mc:AlternateContent>
        <mc:AlternateContent xmlns:mc="http://schemas.openxmlformats.org/markup-compatibility/2006">
          <mc:Choice Requires="x14">
            <control shapeId="37947" r:id="rId64" name="Drop Down 59">
              <controlPr defaultSize="0" autoLine="0" autoPict="0">
                <anchor moveWithCells="1">
                  <from>
                    <xdr:col>36</xdr:col>
                    <xdr:colOff>123825</xdr:colOff>
                    <xdr:row>13</xdr:row>
                    <xdr:rowOff>76200</xdr:rowOff>
                  </from>
                  <to>
                    <xdr:col>36</xdr:col>
                    <xdr:colOff>942975</xdr:colOff>
                    <xdr:row>13</xdr:row>
                    <xdr:rowOff>342900</xdr:rowOff>
                  </to>
                </anchor>
              </controlPr>
            </control>
          </mc:Choice>
        </mc:AlternateContent>
        <mc:AlternateContent xmlns:mc="http://schemas.openxmlformats.org/markup-compatibility/2006">
          <mc:Choice Requires="x14">
            <control shapeId="37948" r:id="rId65" name="Drop Down 60">
              <controlPr defaultSize="0" autoLine="0" autoPict="0">
                <anchor moveWithCells="1">
                  <from>
                    <xdr:col>36</xdr:col>
                    <xdr:colOff>123825</xdr:colOff>
                    <xdr:row>14</xdr:row>
                    <xdr:rowOff>76200</xdr:rowOff>
                  </from>
                  <to>
                    <xdr:col>36</xdr:col>
                    <xdr:colOff>942975</xdr:colOff>
                    <xdr:row>14</xdr:row>
                    <xdr:rowOff>342900</xdr:rowOff>
                  </to>
                </anchor>
              </controlPr>
            </control>
          </mc:Choice>
        </mc:AlternateContent>
        <mc:AlternateContent xmlns:mc="http://schemas.openxmlformats.org/markup-compatibility/2006">
          <mc:Choice Requires="x14">
            <control shapeId="37949" r:id="rId66" name="Drop Down 61">
              <controlPr defaultSize="0" autoLine="0" autoPict="0">
                <anchor moveWithCells="1">
                  <from>
                    <xdr:col>36</xdr:col>
                    <xdr:colOff>123825</xdr:colOff>
                    <xdr:row>15</xdr:row>
                    <xdr:rowOff>76200</xdr:rowOff>
                  </from>
                  <to>
                    <xdr:col>36</xdr:col>
                    <xdr:colOff>942975</xdr:colOff>
                    <xdr:row>15</xdr:row>
                    <xdr:rowOff>342900</xdr:rowOff>
                  </to>
                </anchor>
              </controlPr>
            </control>
          </mc:Choice>
        </mc:AlternateContent>
        <mc:AlternateContent xmlns:mc="http://schemas.openxmlformats.org/markup-compatibility/2006">
          <mc:Choice Requires="x14">
            <control shapeId="37950" r:id="rId67" name="Drop Down 62">
              <controlPr defaultSize="0" autoLine="0" autoPict="0">
                <anchor moveWithCells="1">
                  <from>
                    <xdr:col>36</xdr:col>
                    <xdr:colOff>123825</xdr:colOff>
                    <xdr:row>16</xdr:row>
                    <xdr:rowOff>76200</xdr:rowOff>
                  </from>
                  <to>
                    <xdr:col>36</xdr:col>
                    <xdr:colOff>942975</xdr:colOff>
                    <xdr:row>16</xdr:row>
                    <xdr:rowOff>342900</xdr:rowOff>
                  </to>
                </anchor>
              </controlPr>
            </control>
          </mc:Choice>
        </mc:AlternateContent>
        <mc:AlternateContent xmlns:mc="http://schemas.openxmlformats.org/markup-compatibility/2006">
          <mc:Choice Requires="x14">
            <control shapeId="37951" r:id="rId68" name="Drop Down 63">
              <controlPr defaultSize="0" autoLine="0" autoPict="0">
                <anchor moveWithCells="1">
                  <from>
                    <xdr:col>36</xdr:col>
                    <xdr:colOff>123825</xdr:colOff>
                    <xdr:row>17</xdr:row>
                    <xdr:rowOff>76200</xdr:rowOff>
                  </from>
                  <to>
                    <xdr:col>36</xdr:col>
                    <xdr:colOff>942975</xdr:colOff>
                    <xdr:row>17</xdr:row>
                    <xdr:rowOff>342900</xdr:rowOff>
                  </to>
                </anchor>
              </controlPr>
            </control>
          </mc:Choice>
        </mc:AlternateContent>
        <mc:AlternateContent xmlns:mc="http://schemas.openxmlformats.org/markup-compatibility/2006">
          <mc:Choice Requires="x14">
            <control shapeId="37952" r:id="rId69" name="Drop Down 64">
              <controlPr defaultSize="0" autoLine="0" autoPict="0">
                <anchor moveWithCells="1">
                  <from>
                    <xdr:col>36</xdr:col>
                    <xdr:colOff>123825</xdr:colOff>
                    <xdr:row>18</xdr:row>
                    <xdr:rowOff>76200</xdr:rowOff>
                  </from>
                  <to>
                    <xdr:col>36</xdr:col>
                    <xdr:colOff>942975</xdr:colOff>
                    <xdr:row>18</xdr:row>
                    <xdr:rowOff>342900</xdr:rowOff>
                  </to>
                </anchor>
              </controlPr>
            </control>
          </mc:Choice>
        </mc:AlternateContent>
        <mc:AlternateContent xmlns:mc="http://schemas.openxmlformats.org/markup-compatibility/2006">
          <mc:Choice Requires="x14">
            <control shapeId="37953" r:id="rId70" name="Drop Down 65">
              <controlPr defaultSize="0" autoLine="0" autoPict="0">
                <anchor moveWithCells="1">
                  <from>
                    <xdr:col>39</xdr:col>
                    <xdr:colOff>76200</xdr:colOff>
                    <xdr:row>9</xdr:row>
                    <xdr:rowOff>85725</xdr:rowOff>
                  </from>
                  <to>
                    <xdr:col>39</xdr:col>
                    <xdr:colOff>2409825</xdr:colOff>
                    <xdr:row>9</xdr:row>
                    <xdr:rowOff>342900</xdr:rowOff>
                  </to>
                </anchor>
              </controlPr>
            </control>
          </mc:Choice>
        </mc:AlternateContent>
        <mc:AlternateContent xmlns:mc="http://schemas.openxmlformats.org/markup-compatibility/2006">
          <mc:Choice Requires="x14">
            <control shapeId="37954" r:id="rId71" name="Drop Down 66">
              <controlPr defaultSize="0" autoLine="0" autoPict="0">
                <anchor moveWithCells="1">
                  <from>
                    <xdr:col>39</xdr:col>
                    <xdr:colOff>76200</xdr:colOff>
                    <xdr:row>10</xdr:row>
                    <xdr:rowOff>85725</xdr:rowOff>
                  </from>
                  <to>
                    <xdr:col>39</xdr:col>
                    <xdr:colOff>2409825</xdr:colOff>
                    <xdr:row>10</xdr:row>
                    <xdr:rowOff>342900</xdr:rowOff>
                  </to>
                </anchor>
              </controlPr>
            </control>
          </mc:Choice>
        </mc:AlternateContent>
        <mc:AlternateContent xmlns:mc="http://schemas.openxmlformats.org/markup-compatibility/2006">
          <mc:Choice Requires="x14">
            <control shapeId="37955" r:id="rId72" name="Drop Down 67">
              <controlPr defaultSize="0" autoLine="0" autoPict="0">
                <anchor moveWithCells="1">
                  <from>
                    <xdr:col>39</xdr:col>
                    <xdr:colOff>76200</xdr:colOff>
                    <xdr:row>11</xdr:row>
                    <xdr:rowOff>85725</xdr:rowOff>
                  </from>
                  <to>
                    <xdr:col>39</xdr:col>
                    <xdr:colOff>2409825</xdr:colOff>
                    <xdr:row>11</xdr:row>
                    <xdr:rowOff>342900</xdr:rowOff>
                  </to>
                </anchor>
              </controlPr>
            </control>
          </mc:Choice>
        </mc:AlternateContent>
        <mc:AlternateContent xmlns:mc="http://schemas.openxmlformats.org/markup-compatibility/2006">
          <mc:Choice Requires="x14">
            <control shapeId="37956" r:id="rId73" name="Drop Down 68">
              <controlPr defaultSize="0" autoLine="0" autoPict="0">
                <anchor moveWithCells="1">
                  <from>
                    <xdr:col>39</xdr:col>
                    <xdr:colOff>76200</xdr:colOff>
                    <xdr:row>12</xdr:row>
                    <xdr:rowOff>85725</xdr:rowOff>
                  </from>
                  <to>
                    <xdr:col>39</xdr:col>
                    <xdr:colOff>2409825</xdr:colOff>
                    <xdr:row>12</xdr:row>
                    <xdr:rowOff>342900</xdr:rowOff>
                  </to>
                </anchor>
              </controlPr>
            </control>
          </mc:Choice>
        </mc:AlternateContent>
        <mc:AlternateContent xmlns:mc="http://schemas.openxmlformats.org/markup-compatibility/2006">
          <mc:Choice Requires="x14">
            <control shapeId="37957" r:id="rId74" name="Drop Down 69">
              <controlPr defaultSize="0" autoLine="0" autoPict="0">
                <anchor moveWithCells="1">
                  <from>
                    <xdr:col>39</xdr:col>
                    <xdr:colOff>76200</xdr:colOff>
                    <xdr:row>13</xdr:row>
                    <xdr:rowOff>85725</xdr:rowOff>
                  </from>
                  <to>
                    <xdr:col>39</xdr:col>
                    <xdr:colOff>2409825</xdr:colOff>
                    <xdr:row>13</xdr:row>
                    <xdr:rowOff>342900</xdr:rowOff>
                  </to>
                </anchor>
              </controlPr>
            </control>
          </mc:Choice>
        </mc:AlternateContent>
        <mc:AlternateContent xmlns:mc="http://schemas.openxmlformats.org/markup-compatibility/2006">
          <mc:Choice Requires="x14">
            <control shapeId="37958" r:id="rId75" name="Drop Down 70">
              <controlPr defaultSize="0" autoLine="0" autoPict="0">
                <anchor moveWithCells="1">
                  <from>
                    <xdr:col>39</xdr:col>
                    <xdr:colOff>76200</xdr:colOff>
                    <xdr:row>14</xdr:row>
                    <xdr:rowOff>85725</xdr:rowOff>
                  </from>
                  <to>
                    <xdr:col>39</xdr:col>
                    <xdr:colOff>2409825</xdr:colOff>
                    <xdr:row>14</xdr:row>
                    <xdr:rowOff>342900</xdr:rowOff>
                  </to>
                </anchor>
              </controlPr>
            </control>
          </mc:Choice>
        </mc:AlternateContent>
        <mc:AlternateContent xmlns:mc="http://schemas.openxmlformats.org/markup-compatibility/2006">
          <mc:Choice Requires="x14">
            <control shapeId="37959" r:id="rId76" name="Drop Down 71">
              <controlPr defaultSize="0" autoLine="0" autoPict="0">
                <anchor moveWithCells="1">
                  <from>
                    <xdr:col>39</xdr:col>
                    <xdr:colOff>76200</xdr:colOff>
                    <xdr:row>15</xdr:row>
                    <xdr:rowOff>85725</xdr:rowOff>
                  </from>
                  <to>
                    <xdr:col>39</xdr:col>
                    <xdr:colOff>2409825</xdr:colOff>
                    <xdr:row>15</xdr:row>
                    <xdr:rowOff>342900</xdr:rowOff>
                  </to>
                </anchor>
              </controlPr>
            </control>
          </mc:Choice>
        </mc:AlternateContent>
        <mc:AlternateContent xmlns:mc="http://schemas.openxmlformats.org/markup-compatibility/2006">
          <mc:Choice Requires="x14">
            <control shapeId="37960" r:id="rId77" name="Drop Down 72">
              <controlPr defaultSize="0" autoLine="0" autoPict="0">
                <anchor moveWithCells="1">
                  <from>
                    <xdr:col>39</xdr:col>
                    <xdr:colOff>76200</xdr:colOff>
                    <xdr:row>16</xdr:row>
                    <xdr:rowOff>85725</xdr:rowOff>
                  </from>
                  <to>
                    <xdr:col>39</xdr:col>
                    <xdr:colOff>2409825</xdr:colOff>
                    <xdr:row>16</xdr:row>
                    <xdr:rowOff>342900</xdr:rowOff>
                  </to>
                </anchor>
              </controlPr>
            </control>
          </mc:Choice>
        </mc:AlternateContent>
        <mc:AlternateContent xmlns:mc="http://schemas.openxmlformats.org/markup-compatibility/2006">
          <mc:Choice Requires="x14">
            <control shapeId="37961" r:id="rId78" name="Drop Down 73">
              <controlPr defaultSize="0" autoLine="0" autoPict="0">
                <anchor moveWithCells="1">
                  <from>
                    <xdr:col>39</xdr:col>
                    <xdr:colOff>76200</xdr:colOff>
                    <xdr:row>17</xdr:row>
                    <xdr:rowOff>85725</xdr:rowOff>
                  </from>
                  <to>
                    <xdr:col>39</xdr:col>
                    <xdr:colOff>2409825</xdr:colOff>
                    <xdr:row>17</xdr:row>
                    <xdr:rowOff>342900</xdr:rowOff>
                  </to>
                </anchor>
              </controlPr>
            </control>
          </mc:Choice>
        </mc:AlternateContent>
        <mc:AlternateContent xmlns:mc="http://schemas.openxmlformats.org/markup-compatibility/2006">
          <mc:Choice Requires="x14">
            <control shapeId="37962" r:id="rId79" name="Drop Down 74">
              <controlPr defaultSize="0" autoLine="0" autoPict="0">
                <anchor moveWithCells="1">
                  <from>
                    <xdr:col>39</xdr:col>
                    <xdr:colOff>76200</xdr:colOff>
                    <xdr:row>18</xdr:row>
                    <xdr:rowOff>85725</xdr:rowOff>
                  </from>
                  <to>
                    <xdr:col>39</xdr:col>
                    <xdr:colOff>2409825</xdr:colOff>
                    <xdr:row>18</xdr:row>
                    <xdr:rowOff>342900</xdr:rowOff>
                  </to>
                </anchor>
              </controlPr>
            </control>
          </mc:Choice>
        </mc:AlternateContent>
        <mc:AlternateContent xmlns:mc="http://schemas.openxmlformats.org/markup-compatibility/2006">
          <mc:Choice Requires="x14">
            <control shapeId="37963" r:id="rId80" name="Drop Down 75">
              <controlPr defaultSize="0" autoLine="0" autoPict="0">
                <anchor moveWithCells="1">
                  <from>
                    <xdr:col>42</xdr:col>
                    <xdr:colOff>123825</xdr:colOff>
                    <xdr:row>9</xdr:row>
                    <xdr:rowOff>76200</xdr:rowOff>
                  </from>
                  <to>
                    <xdr:col>42</xdr:col>
                    <xdr:colOff>933450</xdr:colOff>
                    <xdr:row>9</xdr:row>
                    <xdr:rowOff>342900</xdr:rowOff>
                  </to>
                </anchor>
              </controlPr>
            </control>
          </mc:Choice>
        </mc:AlternateContent>
        <mc:AlternateContent xmlns:mc="http://schemas.openxmlformats.org/markup-compatibility/2006">
          <mc:Choice Requires="x14">
            <control shapeId="37964" r:id="rId81" name="Drop Down 76">
              <controlPr defaultSize="0" autoLine="0" autoPict="0">
                <anchor moveWithCells="1">
                  <from>
                    <xdr:col>42</xdr:col>
                    <xdr:colOff>123825</xdr:colOff>
                    <xdr:row>10</xdr:row>
                    <xdr:rowOff>76200</xdr:rowOff>
                  </from>
                  <to>
                    <xdr:col>42</xdr:col>
                    <xdr:colOff>933450</xdr:colOff>
                    <xdr:row>10</xdr:row>
                    <xdr:rowOff>342900</xdr:rowOff>
                  </to>
                </anchor>
              </controlPr>
            </control>
          </mc:Choice>
        </mc:AlternateContent>
        <mc:AlternateContent xmlns:mc="http://schemas.openxmlformats.org/markup-compatibility/2006">
          <mc:Choice Requires="x14">
            <control shapeId="37965" r:id="rId82" name="Drop Down 77">
              <controlPr defaultSize="0" autoLine="0" autoPict="0">
                <anchor moveWithCells="1">
                  <from>
                    <xdr:col>42</xdr:col>
                    <xdr:colOff>123825</xdr:colOff>
                    <xdr:row>11</xdr:row>
                    <xdr:rowOff>76200</xdr:rowOff>
                  </from>
                  <to>
                    <xdr:col>42</xdr:col>
                    <xdr:colOff>933450</xdr:colOff>
                    <xdr:row>11</xdr:row>
                    <xdr:rowOff>342900</xdr:rowOff>
                  </to>
                </anchor>
              </controlPr>
            </control>
          </mc:Choice>
        </mc:AlternateContent>
        <mc:AlternateContent xmlns:mc="http://schemas.openxmlformats.org/markup-compatibility/2006">
          <mc:Choice Requires="x14">
            <control shapeId="37966" r:id="rId83" name="Drop Down 78">
              <controlPr defaultSize="0" autoLine="0" autoPict="0">
                <anchor moveWithCells="1">
                  <from>
                    <xdr:col>42</xdr:col>
                    <xdr:colOff>123825</xdr:colOff>
                    <xdr:row>12</xdr:row>
                    <xdr:rowOff>76200</xdr:rowOff>
                  </from>
                  <to>
                    <xdr:col>42</xdr:col>
                    <xdr:colOff>933450</xdr:colOff>
                    <xdr:row>12</xdr:row>
                    <xdr:rowOff>342900</xdr:rowOff>
                  </to>
                </anchor>
              </controlPr>
            </control>
          </mc:Choice>
        </mc:AlternateContent>
        <mc:AlternateContent xmlns:mc="http://schemas.openxmlformats.org/markup-compatibility/2006">
          <mc:Choice Requires="x14">
            <control shapeId="37967" r:id="rId84" name="Drop Down 79">
              <controlPr defaultSize="0" autoLine="0" autoPict="0">
                <anchor moveWithCells="1">
                  <from>
                    <xdr:col>42</xdr:col>
                    <xdr:colOff>123825</xdr:colOff>
                    <xdr:row>13</xdr:row>
                    <xdr:rowOff>76200</xdr:rowOff>
                  </from>
                  <to>
                    <xdr:col>42</xdr:col>
                    <xdr:colOff>933450</xdr:colOff>
                    <xdr:row>13</xdr:row>
                    <xdr:rowOff>342900</xdr:rowOff>
                  </to>
                </anchor>
              </controlPr>
            </control>
          </mc:Choice>
        </mc:AlternateContent>
        <mc:AlternateContent xmlns:mc="http://schemas.openxmlformats.org/markup-compatibility/2006">
          <mc:Choice Requires="x14">
            <control shapeId="37968" r:id="rId85" name="Drop Down 80">
              <controlPr defaultSize="0" autoLine="0" autoPict="0">
                <anchor moveWithCells="1">
                  <from>
                    <xdr:col>42</xdr:col>
                    <xdr:colOff>123825</xdr:colOff>
                    <xdr:row>14</xdr:row>
                    <xdr:rowOff>76200</xdr:rowOff>
                  </from>
                  <to>
                    <xdr:col>42</xdr:col>
                    <xdr:colOff>933450</xdr:colOff>
                    <xdr:row>14</xdr:row>
                    <xdr:rowOff>342900</xdr:rowOff>
                  </to>
                </anchor>
              </controlPr>
            </control>
          </mc:Choice>
        </mc:AlternateContent>
        <mc:AlternateContent xmlns:mc="http://schemas.openxmlformats.org/markup-compatibility/2006">
          <mc:Choice Requires="x14">
            <control shapeId="37969" r:id="rId86" name="Drop Down 81">
              <controlPr defaultSize="0" autoLine="0" autoPict="0">
                <anchor moveWithCells="1">
                  <from>
                    <xdr:col>42</xdr:col>
                    <xdr:colOff>123825</xdr:colOff>
                    <xdr:row>15</xdr:row>
                    <xdr:rowOff>76200</xdr:rowOff>
                  </from>
                  <to>
                    <xdr:col>42</xdr:col>
                    <xdr:colOff>933450</xdr:colOff>
                    <xdr:row>15</xdr:row>
                    <xdr:rowOff>342900</xdr:rowOff>
                  </to>
                </anchor>
              </controlPr>
            </control>
          </mc:Choice>
        </mc:AlternateContent>
        <mc:AlternateContent xmlns:mc="http://schemas.openxmlformats.org/markup-compatibility/2006">
          <mc:Choice Requires="x14">
            <control shapeId="37970" r:id="rId87" name="Drop Down 82">
              <controlPr defaultSize="0" autoLine="0" autoPict="0">
                <anchor moveWithCells="1">
                  <from>
                    <xdr:col>42</xdr:col>
                    <xdr:colOff>123825</xdr:colOff>
                    <xdr:row>16</xdr:row>
                    <xdr:rowOff>76200</xdr:rowOff>
                  </from>
                  <to>
                    <xdr:col>42</xdr:col>
                    <xdr:colOff>933450</xdr:colOff>
                    <xdr:row>16</xdr:row>
                    <xdr:rowOff>342900</xdr:rowOff>
                  </to>
                </anchor>
              </controlPr>
            </control>
          </mc:Choice>
        </mc:AlternateContent>
        <mc:AlternateContent xmlns:mc="http://schemas.openxmlformats.org/markup-compatibility/2006">
          <mc:Choice Requires="x14">
            <control shapeId="37971" r:id="rId88" name="Drop Down 83">
              <controlPr defaultSize="0" autoLine="0" autoPict="0">
                <anchor moveWithCells="1">
                  <from>
                    <xdr:col>42</xdr:col>
                    <xdr:colOff>123825</xdr:colOff>
                    <xdr:row>17</xdr:row>
                    <xdr:rowOff>76200</xdr:rowOff>
                  </from>
                  <to>
                    <xdr:col>42</xdr:col>
                    <xdr:colOff>933450</xdr:colOff>
                    <xdr:row>17</xdr:row>
                    <xdr:rowOff>342900</xdr:rowOff>
                  </to>
                </anchor>
              </controlPr>
            </control>
          </mc:Choice>
        </mc:AlternateContent>
        <mc:AlternateContent xmlns:mc="http://schemas.openxmlformats.org/markup-compatibility/2006">
          <mc:Choice Requires="x14">
            <control shapeId="37972" r:id="rId89" name="Drop Down 84">
              <controlPr defaultSize="0" autoLine="0" autoPict="0">
                <anchor moveWithCells="1">
                  <from>
                    <xdr:col>42</xdr:col>
                    <xdr:colOff>123825</xdr:colOff>
                    <xdr:row>18</xdr:row>
                    <xdr:rowOff>76200</xdr:rowOff>
                  </from>
                  <to>
                    <xdr:col>42</xdr:col>
                    <xdr:colOff>933450</xdr:colOff>
                    <xdr:row>18</xdr:row>
                    <xdr:rowOff>342900</xdr:rowOff>
                  </to>
                </anchor>
              </controlPr>
            </control>
          </mc:Choice>
        </mc:AlternateContent>
        <mc:AlternateContent xmlns:mc="http://schemas.openxmlformats.org/markup-compatibility/2006">
          <mc:Choice Requires="x14">
            <control shapeId="37973" r:id="rId90" name="Drop Down 85">
              <controlPr defaultSize="0" autoLine="0" autoPict="0">
                <anchor moveWithCells="1">
                  <from>
                    <xdr:col>45</xdr:col>
                    <xdr:colOff>76200</xdr:colOff>
                    <xdr:row>9</xdr:row>
                    <xdr:rowOff>85725</xdr:rowOff>
                  </from>
                  <to>
                    <xdr:col>45</xdr:col>
                    <xdr:colOff>2409825</xdr:colOff>
                    <xdr:row>9</xdr:row>
                    <xdr:rowOff>342900</xdr:rowOff>
                  </to>
                </anchor>
              </controlPr>
            </control>
          </mc:Choice>
        </mc:AlternateContent>
        <mc:AlternateContent xmlns:mc="http://schemas.openxmlformats.org/markup-compatibility/2006">
          <mc:Choice Requires="x14">
            <control shapeId="37974" r:id="rId91" name="Drop Down 86">
              <controlPr defaultSize="0" autoLine="0" autoPict="0">
                <anchor moveWithCells="1">
                  <from>
                    <xdr:col>45</xdr:col>
                    <xdr:colOff>76200</xdr:colOff>
                    <xdr:row>10</xdr:row>
                    <xdr:rowOff>85725</xdr:rowOff>
                  </from>
                  <to>
                    <xdr:col>45</xdr:col>
                    <xdr:colOff>2409825</xdr:colOff>
                    <xdr:row>10</xdr:row>
                    <xdr:rowOff>342900</xdr:rowOff>
                  </to>
                </anchor>
              </controlPr>
            </control>
          </mc:Choice>
        </mc:AlternateContent>
        <mc:AlternateContent xmlns:mc="http://schemas.openxmlformats.org/markup-compatibility/2006">
          <mc:Choice Requires="x14">
            <control shapeId="37975" r:id="rId92" name="Drop Down 87">
              <controlPr defaultSize="0" autoLine="0" autoPict="0">
                <anchor moveWithCells="1">
                  <from>
                    <xdr:col>45</xdr:col>
                    <xdr:colOff>76200</xdr:colOff>
                    <xdr:row>11</xdr:row>
                    <xdr:rowOff>85725</xdr:rowOff>
                  </from>
                  <to>
                    <xdr:col>45</xdr:col>
                    <xdr:colOff>2409825</xdr:colOff>
                    <xdr:row>11</xdr:row>
                    <xdr:rowOff>342900</xdr:rowOff>
                  </to>
                </anchor>
              </controlPr>
            </control>
          </mc:Choice>
        </mc:AlternateContent>
        <mc:AlternateContent xmlns:mc="http://schemas.openxmlformats.org/markup-compatibility/2006">
          <mc:Choice Requires="x14">
            <control shapeId="37976" r:id="rId93" name="Drop Down 88">
              <controlPr defaultSize="0" autoLine="0" autoPict="0">
                <anchor moveWithCells="1">
                  <from>
                    <xdr:col>45</xdr:col>
                    <xdr:colOff>76200</xdr:colOff>
                    <xdr:row>12</xdr:row>
                    <xdr:rowOff>85725</xdr:rowOff>
                  </from>
                  <to>
                    <xdr:col>45</xdr:col>
                    <xdr:colOff>2409825</xdr:colOff>
                    <xdr:row>12</xdr:row>
                    <xdr:rowOff>342900</xdr:rowOff>
                  </to>
                </anchor>
              </controlPr>
            </control>
          </mc:Choice>
        </mc:AlternateContent>
        <mc:AlternateContent xmlns:mc="http://schemas.openxmlformats.org/markup-compatibility/2006">
          <mc:Choice Requires="x14">
            <control shapeId="37977" r:id="rId94" name="Drop Down 89">
              <controlPr defaultSize="0" autoLine="0" autoPict="0">
                <anchor moveWithCells="1">
                  <from>
                    <xdr:col>45</xdr:col>
                    <xdr:colOff>76200</xdr:colOff>
                    <xdr:row>13</xdr:row>
                    <xdr:rowOff>85725</xdr:rowOff>
                  </from>
                  <to>
                    <xdr:col>45</xdr:col>
                    <xdr:colOff>2409825</xdr:colOff>
                    <xdr:row>13</xdr:row>
                    <xdr:rowOff>342900</xdr:rowOff>
                  </to>
                </anchor>
              </controlPr>
            </control>
          </mc:Choice>
        </mc:AlternateContent>
        <mc:AlternateContent xmlns:mc="http://schemas.openxmlformats.org/markup-compatibility/2006">
          <mc:Choice Requires="x14">
            <control shapeId="37978" r:id="rId95" name="Drop Down 90">
              <controlPr defaultSize="0" autoLine="0" autoPict="0">
                <anchor moveWithCells="1">
                  <from>
                    <xdr:col>45</xdr:col>
                    <xdr:colOff>76200</xdr:colOff>
                    <xdr:row>14</xdr:row>
                    <xdr:rowOff>85725</xdr:rowOff>
                  </from>
                  <to>
                    <xdr:col>45</xdr:col>
                    <xdr:colOff>2409825</xdr:colOff>
                    <xdr:row>14</xdr:row>
                    <xdr:rowOff>342900</xdr:rowOff>
                  </to>
                </anchor>
              </controlPr>
            </control>
          </mc:Choice>
        </mc:AlternateContent>
        <mc:AlternateContent xmlns:mc="http://schemas.openxmlformats.org/markup-compatibility/2006">
          <mc:Choice Requires="x14">
            <control shapeId="37979" r:id="rId96" name="Drop Down 91">
              <controlPr defaultSize="0" autoLine="0" autoPict="0">
                <anchor moveWithCells="1">
                  <from>
                    <xdr:col>45</xdr:col>
                    <xdr:colOff>76200</xdr:colOff>
                    <xdr:row>15</xdr:row>
                    <xdr:rowOff>85725</xdr:rowOff>
                  </from>
                  <to>
                    <xdr:col>45</xdr:col>
                    <xdr:colOff>2409825</xdr:colOff>
                    <xdr:row>15</xdr:row>
                    <xdr:rowOff>342900</xdr:rowOff>
                  </to>
                </anchor>
              </controlPr>
            </control>
          </mc:Choice>
        </mc:AlternateContent>
        <mc:AlternateContent xmlns:mc="http://schemas.openxmlformats.org/markup-compatibility/2006">
          <mc:Choice Requires="x14">
            <control shapeId="37980" r:id="rId97" name="Drop Down 92">
              <controlPr defaultSize="0" autoLine="0" autoPict="0">
                <anchor moveWithCells="1">
                  <from>
                    <xdr:col>45</xdr:col>
                    <xdr:colOff>76200</xdr:colOff>
                    <xdr:row>16</xdr:row>
                    <xdr:rowOff>85725</xdr:rowOff>
                  </from>
                  <to>
                    <xdr:col>45</xdr:col>
                    <xdr:colOff>2409825</xdr:colOff>
                    <xdr:row>16</xdr:row>
                    <xdr:rowOff>342900</xdr:rowOff>
                  </to>
                </anchor>
              </controlPr>
            </control>
          </mc:Choice>
        </mc:AlternateContent>
        <mc:AlternateContent xmlns:mc="http://schemas.openxmlformats.org/markup-compatibility/2006">
          <mc:Choice Requires="x14">
            <control shapeId="37981" r:id="rId98" name="Drop Down 93">
              <controlPr defaultSize="0" autoLine="0" autoPict="0">
                <anchor moveWithCells="1">
                  <from>
                    <xdr:col>45</xdr:col>
                    <xdr:colOff>76200</xdr:colOff>
                    <xdr:row>17</xdr:row>
                    <xdr:rowOff>85725</xdr:rowOff>
                  </from>
                  <to>
                    <xdr:col>45</xdr:col>
                    <xdr:colOff>2409825</xdr:colOff>
                    <xdr:row>17</xdr:row>
                    <xdr:rowOff>342900</xdr:rowOff>
                  </to>
                </anchor>
              </controlPr>
            </control>
          </mc:Choice>
        </mc:AlternateContent>
        <mc:AlternateContent xmlns:mc="http://schemas.openxmlformats.org/markup-compatibility/2006">
          <mc:Choice Requires="x14">
            <control shapeId="37982" r:id="rId99" name="Drop Down 94">
              <controlPr defaultSize="0" autoLine="0" autoPict="0">
                <anchor moveWithCells="1">
                  <from>
                    <xdr:col>45</xdr:col>
                    <xdr:colOff>76200</xdr:colOff>
                    <xdr:row>18</xdr:row>
                    <xdr:rowOff>85725</xdr:rowOff>
                  </from>
                  <to>
                    <xdr:col>45</xdr:col>
                    <xdr:colOff>2409825</xdr:colOff>
                    <xdr:row>18</xdr:row>
                    <xdr:rowOff>342900</xdr:rowOff>
                  </to>
                </anchor>
              </controlPr>
            </control>
          </mc:Choice>
        </mc:AlternateContent>
        <mc:AlternateContent xmlns:mc="http://schemas.openxmlformats.org/markup-compatibility/2006">
          <mc:Choice Requires="x14">
            <control shapeId="37983" r:id="rId100" name="Drop Down 95">
              <controlPr defaultSize="0" autoLine="0" autoPict="0">
                <anchor moveWithCells="1">
                  <from>
                    <xdr:col>48</xdr:col>
                    <xdr:colOff>57150</xdr:colOff>
                    <xdr:row>9</xdr:row>
                    <xdr:rowOff>76200</xdr:rowOff>
                  </from>
                  <to>
                    <xdr:col>48</xdr:col>
                    <xdr:colOff>866775</xdr:colOff>
                    <xdr:row>9</xdr:row>
                    <xdr:rowOff>342900</xdr:rowOff>
                  </to>
                </anchor>
              </controlPr>
            </control>
          </mc:Choice>
        </mc:AlternateContent>
        <mc:AlternateContent xmlns:mc="http://schemas.openxmlformats.org/markup-compatibility/2006">
          <mc:Choice Requires="x14">
            <control shapeId="37984" r:id="rId101" name="Drop Down 96">
              <controlPr defaultSize="0" autoLine="0" autoPict="0">
                <anchor moveWithCells="1">
                  <from>
                    <xdr:col>48</xdr:col>
                    <xdr:colOff>57150</xdr:colOff>
                    <xdr:row>10</xdr:row>
                    <xdr:rowOff>76200</xdr:rowOff>
                  </from>
                  <to>
                    <xdr:col>48</xdr:col>
                    <xdr:colOff>866775</xdr:colOff>
                    <xdr:row>10</xdr:row>
                    <xdr:rowOff>342900</xdr:rowOff>
                  </to>
                </anchor>
              </controlPr>
            </control>
          </mc:Choice>
        </mc:AlternateContent>
        <mc:AlternateContent xmlns:mc="http://schemas.openxmlformats.org/markup-compatibility/2006">
          <mc:Choice Requires="x14">
            <control shapeId="37985" r:id="rId102" name="Drop Down 97">
              <controlPr defaultSize="0" autoLine="0" autoPict="0">
                <anchor moveWithCells="1">
                  <from>
                    <xdr:col>48</xdr:col>
                    <xdr:colOff>38100</xdr:colOff>
                    <xdr:row>11</xdr:row>
                    <xdr:rowOff>76200</xdr:rowOff>
                  </from>
                  <to>
                    <xdr:col>48</xdr:col>
                    <xdr:colOff>847725</xdr:colOff>
                    <xdr:row>11</xdr:row>
                    <xdr:rowOff>342900</xdr:rowOff>
                  </to>
                </anchor>
              </controlPr>
            </control>
          </mc:Choice>
        </mc:AlternateContent>
        <mc:AlternateContent xmlns:mc="http://schemas.openxmlformats.org/markup-compatibility/2006">
          <mc:Choice Requires="x14">
            <control shapeId="37986" r:id="rId103" name="Drop Down 98">
              <controlPr defaultSize="0" autoLine="0" autoPict="0">
                <anchor moveWithCells="1">
                  <from>
                    <xdr:col>48</xdr:col>
                    <xdr:colOff>76200</xdr:colOff>
                    <xdr:row>12</xdr:row>
                    <xdr:rowOff>76200</xdr:rowOff>
                  </from>
                  <to>
                    <xdr:col>48</xdr:col>
                    <xdr:colOff>885825</xdr:colOff>
                    <xdr:row>12</xdr:row>
                    <xdr:rowOff>342900</xdr:rowOff>
                  </to>
                </anchor>
              </controlPr>
            </control>
          </mc:Choice>
        </mc:AlternateContent>
        <mc:AlternateContent xmlns:mc="http://schemas.openxmlformats.org/markup-compatibility/2006">
          <mc:Choice Requires="x14">
            <control shapeId="37987" r:id="rId104" name="Drop Down 99">
              <controlPr defaultSize="0" autoLine="0" autoPict="0">
                <anchor moveWithCells="1">
                  <from>
                    <xdr:col>48</xdr:col>
                    <xdr:colOff>76200</xdr:colOff>
                    <xdr:row>13</xdr:row>
                    <xdr:rowOff>76200</xdr:rowOff>
                  </from>
                  <to>
                    <xdr:col>48</xdr:col>
                    <xdr:colOff>885825</xdr:colOff>
                    <xdr:row>13</xdr:row>
                    <xdr:rowOff>342900</xdr:rowOff>
                  </to>
                </anchor>
              </controlPr>
            </control>
          </mc:Choice>
        </mc:AlternateContent>
        <mc:AlternateContent xmlns:mc="http://schemas.openxmlformats.org/markup-compatibility/2006">
          <mc:Choice Requires="x14">
            <control shapeId="37988" r:id="rId105" name="Drop Down 100">
              <controlPr defaultSize="0" autoLine="0" autoPict="0">
                <anchor moveWithCells="1">
                  <from>
                    <xdr:col>48</xdr:col>
                    <xdr:colOff>76200</xdr:colOff>
                    <xdr:row>14</xdr:row>
                    <xdr:rowOff>76200</xdr:rowOff>
                  </from>
                  <to>
                    <xdr:col>48</xdr:col>
                    <xdr:colOff>885825</xdr:colOff>
                    <xdr:row>14</xdr:row>
                    <xdr:rowOff>342900</xdr:rowOff>
                  </to>
                </anchor>
              </controlPr>
            </control>
          </mc:Choice>
        </mc:AlternateContent>
        <mc:AlternateContent xmlns:mc="http://schemas.openxmlformats.org/markup-compatibility/2006">
          <mc:Choice Requires="x14">
            <control shapeId="37989" r:id="rId106" name="Drop Down 101">
              <controlPr defaultSize="0" autoLine="0" autoPict="0">
                <anchor moveWithCells="1">
                  <from>
                    <xdr:col>48</xdr:col>
                    <xdr:colOff>76200</xdr:colOff>
                    <xdr:row>15</xdr:row>
                    <xdr:rowOff>85725</xdr:rowOff>
                  </from>
                  <to>
                    <xdr:col>48</xdr:col>
                    <xdr:colOff>885825</xdr:colOff>
                    <xdr:row>15</xdr:row>
                    <xdr:rowOff>342900</xdr:rowOff>
                  </to>
                </anchor>
              </controlPr>
            </control>
          </mc:Choice>
        </mc:AlternateContent>
        <mc:AlternateContent xmlns:mc="http://schemas.openxmlformats.org/markup-compatibility/2006">
          <mc:Choice Requires="x14">
            <control shapeId="37990" r:id="rId107" name="Drop Down 102">
              <controlPr defaultSize="0" autoLine="0" autoPict="0">
                <anchor moveWithCells="1">
                  <from>
                    <xdr:col>48</xdr:col>
                    <xdr:colOff>76200</xdr:colOff>
                    <xdr:row>16</xdr:row>
                    <xdr:rowOff>76200</xdr:rowOff>
                  </from>
                  <to>
                    <xdr:col>48</xdr:col>
                    <xdr:colOff>885825</xdr:colOff>
                    <xdr:row>16</xdr:row>
                    <xdr:rowOff>342900</xdr:rowOff>
                  </to>
                </anchor>
              </controlPr>
            </control>
          </mc:Choice>
        </mc:AlternateContent>
        <mc:AlternateContent xmlns:mc="http://schemas.openxmlformats.org/markup-compatibility/2006">
          <mc:Choice Requires="x14">
            <control shapeId="37991" r:id="rId108" name="Drop Down 103">
              <controlPr defaultSize="0" autoLine="0" autoPict="0">
                <anchor moveWithCells="1">
                  <from>
                    <xdr:col>48</xdr:col>
                    <xdr:colOff>76200</xdr:colOff>
                    <xdr:row>17</xdr:row>
                    <xdr:rowOff>76200</xdr:rowOff>
                  </from>
                  <to>
                    <xdr:col>48</xdr:col>
                    <xdr:colOff>885825</xdr:colOff>
                    <xdr:row>17</xdr:row>
                    <xdr:rowOff>342900</xdr:rowOff>
                  </to>
                </anchor>
              </controlPr>
            </control>
          </mc:Choice>
        </mc:AlternateContent>
        <mc:AlternateContent xmlns:mc="http://schemas.openxmlformats.org/markup-compatibility/2006">
          <mc:Choice Requires="x14">
            <control shapeId="37992" r:id="rId109" name="Drop Down 104">
              <controlPr defaultSize="0" autoLine="0" autoPict="0">
                <anchor moveWithCells="1">
                  <from>
                    <xdr:col>48</xdr:col>
                    <xdr:colOff>76200</xdr:colOff>
                    <xdr:row>18</xdr:row>
                    <xdr:rowOff>76200</xdr:rowOff>
                  </from>
                  <to>
                    <xdr:col>48</xdr:col>
                    <xdr:colOff>885825</xdr:colOff>
                    <xdr:row>18</xdr:row>
                    <xdr:rowOff>342900</xdr:rowOff>
                  </to>
                </anchor>
              </controlPr>
            </control>
          </mc:Choice>
        </mc:AlternateContent>
        <mc:AlternateContent xmlns:mc="http://schemas.openxmlformats.org/markup-compatibility/2006">
          <mc:Choice Requires="x14">
            <control shapeId="37993" r:id="rId110" name="Drop Down 105">
              <controlPr defaultSize="0" autoLine="0" autoPict="0">
                <anchor moveWithCells="1">
                  <from>
                    <xdr:col>51</xdr:col>
                    <xdr:colOff>38100</xdr:colOff>
                    <xdr:row>9</xdr:row>
                    <xdr:rowOff>76200</xdr:rowOff>
                  </from>
                  <to>
                    <xdr:col>51</xdr:col>
                    <xdr:colOff>2371725</xdr:colOff>
                    <xdr:row>9</xdr:row>
                    <xdr:rowOff>342900</xdr:rowOff>
                  </to>
                </anchor>
              </controlPr>
            </control>
          </mc:Choice>
        </mc:AlternateContent>
        <mc:AlternateContent xmlns:mc="http://schemas.openxmlformats.org/markup-compatibility/2006">
          <mc:Choice Requires="x14">
            <control shapeId="37994" r:id="rId111" name="Drop Down 106">
              <controlPr defaultSize="0" autoLine="0" autoPict="0">
                <anchor moveWithCells="1">
                  <from>
                    <xdr:col>51</xdr:col>
                    <xdr:colOff>38100</xdr:colOff>
                    <xdr:row>10</xdr:row>
                    <xdr:rowOff>76200</xdr:rowOff>
                  </from>
                  <to>
                    <xdr:col>51</xdr:col>
                    <xdr:colOff>2371725</xdr:colOff>
                    <xdr:row>10</xdr:row>
                    <xdr:rowOff>342900</xdr:rowOff>
                  </to>
                </anchor>
              </controlPr>
            </control>
          </mc:Choice>
        </mc:AlternateContent>
        <mc:AlternateContent xmlns:mc="http://schemas.openxmlformats.org/markup-compatibility/2006">
          <mc:Choice Requires="x14">
            <control shapeId="37995" r:id="rId112" name="Drop Down 107">
              <controlPr defaultSize="0" autoLine="0" autoPict="0">
                <anchor moveWithCells="1">
                  <from>
                    <xdr:col>51</xdr:col>
                    <xdr:colOff>38100</xdr:colOff>
                    <xdr:row>11</xdr:row>
                    <xdr:rowOff>76200</xdr:rowOff>
                  </from>
                  <to>
                    <xdr:col>51</xdr:col>
                    <xdr:colOff>2371725</xdr:colOff>
                    <xdr:row>11</xdr:row>
                    <xdr:rowOff>342900</xdr:rowOff>
                  </to>
                </anchor>
              </controlPr>
            </control>
          </mc:Choice>
        </mc:AlternateContent>
        <mc:AlternateContent xmlns:mc="http://schemas.openxmlformats.org/markup-compatibility/2006">
          <mc:Choice Requires="x14">
            <control shapeId="37996" r:id="rId113" name="Drop Down 108">
              <controlPr defaultSize="0" autoLine="0" autoPict="0">
                <anchor moveWithCells="1">
                  <from>
                    <xdr:col>51</xdr:col>
                    <xdr:colOff>38100</xdr:colOff>
                    <xdr:row>12</xdr:row>
                    <xdr:rowOff>76200</xdr:rowOff>
                  </from>
                  <to>
                    <xdr:col>51</xdr:col>
                    <xdr:colOff>2371725</xdr:colOff>
                    <xdr:row>12</xdr:row>
                    <xdr:rowOff>342900</xdr:rowOff>
                  </to>
                </anchor>
              </controlPr>
            </control>
          </mc:Choice>
        </mc:AlternateContent>
        <mc:AlternateContent xmlns:mc="http://schemas.openxmlformats.org/markup-compatibility/2006">
          <mc:Choice Requires="x14">
            <control shapeId="37997" r:id="rId114" name="Drop Down 109">
              <controlPr defaultSize="0" autoLine="0" autoPict="0">
                <anchor moveWithCells="1">
                  <from>
                    <xdr:col>51</xdr:col>
                    <xdr:colOff>38100</xdr:colOff>
                    <xdr:row>13</xdr:row>
                    <xdr:rowOff>76200</xdr:rowOff>
                  </from>
                  <to>
                    <xdr:col>51</xdr:col>
                    <xdr:colOff>2371725</xdr:colOff>
                    <xdr:row>13</xdr:row>
                    <xdr:rowOff>342900</xdr:rowOff>
                  </to>
                </anchor>
              </controlPr>
            </control>
          </mc:Choice>
        </mc:AlternateContent>
        <mc:AlternateContent xmlns:mc="http://schemas.openxmlformats.org/markup-compatibility/2006">
          <mc:Choice Requires="x14">
            <control shapeId="37998" r:id="rId115" name="Drop Down 110">
              <controlPr defaultSize="0" autoLine="0" autoPict="0">
                <anchor moveWithCells="1">
                  <from>
                    <xdr:col>51</xdr:col>
                    <xdr:colOff>38100</xdr:colOff>
                    <xdr:row>14</xdr:row>
                    <xdr:rowOff>76200</xdr:rowOff>
                  </from>
                  <to>
                    <xdr:col>51</xdr:col>
                    <xdr:colOff>2371725</xdr:colOff>
                    <xdr:row>14</xdr:row>
                    <xdr:rowOff>342900</xdr:rowOff>
                  </to>
                </anchor>
              </controlPr>
            </control>
          </mc:Choice>
        </mc:AlternateContent>
        <mc:AlternateContent xmlns:mc="http://schemas.openxmlformats.org/markup-compatibility/2006">
          <mc:Choice Requires="x14">
            <control shapeId="37999" r:id="rId116" name="Drop Down 111">
              <controlPr defaultSize="0" autoLine="0" autoPict="0">
                <anchor moveWithCells="1">
                  <from>
                    <xdr:col>51</xdr:col>
                    <xdr:colOff>38100</xdr:colOff>
                    <xdr:row>15</xdr:row>
                    <xdr:rowOff>76200</xdr:rowOff>
                  </from>
                  <to>
                    <xdr:col>51</xdr:col>
                    <xdr:colOff>2371725</xdr:colOff>
                    <xdr:row>15</xdr:row>
                    <xdr:rowOff>342900</xdr:rowOff>
                  </to>
                </anchor>
              </controlPr>
            </control>
          </mc:Choice>
        </mc:AlternateContent>
        <mc:AlternateContent xmlns:mc="http://schemas.openxmlformats.org/markup-compatibility/2006">
          <mc:Choice Requires="x14">
            <control shapeId="38000" r:id="rId117" name="Drop Down 112">
              <controlPr defaultSize="0" autoLine="0" autoPict="0">
                <anchor moveWithCells="1">
                  <from>
                    <xdr:col>51</xdr:col>
                    <xdr:colOff>38100</xdr:colOff>
                    <xdr:row>16</xdr:row>
                    <xdr:rowOff>76200</xdr:rowOff>
                  </from>
                  <to>
                    <xdr:col>51</xdr:col>
                    <xdr:colOff>2371725</xdr:colOff>
                    <xdr:row>16</xdr:row>
                    <xdr:rowOff>342900</xdr:rowOff>
                  </to>
                </anchor>
              </controlPr>
            </control>
          </mc:Choice>
        </mc:AlternateContent>
        <mc:AlternateContent xmlns:mc="http://schemas.openxmlformats.org/markup-compatibility/2006">
          <mc:Choice Requires="x14">
            <control shapeId="38001" r:id="rId118" name="Drop Down 113">
              <controlPr defaultSize="0" autoLine="0" autoPict="0">
                <anchor moveWithCells="1">
                  <from>
                    <xdr:col>51</xdr:col>
                    <xdr:colOff>38100</xdr:colOff>
                    <xdr:row>17</xdr:row>
                    <xdr:rowOff>76200</xdr:rowOff>
                  </from>
                  <to>
                    <xdr:col>51</xdr:col>
                    <xdr:colOff>2371725</xdr:colOff>
                    <xdr:row>17</xdr:row>
                    <xdr:rowOff>342900</xdr:rowOff>
                  </to>
                </anchor>
              </controlPr>
            </control>
          </mc:Choice>
        </mc:AlternateContent>
        <mc:AlternateContent xmlns:mc="http://schemas.openxmlformats.org/markup-compatibility/2006">
          <mc:Choice Requires="x14">
            <control shapeId="38002" r:id="rId119" name="Drop Down 114">
              <controlPr defaultSize="0" autoLine="0" autoPict="0">
                <anchor moveWithCells="1">
                  <from>
                    <xdr:col>51</xdr:col>
                    <xdr:colOff>38100</xdr:colOff>
                    <xdr:row>18</xdr:row>
                    <xdr:rowOff>76200</xdr:rowOff>
                  </from>
                  <to>
                    <xdr:col>51</xdr:col>
                    <xdr:colOff>2371725</xdr:colOff>
                    <xdr:row>18</xdr:row>
                    <xdr:rowOff>342900</xdr:rowOff>
                  </to>
                </anchor>
              </controlPr>
            </control>
          </mc:Choice>
        </mc:AlternateContent>
        <mc:AlternateContent xmlns:mc="http://schemas.openxmlformats.org/markup-compatibility/2006">
          <mc:Choice Requires="x14">
            <control shapeId="38003" r:id="rId120" name="Drop Down 115">
              <controlPr defaultSize="0" autoLine="0" autoPict="0">
                <anchor moveWithCells="1">
                  <from>
                    <xdr:col>54</xdr:col>
                    <xdr:colOff>57150</xdr:colOff>
                    <xdr:row>9</xdr:row>
                    <xdr:rowOff>76200</xdr:rowOff>
                  </from>
                  <to>
                    <xdr:col>54</xdr:col>
                    <xdr:colOff>876300</xdr:colOff>
                    <xdr:row>9</xdr:row>
                    <xdr:rowOff>342900</xdr:rowOff>
                  </to>
                </anchor>
              </controlPr>
            </control>
          </mc:Choice>
        </mc:AlternateContent>
        <mc:AlternateContent xmlns:mc="http://schemas.openxmlformats.org/markup-compatibility/2006">
          <mc:Choice Requires="x14">
            <control shapeId="38004" r:id="rId121" name="Drop Down 116">
              <controlPr defaultSize="0" autoLine="0" autoPict="0">
                <anchor moveWithCells="1">
                  <from>
                    <xdr:col>54</xdr:col>
                    <xdr:colOff>57150</xdr:colOff>
                    <xdr:row>10</xdr:row>
                    <xdr:rowOff>76200</xdr:rowOff>
                  </from>
                  <to>
                    <xdr:col>54</xdr:col>
                    <xdr:colOff>876300</xdr:colOff>
                    <xdr:row>10</xdr:row>
                    <xdr:rowOff>342900</xdr:rowOff>
                  </to>
                </anchor>
              </controlPr>
            </control>
          </mc:Choice>
        </mc:AlternateContent>
        <mc:AlternateContent xmlns:mc="http://schemas.openxmlformats.org/markup-compatibility/2006">
          <mc:Choice Requires="x14">
            <control shapeId="38005" r:id="rId122" name="Drop Down 117">
              <controlPr defaultSize="0" autoLine="0" autoPict="0">
                <anchor moveWithCells="1">
                  <from>
                    <xdr:col>54</xdr:col>
                    <xdr:colOff>57150</xdr:colOff>
                    <xdr:row>11</xdr:row>
                    <xdr:rowOff>76200</xdr:rowOff>
                  </from>
                  <to>
                    <xdr:col>54</xdr:col>
                    <xdr:colOff>876300</xdr:colOff>
                    <xdr:row>11</xdr:row>
                    <xdr:rowOff>342900</xdr:rowOff>
                  </to>
                </anchor>
              </controlPr>
            </control>
          </mc:Choice>
        </mc:AlternateContent>
        <mc:AlternateContent xmlns:mc="http://schemas.openxmlformats.org/markup-compatibility/2006">
          <mc:Choice Requires="x14">
            <control shapeId="38006" r:id="rId123" name="Drop Down 118">
              <controlPr defaultSize="0" autoLine="0" autoPict="0">
                <anchor moveWithCells="1">
                  <from>
                    <xdr:col>54</xdr:col>
                    <xdr:colOff>57150</xdr:colOff>
                    <xdr:row>12</xdr:row>
                    <xdr:rowOff>76200</xdr:rowOff>
                  </from>
                  <to>
                    <xdr:col>54</xdr:col>
                    <xdr:colOff>876300</xdr:colOff>
                    <xdr:row>12</xdr:row>
                    <xdr:rowOff>342900</xdr:rowOff>
                  </to>
                </anchor>
              </controlPr>
            </control>
          </mc:Choice>
        </mc:AlternateContent>
        <mc:AlternateContent xmlns:mc="http://schemas.openxmlformats.org/markup-compatibility/2006">
          <mc:Choice Requires="x14">
            <control shapeId="38007" r:id="rId124" name="Drop Down 119">
              <controlPr defaultSize="0" autoLine="0" autoPict="0">
                <anchor moveWithCells="1">
                  <from>
                    <xdr:col>54</xdr:col>
                    <xdr:colOff>57150</xdr:colOff>
                    <xdr:row>13</xdr:row>
                    <xdr:rowOff>76200</xdr:rowOff>
                  </from>
                  <to>
                    <xdr:col>54</xdr:col>
                    <xdr:colOff>876300</xdr:colOff>
                    <xdr:row>13</xdr:row>
                    <xdr:rowOff>342900</xdr:rowOff>
                  </to>
                </anchor>
              </controlPr>
            </control>
          </mc:Choice>
        </mc:AlternateContent>
        <mc:AlternateContent xmlns:mc="http://schemas.openxmlformats.org/markup-compatibility/2006">
          <mc:Choice Requires="x14">
            <control shapeId="38008" r:id="rId125" name="Drop Down 120">
              <controlPr defaultSize="0" autoLine="0" autoPict="0">
                <anchor moveWithCells="1">
                  <from>
                    <xdr:col>54</xdr:col>
                    <xdr:colOff>57150</xdr:colOff>
                    <xdr:row>14</xdr:row>
                    <xdr:rowOff>76200</xdr:rowOff>
                  </from>
                  <to>
                    <xdr:col>54</xdr:col>
                    <xdr:colOff>876300</xdr:colOff>
                    <xdr:row>14</xdr:row>
                    <xdr:rowOff>342900</xdr:rowOff>
                  </to>
                </anchor>
              </controlPr>
            </control>
          </mc:Choice>
        </mc:AlternateContent>
        <mc:AlternateContent xmlns:mc="http://schemas.openxmlformats.org/markup-compatibility/2006">
          <mc:Choice Requires="x14">
            <control shapeId="38009" r:id="rId126" name="Drop Down 121">
              <controlPr defaultSize="0" autoLine="0" autoPict="0">
                <anchor moveWithCells="1">
                  <from>
                    <xdr:col>54</xdr:col>
                    <xdr:colOff>57150</xdr:colOff>
                    <xdr:row>15</xdr:row>
                    <xdr:rowOff>76200</xdr:rowOff>
                  </from>
                  <to>
                    <xdr:col>54</xdr:col>
                    <xdr:colOff>876300</xdr:colOff>
                    <xdr:row>15</xdr:row>
                    <xdr:rowOff>342900</xdr:rowOff>
                  </to>
                </anchor>
              </controlPr>
            </control>
          </mc:Choice>
        </mc:AlternateContent>
        <mc:AlternateContent xmlns:mc="http://schemas.openxmlformats.org/markup-compatibility/2006">
          <mc:Choice Requires="x14">
            <control shapeId="38010" r:id="rId127" name="Drop Down 122">
              <controlPr defaultSize="0" autoLine="0" autoPict="0">
                <anchor moveWithCells="1">
                  <from>
                    <xdr:col>54</xdr:col>
                    <xdr:colOff>57150</xdr:colOff>
                    <xdr:row>16</xdr:row>
                    <xdr:rowOff>85725</xdr:rowOff>
                  </from>
                  <to>
                    <xdr:col>54</xdr:col>
                    <xdr:colOff>876300</xdr:colOff>
                    <xdr:row>16</xdr:row>
                    <xdr:rowOff>342900</xdr:rowOff>
                  </to>
                </anchor>
              </controlPr>
            </control>
          </mc:Choice>
        </mc:AlternateContent>
        <mc:AlternateContent xmlns:mc="http://schemas.openxmlformats.org/markup-compatibility/2006">
          <mc:Choice Requires="x14">
            <control shapeId="38011" r:id="rId128" name="Drop Down 123">
              <controlPr defaultSize="0" autoLine="0" autoPict="0">
                <anchor moveWithCells="1">
                  <from>
                    <xdr:col>54</xdr:col>
                    <xdr:colOff>57150</xdr:colOff>
                    <xdr:row>17</xdr:row>
                    <xdr:rowOff>76200</xdr:rowOff>
                  </from>
                  <to>
                    <xdr:col>54</xdr:col>
                    <xdr:colOff>876300</xdr:colOff>
                    <xdr:row>17</xdr:row>
                    <xdr:rowOff>342900</xdr:rowOff>
                  </to>
                </anchor>
              </controlPr>
            </control>
          </mc:Choice>
        </mc:AlternateContent>
        <mc:AlternateContent xmlns:mc="http://schemas.openxmlformats.org/markup-compatibility/2006">
          <mc:Choice Requires="x14">
            <control shapeId="38012" r:id="rId129" name="Drop Down 124">
              <controlPr defaultSize="0" autoLine="0" autoPict="0">
                <anchor moveWithCells="1">
                  <from>
                    <xdr:col>54</xdr:col>
                    <xdr:colOff>57150</xdr:colOff>
                    <xdr:row>18</xdr:row>
                    <xdr:rowOff>76200</xdr:rowOff>
                  </from>
                  <to>
                    <xdr:col>54</xdr:col>
                    <xdr:colOff>876300</xdr:colOff>
                    <xdr:row>18</xdr:row>
                    <xdr:rowOff>342900</xdr:rowOff>
                  </to>
                </anchor>
              </controlPr>
            </control>
          </mc:Choice>
        </mc:AlternateContent>
        <mc:AlternateContent xmlns:mc="http://schemas.openxmlformats.org/markup-compatibility/2006">
          <mc:Choice Requires="x14">
            <control shapeId="38013" r:id="rId130" name="Drop Down 125">
              <controlPr defaultSize="0" autoLine="0" autoPict="0">
                <anchor moveWithCells="1">
                  <from>
                    <xdr:col>27</xdr:col>
                    <xdr:colOff>123825</xdr:colOff>
                    <xdr:row>17</xdr:row>
                    <xdr:rowOff>76200</xdr:rowOff>
                  </from>
                  <to>
                    <xdr:col>27</xdr:col>
                    <xdr:colOff>2476500</xdr:colOff>
                    <xdr:row>17</xdr:row>
                    <xdr:rowOff>342900</xdr:rowOff>
                  </to>
                </anchor>
              </controlPr>
            </control>
          </mc:Choice>
        </mc:AlternateContent>
        <mc:AlternateContent xmlns:mc="http://schemas.openxmlformats.org/markup-compatibility/2006">
          <mc:Choice Requires="x14">
            <control shapeId="38014" r:id="rId131" name="Drop Down 126">
              <controlPr defaultSize="0" autoLine="0" autoPict="0">
                <anchor moveWithCells="1">
                  <from>
                    <xdr:col>24</xdr:col>
                    <xdr:colOff>171450</xdr:colOff>
                    <xdr:row>15</xdr:row>
                    <xdr:rowOff>85725</xdr:rowOff>
                  </from>
                  <to>
                    <xdr:col>25</xdr:col>
                    <xdr:colOff>371475</xdr:colOff>
                    <xdr:row>15</xdr:row>
                    <xdr:rowOff>371475</xdr:rowOff>
                  </to>
                </anchor>
              </controlPr>
            </control>
          </mc:Choice>
        </mc:AlternateContent>
        <mc:AlternateContent xmlns:mc="http://schemas.openxmlformats.org/markup-compatibility/2006">
          <mc:Choice Requires="x14">
            <control shapeId="38015" r:id="rId132" name="Drop Down 127">
              <controlPr defaultSize="0" autoLine="0" autoPict="0">
                <anchor moveWithCells="1">
                  <from>
                    <xdr:col>24</xdr:col>
                    <xdr:colOff>161925</xdr:colOff>
                    <xdr:row>14</xdr:row>
                    <xdr:rowOff>76200</xdr:rowOff>
                  </from>
                  <to>
                    <xdr:col>25</xdr:col>
                    <xdr:colOff>371475</xdr:colOff>
                    <xdr:row>14</xdr:row>
                    <xdr:rowOff>342900</xdr:rowOff>
                  </to>
                </anchor>
              </controlPr>
            </control>
          </mc:Choice>
        </mc:AlternateContent>
        <mc:AlternateContent xmlns:mc="http://schemas.openxmlformats.org/markup-compatibility/2006">
          <mc:Choice Requires="x14">
            <control shapeId="38016" r:id="rId133" name="Drop Down 128">
              <controlPr defaultSize="0" autoLine="0" autoPict="0">
                <anchor moveWithCells="1">
                  <from>
                    <xdr:col>24</xdr:col>
                    <xdr:colOff>171450</xdr:colOff>
                    <xdr:row>12</xdr:row>
                    <xdr:rowOff>85725</xdr:rowOff>
                  </from>
                  <to>
                    <xdr:col>25</xdr:col>
                    <xdr:colOff>371475</xdr:colOff>
                    <xdr:row>12</xdr:row>
                    <xdr:rowOff>342900</xdr:rowOff>
                  </to>
                </anchor>
              </controlPr>
            </control>
          </mc:Choice>
        </mc:AlternateContent>
        <mc:AlternateContent xmlns:mc="http://schemas.openxmlformats.org/markup-compatibility/2006">
          <mc:Choice Requires="x14">
            <control shapeId="38017" r:id="rId134" name="Drop Down 129">
              <controlPr defaultSize="0" autoLine="0" autoPict="0">
                <anchor moveWithCells="1">
                  <from>
                    <xdr:col>24</xdr:col>
                    <xdr:colOff>171450</xdr:colOff>
                    <xdr:row>13</xdr:row>
                    <xdr:rowOff>76200</xdr:rowOff>
                  </from>
                  <to>
                    <xdr:col>25</xdr:col>
                    <xdr:colOff>371475</xdr:colOff>
                    <xdr:row>13</xdr:row>
                    <xdr:rowOff>342900</xdr:rowOff>
                  </to>
                </anchor>
              </controlPr>
            </control>
          </mc:Choice>
        </mc:AlternateContent>
        <mc:AlternateContent xmlns:mc="http://schemas.openxmlformats.org/markup-compatibility/2006">
          <mc:Choice Requires="x14">
            <control shapeId="38018" r:id="rId135" name="Drop Down 130">
              <controlPr defaultSize="0" autoLine="0" autoPict="0">
                <anchor moveWithCells="1">
                  <from>
                    <xdr:col>24</xdr:col>
                    <xdr:colOff>171450</xdr:colOff>
                    <xdr:row>16</xdr:row>
                    <xdr:rowOff>104775</xdr:rowOff>
                  </from>
                  <to>
                    <xdr:col>25</xdr:col>
                    <xdr:colOff>371475</xdr:colOff>
                    <xdr:row>16</xdr:row>
                    <xdr:rowOff>371475</xdr:rowOff>
                  </to>
                </anchor>
              </controlPr>
            </control>
          </mc:Choice>
        </mc:AlternateContent>
        <mc:AlternateContent xmlns:mc="http://schemas.openxmlformats.org/markup-compatibility/2006">
          <mc:Choice Requires="x14">
            <control shapeId="38019" r:id="rId136" name="Drop Down 131">
              <controlPr defaultSize="0" autoLine="0" autoPict="0">
                <anchor moveWithCells="1">
                  <from>
                    <xdr:col>30</xdr:col>
                    <xdr:colOff>38100</xdr:colOff>
                    <xdr:row>6</xdr:row>
                    <xdr:rowOff>352425</xdr:rowOff>
                  </from>
                  <to>
                    <xdr:col>30</xdr:col>
                    <xdr:colOff>857250</xdr:colOff>
                    <xdr:row>7</xdr:row>
                    <xdr:rowOff>190500</xdr:rowOff>
                  </to>
                </anchor>
              </controlPr>
            </control>
          </mc:Choice>
        </mc:AlternateContent>
        <mc:AlternateContent xmlns:mc="http://schemas.openxmlformats.org/markup-compatibility/2006">
          <mc:Choice Requires="x14">
            <control shapeId="38020" r:id="rId137" name="Drop Down 132">
              <controlPr defaultSize="0" autoLine="0" autoPict="0">
                <anchor moveWithCells="1">
                  <from>
                    <xdr:col>36</xdr:col>
                    <xdr:colOff>76200</xdr:colOff>
                    <xdr:row>6</xdr:row>
                    <xdr:rowOff>381000</xdr:rowOff>
                  </from>
                  <to>
                    <xdr:col>36</xdr:col>
                    <xdr:colOff>885825</xdr:colOff>
                    <xdr:row>7</xdr:row>
                    <xdr:rowOff>219075</xdr:rowOff>
                  </to>
                </anchor>
              </controlPr>
            </control>
          </mc:Choice>
        </mc:AlternateContent>
        <mc:AlternateContent xmlns:mc="http://schemas.openxmlformats.org/markup-compatibility/2006">
          <mc:Choice Requires="x14">
            <control shapeId="38021" r:id="rId138" name="Drop Down 133">
              <controlPr defaultSize="0" autoLine="0" autoPict="0">
                <anchor moveWithCells="1">
                  <from>
                    <xdr:col>42</xdr:col>
                    <xdr:colOff>76200</xdr:colOff>
                    <xdr:row>6</xdr:row>
                    <xdr:rowOff>381000</xdr:rowOff>
                  </from>
                  <to>
                    <xdr:col>42</xdr:col>
                    <xdr:colOff>895350</xdr:colOff>
                    <xdr:row>7</xdr:row>
                    <xdr:rowOff>219075</xdr:rowOff>
                  </to>
                </anchor>
              </controlPr>
            </control>
          </mc:Choice>
        </mc:AlternateContent>
        <mc:AlternateContent xmlns:mc="http://schemas.openxmlformats.org/markup-compatibility/2006">
          <mc:Choice Requires="x14">
            <control shapeId="38022" r:id="rId139" name="Drop Down 134">
              <controlPr defaultSize="0" autoLine="0" autoPict="0">
                <anchor moveWithCells="1">
                  <from>
                    <xdr:col>48</xdr:col>
                    <xdr:colOff>104775</xdr:colOff>
                    <xdr:row>6</xdr:row>
                    <xdr:rowOff>381000</xdr:rowOff>
                  </from>
                  <to>
                    <xdr:col>48</xdr:col>
                    <xdr:colOff>914400</xdr:colOff>
                    <xdr:row>7</xdr:row>
                    <xdr:rowOff>219075</xdr:rowOff>
                  </to>
                </anchor>
              </controlPr>
            </control>
          </mc:Choice>
        </mc:AlternateContent>
        <mc:AlternateContent xmlns:mc="http://schemas.openxmlformats.org/markup-compatibility/2006">
          <mc:Choice Requires="x14">
            <control shapeId="38023" r:id="rId140" name="Drop Down 135">
              <controlPr defaultSize="0" autoLine="0" autoPict="0">
                <anchor moveWithCells="1">
                  <from>
                    <xdr:col>54</xdr:col>
                    <xdr:colOff>95250</xdr:colOff>
                    <xdr:row>6</xdr:row>
                    <xdr:rowOff>409575</xdr:rowOff>
                  </from>
                  <to>
                    <xdr:col>54</xdr:col>
                    <xdr:colOff>904875</xdr:colOff>
                    <xdr:row>7</xdr:row>
                    <xdr:rowOff>257175</xdr:rowOff>
                  </to>
                </anchor>
              </controlPr>
            </control>
          </mc:Choice>
        </mc:AlternateContent>
        <mc:AlternateContent xmlns:mc="http://schemas.openxmlformats.org/markup-compatibility/2006">
          <mc:Choice Requires="x14">
            <control shapeId="38024" r:id="rId141" name="Check Box 136">
              <controlPr defaultSize="0" autoFill="0" autoLine="0" autoPict="0">
                <anchor moveWithCells="1">
                  <from>
                    <xdr:col>42</xdr:col>
                    <xdr:colOff>104775</xdr:colOff>
                    <xdr:row>2</xdr:row>
                    <xdr:rowOff>28575</xdr:rowOff>
                  </from>
                  <to>
                    <xdr:col>42</xdr:col>
                    <xdr:colOff>409575</xdr:colOff>
                    <xdr:row>2</xdr:row>
                    <xdr:rowOff>285750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pageSetUpPr fitToPage="1"/>
  </sheetPr>
  <dimension ref="A1:AE34"/>
  <sheetViews>
    <sheetView showGridLines="0" zoomScaleNormal="100" workbookViewId="0">
      <selection activeCell="U2" sqref="U2"/>
    </sheetView>
  </sheetViews>
  <sheetFormatPr defaultRowHeight="15" x14ac:dyDescent="0.25"/>
  <cols>
    <col min="1" max="1" width="29.85546875" style="114" customWidth="1"/>
    <col min="2" max="2" width="11.5703125" style="114" customWidth="1"/>
    <col min="3" max="3" width="12.5703125" style="114" customWidth="1"/>
    <col min="4" max="4" width="13.42578125" style="114" customWidth="1"/>
    <col min="5" max="9" width="13.5703125" style="114" customWidth="1"/>
    <col min="10" max="10" width="17.140625" style="114" customWidth="1"/>
    <col min="11" max="11" width="17.42578125" style="114" customWidth="1"/>
    <col min="12" max="12" width="9.140625" style="114" hidden="1" customWidth="1"/>
    <col min="13" max="13" width="2.42578125" style="114" customWidth="1"/>
    <col min="14" max="14" width="10" style="114" bestFit="1" customWidth="1"/>
    <col min="15" max="15" width="11" style="114" customWidth="1"/>
    <col min="16" max="16" width="9.140625" style="114"/>
    <col min="17" max="17" width="7" style="114" customWidth="1"/>
    <col min="18" max="18" width="9.140625" style="114"/>
    <col min="19" max="19" width="9.5703125" style="114" customWidth="1"/>
    <col min="20" max="16384" width="9.140625" style="114"/>
  </cols>
  <sheetData>
    <row r="1" spans="1:31" ht="7.5" customHeight="1" thickBot="1" x14ac:dyDescent="0.3">
      <c r="A1" s="998" t="s">
        <v>815</v>
      </c>
      <c r="B1" s="999"/>
      <c r="C1" s="999"/>
      <c r="D1" s="999"/>
      <c r="E1" s="999"/>
      <c r="F1" s="999"/>
      <c r="G1" s="999"/>
      <c r="H1" s="999"/>
      <c r="I1" s="999"/>
      <c r="J1" s="999"/>
      <c r="K1" s="1000"/>
      <c r="AE1" s="640" t="s">
        <v>781</v>
      </c>
    </row>
    <row r="2" spans="1:31" ht="44.25" customHeight="1" thickBot="1" x14ac:dyDescent="0.3">
      <c r="A2" s="1001"/>
      <c r="B2" s="1002"/>
      <c r="C2" s="1002"/>
      <c r="D2" s="1002"/>
      <c r="E2" s="1002"/>
      <c r="F2" s="1002"/>
      <c r="G2" s="1002"/>
      <c r="H2" s="1002"/>
      <c r="I2" s="1002"/>
      <c r="J2" s="1002"/>
      <c r="K2" s="1003"/>
      <c r="O2" s="644"/>
      <c r="P2" s="1004" t="s">
        <v>262</v>
      </c>
      <c r="Q2" s="1005"/>
      <c r="R2" s="1005"/>
      <c r="S2" s="1006"/>
    </row>
    <row r="3" spans="1:31" ht="15.75" thickBot="1" x14ac:dyDescent="0.3"/>
    <row r="4" spans="1:31" ht="52.5" customHeight="1" thickBot="1" x14ac:dyDescent="0.3">
      <c r="A4" s="252" t="s">
        <v>164</v>
      </c>
      <c r="B4" s="261" t="s">
        <v>721</v>
      </c>
      <c r="C4" s="444" t="s">
        <v>735</v>
      </c>
      <c r="D4" s="443" t="s">
        <v>749</v>
      </c>
      <c r="E4" s="443" t="s">
        <v>763</v>
      </c>
      <c r="F4" s="443" t="s">
        <v>782</v>
      </c>
      <c r="G4" s="443" t="s">
        <v>796</v>
      </c>
      <c r="H4" s="443" t="s">
        <v>810</v>
      </c>
      <c r="I4" s="262" t="s">
        <v>38</v>
      </c>
      <c r="J4" s="258" t="s">
        <v>44</v>
      </c>
      <c r="K4" s="259" t="s">
        <v>37</v>
      </c>
      <c r="N4" s="984" t="s">
        <v>100</v>
      </c>
      <c r="O4" s="985"/>
      <c r="P4" s="1018" t="s">
        <v>96</v>
      </c>
      <c r="Q4" s="1018"/>
      <c r="R4" s="1018" t="s">
        <v>97</v>
      </c>
      <c r="S4" s="1018"/>
      <c r="T4" s="1016" t="s">
        <v>98</v>
      </c>
      <c r="U4" s="1017"/>
      <c r="V4" s="1014" t="s">
        <v>99</v>
      </c>
      <c r="W4" s="1015"/>
    </row>
    <row r="5" spans="1:31" ht="30" customHeight="1" thickBot="1" x14ac:dyDescent="0.3">
      <c r="A5" s="263" t="s">
        <v>45</v>
      </c>
      <c r="B5" s="264">
        <f>MIN('Day1'!K7:K26)</f>
        <v>0</v>
      </c>
      <c r="C5" s="264">
        <f>MIN('Day2'!K7:K26)</f>
        <v>0</v>
      </c>
      <c r="D5" s="264">
        <f>MIN('Day3'!K7:K26)</f>
        <v>0</v>
      </c>
      <c r="E5" s="264">
        <f>MIN('Day4'!K7:K26)</f>
        <v>0</v>
      </c>
      <c r="F5" s="264">
        <f>MIN('Day5'!K7:K26)</f>
        <v>0</v>
      </c>
      <c r="G5" s="264">
        <f>MIN('Day6'!K7:K26)</f>
        <v>0</v>
      </c>
      <c r="H5" s="264">
        <f>MIN('Day7'!K7:K26)</f>
        <v>0</v>
      </c>
      <c r="I5" s="326">
        <f>SUM(B5:H5)</f>
        <v>0</v>
      </c>
      <c r="J5" s="112">
        <v>3.5</v>
      </c>
      <c r="K5" s="113" t="str">
        <f>IF(I5&gt;=J5, "Yes", "No")</f>
        <v>No</v>
      </c>
      <c r="N5" s="986"/>
      <c r="O5" s="987"/>
      <c r="P5" s="978">
        <f>W6</f>
        <v>0</v>
      </c>
      <c r="Q5" s="978"/>
      <c r="R5" s="978">
        <f>W7</f>
        <v>0</v>
      </c>
      <c r="S5" s="978"/>
      <c r="T5" s="982">
        <f>IF(ISERROR(R5/P5),0, R5/P5)</f>
        <v>0</v>
      </c>
      <c r="U5" s="982"/>
      <c r="V5" s="1012" t="str">
        <f>IF(T5&lt;=0.5, "Yes", "No")</f>
        <v>Yes</v>
      </c>
      <c r="W5" s="1013"/>
    </row>
    <row r="6" spans="1:31" ht="30" hidden="1" customHeight="1" x14ac:dyDescent="0.25">
      <c r="A6" s="315"/>
      <c r="B6" s="316"/>
      <c r="C6" s="316"/>
      <c r="D6" s="316"/>
      <c r="E6" s="316"/>
      <c r="F6" s="316"/>
      <c r="G6" s="316"/>
      <c r="H6" s="316"/>
      <c r="I6" s="317"/>
      <c r="J6" s="318"/>
      <c r="K6" s="318"/>
      <c r="N6" s="319"/>
      <c r="O6" s="319" t="s">
        <v>1</v>
      </c>
      <c r="P6" s="129">
        <f>MAX('Day1'!K7:K26)</f>
        <v>0</v>
      </c>
      <c r="Q6" s="129">
        <f>MAX('Day2'!K7:K26)</f>
        <v>0</v>
      </c>
      <c r="R6" s="129">
        <f>MAX('Day3'!K7:K26)</f>
        <v>0</v>
      </c>
      <c r="S6" s="129">
        <f>MAX('Day4'!K7:K26)</f>
        <v>0</v>
      </c>
      <c r="T6" s="129">
        <f>MAX('Day5'!K7:K26)</f>
        <v>0</v>
      </c>
      <c r="U6" s="129">
        <f>MAX('Day6'!K7:K26)</f>
        <v>0</v>
      </c>
      <c r="V6" s="129">
        <f>MAX('Day7'!K7:K26)</f>
        <v>0</v>
      </c>
      <c r="W6" s="642">
        <f>SUM(P6:V6)</f>
        <v>0</v>
      </c>
    </row>
    <row r="7" spans="1:31" ht="30" hidden="1" customHeight="1" x14ac:dyDescent="0.25">
      <c r="A7" s="315"/>
      <c r="B7" s="316"/>
      <c r="C7" s="316"/>
      <c r="D7" s="316"/>
      <c r="E7" s="316"/>
      <c r="F7" s="316"/>
      <c r="G7" s="316"/>
      <c r="H7" s="316"/>
      <c r="I7" s="317"/>
      <c r="J7" s="318"/>
      <c r="K7" s="318"/>
      <c r="N7" s="319"/>
      <c r="O7" s="319" t="s">
        <v>265</v>
      </c>
      <c r="P7" s="134">
        <f>MAX('Day1'!M7:M26)</f>
        <v>0</v>
      </c>
      <c r="Q7" s="134">
        <f>MAX('Day2'!M7:M26)</f>
        <v>0</v>
      </c>
      <c r="R7" s="134">
        <f>MAX('Day3'!M7:M26)</f>
        <v>0</v>
      </c>
      <c r="S7" s="134">
        <f>MAX('Day4'!M7:M26)</f>
        <v>0</v>
      </c>
      <c r="T7" s="134">
        <f>MAX('Day5'!M7:M26)</f>
        <v>0</v>
      </c>
      <c r="U7" s="134">
        <f>MAX('Day6'!M7:M26)</f>
        <v>0</v>
      </c>
      <c r="V7" s="134">
        <f>MAX('Day7'!M7:M26)</f>
        <v>0</v>
      </c>
      <c r="W7" s="642">
        <f>SUM(P7:V7)</f>
        <v>0</v>
      </c>
    </row>
    <row r="8" spans="1:31" ht="22.5" customHeight="1" thickBot="1" x14ac:dyDescent="0.3">
      <c r="A8" s="115"/>
      <c r="B8" s="116"/>
      <c r="C8" s="116"/>
      <c r="D8" s="116"/>
      <c r="E8" s="116"/>
      <c r="F8" s="116"/>
      <c r="G8" s="116"/>
      <c r="H8" s="116"/>
      <c r="I8" s="116"/>
      <c r="J8" s="117"/>
      <c r="K8" s="117"/>
    </row>
    <row r="9" spans="1:31" ht="65.25" customHeight="1" thickBot="1" x14ac:dyDescent="0.3">
      <c r="B9" s="261" t="s">
        <v>721</v>
      </c>
      <c r="C9" s="444" t="s">
        <v>735</v>
      </c>
      <c r="D9" s="443" t="s">
        <v>749</v>
      </c>
      <c r="E9" s="443" t="s">
        <v>763</v>
      </c>
      <c r="F9" s="443" t="s">
        <v>782</v>
      </c>
      <c r="G9" s="443" t="s">
        <v>796</v>
      </c>
      <c r="H9" s="443" t="s">
        <v>810</v>
      </c>
      <c r="I9" s="119" t="s">
        <v>38</v>
      </c>
      <c r="J9" s="120" t="s">
        <v>44</v>
      </c>
      <c r="K9" s="121" t="s">
        <v>37</v>
      </c>
      <c r="N9" s="1008" t="s">
        <v>661</v>
      </c>
      <c r="O9" s="1009"/>
      <c r="P9" s="983" t="s">
        <v>459</v>
      </c>
      <c r="Q9" s="983"/>
      <c r="R9" s="983" t="s">
        <v>460</v>
      </c>
      <c r="S9" s="983"/>
      <c r="T9" s="1019" t="s">
        <v>461</v>
      </c>
      <c r="U9" s="1020"/>
      <c r="V9" s="1014" t="s">
        <v>99</v>
      </c>
      <c r="W9" s="1015"/>
    </row>
    <row r="10" spans="1:31" ht="30.75" customHeight="1" thickBot="1" x14ac:dyDescent="0.3">
      <c r="A10" s="122" t="s">
        <v>39</v>
      </c>
      <c r="B10" s="123">
        <f>MIN('Day1'!N7:N26)</f>
        <v>0</v>
      </c>
      <c r="C10" s="123">
        <f>MIN('Day2'!N7:N26)</f>
        <v>0</v>
      </c>
      <c r="D10" s="123">
        <f>MIN('Day3'!N7:N26)</f>
        <v>0</v>
      </c>
      <c r="E10" s="123">
        <f>MIN('Day4'!N7:N26)</f>
        <v>0</v>
      </c>
      <c r="F10" s="123">
        <f>MIN('Day5'!N7:N26)</f>
        <v>0</v>
      </c>
      <c r="G10" s="123">
        <f>MIN('Day6'!N7:N26)</f>
        <v>0</v>
      </c>
      <c r="H10" s="123">
        <f>MIN('Day7'!N7:N26)</f>
        <v>0</v>
      </c>
      <c r="I10" s="134">
        <f>SUM(B10:H10)</f>
        <v>0</v>
      </c>
      <c r="J10" s="130">
        <v>5.25</v>
      </c>
      <c r="K10" s="126" t="str">
        <f>IF(I10&gt;=J10, "Yes", "No")</f>
        <v>No</v>
      </c>
      <c r="N10" s="1010"/>
      <c r="O10" s="1011"/>
      <c r="P10" s="978">
        <f>W11</f>
        <v>0</v>
      </c>
      <c r="Q10" s="978"/>
      <c r="R10" s="978">
        <f>W12</f>
        <v>0</v>
      </c>
      <c r="S10" s="978"/>
      <c r="T10" s="982">
        <f>IF(ISERROR(R10/P10),0, R10/P10)</f>
        <v>0</v>
      </c>
      <c r="U10" s="982"/>
      <c r="V10" s="1012" t="str">
        <f>IF(T10&lt;=0.5, "Yes", "No")</f>
        <v>Yes</v>
      </c>
      <c r="W10" s="1013"/>
    </row>
    <row r="11" spans="1:31" ht="30.75" hidden="1" customHeight="1" x14ac:dyDescent="0.25">
      <c r="A11" s="429"/>
      <c r="B11" s="430"/>
      <c r="C11" s="430"/>
      <c r="D11" s="430"/>
      <c r="E11" s="430"/>
      <c r="F11" s="430"/>
      <c r="G11" s="430"/>
      <c r="H11" s="430"/>
      <c r="I11" s="134">
        <f t="shared" ref="I11:I17" si="0">SUM(B11:H11)</f>
        <v>0</v>
      </c>
      <c r="J11" s="431"/>
      <c r="K11" s="432"/>
      <c r="N11" s="319"/>
      <c r="O11" s="319"/>
      <c r="P11" s="129">
        <f>MAX('Day1'!N7:N26)</f>
        <v>0</v>
      </c>
      <c r="Q11" s="129">
        <f>MAX('Day2'!N7:N26)</f>
        <v>0</v>
      </c>
      <c r="R11" s="129">
        <f>MAX('Day3'!N7:N26)</f>
        <v>0</v>
      </c>
      <c r="S11" s="129">
        <f>MAX('Day4'!N7:N26)</f>
        <v>0</v>
      </c>
      <c r="T11" s="129">
        <f>MAX('Day5'!N7:N26)</f>
        <v>0</v>
      </c>
      <c r="U11" s="129">
        <f>MAX('Day6'!N7:N26)</f>
        <v>0</v>
      </c>
      <c r="V11" s="129">
        <f>MAX('Day7'!N7:N26)</f>
        <v>0</v>
      </c>
      <c r="W11" s="642">
        <f>SUM(P11:V11)</f>
        <v>0</v>
      </c>
    </row>
    <row r="12" spans="1:31" ht="30.75" hidden="1" customHeight="1" thickBot="1" x14ac:dyDescent="0.3">
      <c r="A12" s="429"/>
      <c r="B12" s="430"/>
      <c r="C12" s="430"/>
      <c r="D12" s="430"/>
      <c r="E12" s="430"/>
      <c r="F12" s="430"/>
      <c r="G12" s="430"/>
      <c r="H12" s="430"/>
      <c r="I12" s="134">
        <f t="shared" si="0"/>
        <v>0</v>
      </c>
      <c r="J12" s="431"/>
      <c r="K12" s="432"/>
      <c r="N12" s="319"/>
      <c r="O12" s="319"/>
      <c r="P12" s="134">
        <f>MAX('Day1'!P7:P26)</f>
        <v>0</v>
      </c>
      <c r="Q12" s="134">
        <f>MAX('Day2'!P7:P26)</f>
        <v>0</v>
      </c>
      <c r="R12" s="134">
        <f>MAX('Day3'!P7:P26)</f>
        <v>0</v>
      </c>
      <c r="S12" s="134">
        <f>MAX('Day4'!P7:P26)</f>
        <v>0</v>
      </c>
      <c r="T12" s="134">
        <f>MAX('Day5'!P7:P26)</f>
        <v>0</v>
      </c>
      <c r="U12" s="134">
        <f>MAX('Day6'!P7:P26)</f>
        <v>0</v>
      </c>
      <c r="V12" s="134">
        <f>MAX('Day7'!P7:P26)</f>
        <v>0</v>
      </c>
      <c r="W12" s="642">
        <f>SUM(P12:V12)</f>
        <v>0</v>
      </c>
    </row>
    <row r="13" spans="1:31" ht="36.75" customHeight="1" thickBot="1" x14ac:dyDescent="0.35">
      <c r="A13" s="127" t="s">
        <v>388</v>
      </c>
      <c r="B13" s="128">
        <f>IF('Day1'!AR3=TRUE,SUM('Optional VegBar'!G16,'Day1'!AG7),'Day1'!AG7)</f>
        <v>0</v>
      </c>
      <c r="C13" s="128">
        <f>IF('Day2'!AR3=TRUE,SUM('Optional VegBar'!G16,'Day2'!AG7),'Day2'!AG7)</f>
        <v>0</v>
      </c>
      <c r="D13" s="128">
        <f>IF('Day3'!AR3=TRUE,SUM('Optional VegBar'!G16,'Day3'!AG7),'Day3'!AG7)</f>
        <v>0</v>
      </c>
      <c r="E13" s="128">
        <f>IF('Day4'!AR3=TRUE,SUM('Optional VegBar'!G16,'Day4'!AG7),'Day4'!AG7)</f>
        <v>0</v>
      </c>
      <c r="F13" s="128">
        <f>IF('Day5'!AR3=TRUE,SUM('Optional VegBar'!G16,'Day5'!AG7),'Day5'!AG7)</f>
        <v>0</v>
      </c>
      <c r="G13" s="128">
        <f>IF('Day6'!AR3=TRUE,SUM('Optional VegBar'!G16,'Day6'!AG7),'Day6'!AG7)</f>
        <v>0</v>
      </c>
      <c r="H13" s="128">
        <f>IF('Day7'!AR3=TRUE,SUM('Optional VegBar'!G16,'Day7'!AG7),'Day7'!AG7)</f>
        <v>0</v>
      </c>
      <c r="I13" s="134">
        <f t="shared" si="0"/>
        <v>0</v>
      </c>
      <c r="J13" s="130">
        <v>0.5</v>
      </c>
      <c r="K13" s="131" t="str">
        <f>IF(I13&gt;=J13, "Yes", "No")</f>
        <v>No</v>
      </c>
      <c r="N13" s="1007" t="s">
        <v>505</v>
      </c>
      <c r="O13" s="1007"/>
      <c r="P13" s="1007"/>
      <c r="Q13" s="1007"/>
      <c r="R13" s="1007"/>
      <c r="S13" s="1007"/>
      <c r="T13" s="1007"/>
      <c r="U13" s="1007"/>
      <c r="V13" s="1007"/>
      <c r="W13" s="1007"/>
      <c r="X13" s="428"/>
    </row>
    <row r="14" spans="1:31" ht="33" customHeight="1" thickTop="1" x14ac:dyDescent="0.25">
      <c r="A14" s="132" t="s">
        <v>389</v>
      </c>
      <c r="B14" s="133">
        <f>IF('Day1'!AR3=TRUE, SUM('Optional VegBar'!M16,'Day1'!AM7),'Day1'!AM7)</f>
        <v>0</v>
      </c>
      <c r="C14" s="133">
        <f>IF('Day2'!AR3=TRUE, SUM('Optional VegBar'!M16,'Day2'!AM7),'Day2'!AM7)</f>
        <v>0</v>
      </c>
      <c r="D14" s="133">
        <f>IF('Day3'!AR3=TRUE, SUM('Optional VegBar'!M16,'Day3'!AM7),'Day3'!AM7)</f>
        <v>0</v>
      </c>
      <c r="E14" s="133">
        <f>IF('Day4'!AR3=TRUE, SUM('Optional VegBar'!M16,'Day4'!AM7),'Day4'!AM7)</f>
        <v>0</v>
      </c>
      <c r="F14" s="133">
        <f>IF('Day5'!AR3=TRUE, SUM('Optional VegBar'!M16,'Day5'!AM7),'Day5'!AM7)</f>
        <v>0</v>
      </c>
      <c r="G14" s="133">
        <f>IF('Day6'!AR3=TRUE, SUM('Optional VegBar'!M16,'Day6'!AM7),'Day6'!AM7)</f>
        <v>0</v>
      </c>
      <c r="H14" s="133">
        <f>IF('Day7'!AR3=TRUE, SUM('Optional VegBar'!M16,'Day7'!AM7),'Day7'!AM7)</f>
        <v>0</v>
      </c>
      <c r="I14" s="134">
        <f t="shared" si="0"/>
        <v>0</v>
      </c>
      <c r="J14" s="110">
        <v>0.75</v>
      </c>
      <c r="K14" s="111" t="str">
        <f>IF(I14&gt;=J14, "Yes", "No")</f>
        <v>No</v>
      </c>
      <c r="N14" s="990"/>
      <c r="O14" s="991"/>
      <c r="P14" s="991"/>
      <c r="Q14" s="991"/>
      <c r="R14" s="991"/>
      <c r="S14" s="991"/>
      <c r="T14" s="991"/>
      <c r="U14" s="991"/>
      <c r="V14" s="991"/>
      <c r="W14" s="992"/>
      <c r="X14" s="297"/>
    </row>
    <row r="15" spans="1:31" ht="38.25" customHeight="1" x14ac:dyDescent="0.25">
      <c r="A15" s="132" t="s">
        <v>390</v>
      </c>
      <c r="B15" s="133">
        <f>IF('Day1'!AR3=TRUE, SUM('Optional VegBar'!S16,'Day1'!AS7),'Day1'!AS7)</f>
        <v>0</v>
      </c>
      <c r="C15" s="133">
        <f>IF('Day2'!AR3=TRUE, SUM('Optional VegBar'!S16,'Day2'!AS7),'Day2'!AS7)</f>
        <v>0</v>
      </c>
      <c r="D15" s="133">
        <f>IF('Day3'!AR3=TRUE, SUM('Optional VegBar'!S16,'Day3'!AS7),'Day3'!AS7)</f>
        <v>0</v>
      </c>
      <c r="E15" s="133">
        <f>IF('Day4'!AR3=TRUE, SUM('Optional VegBar'!S16,'Day4'!AS7),'Day4'!AS7)</f>
        <v>0</v>
      </c>
      <c r="F15" s="133">
        <f>IF('Day5'!AR3=TRUE, SUM('Optional VegBar'!S16,'Day5'!AS7),'Day5'!AS7)</f>
        <v>0</v>
      </c>
      <c r="G15" s="133">
        <f>IF('Day6'!AR3=TRUE, SUM('Optional VegBar'!S16,'Day6'!AS7),'Day6'!AS7)</f>
        <v>0</v>
      </c>
      <c r="H15" s="133">
        <f>IF('Day7'!AR3=TRUE, SUM('Optional VegBar'!S16,'Day7'!AS7),'Day7'!AS7)</f>
        <v>0</v>
      </c>
      <c r="I15" s="134">
        <f t="shared" si="0"/>
        <v>0</v>
      </c>
      <c r="J15" s="110">
        <v>0.5</v>
      </c>
      <c r="K15" s="111" t="str">
        <f>IF(I15&gt;=J15, "Yes", "No")</f>
        <v>No</v>
      </c>
      <c r="N15" s="993"/>
      <c r="O15" s="812"/>
      <c r="P15" s="812"/>
      <c r="Q15" s="812"/>
      <c r="R15" s="812"/>
      <c r="S15" s="812"/>
      <c r="T15" s="812"/>
      <c r="U15" s="812"/>
      <c r="V15" s="812"/>
      <c r="W15" s="994"/>
      <c r="X15" s="297"/>
    </row>
    <row r="16" spans="1:31" ht="35.25" customHeight="1" x14ac:dyDescent="0.25">
      <c r="A16" s="132" t="s">
        <v>391</v>
      </c>
      <c r="B16" s="133">
        <f>IF('Day1'!AR3=TRUE, SUM('Optional VegBar'!Y16,'Day1'!AY7),'Day1'!AY7)</f>
        <v>0</v>
      </c>
      <c r="C16" s="133">
        <f>IF('Day2'!AR3=TRUE, SUM('Optional VegBar'!Y16,'Day2'!AY7),'Day2'!AY7)</f>
        <v>0</v>
      </c>
      <c r="D16" s="133">
        <f>IF('Day3'!AR3=TRUE, SUM('Optional VegBar'!Y16,'Day3'!AY7),'Day3'!AY7)</f>
        <v>0</v>
      </c>
      <c r="E16" s="133">
        <f>IF('Day4'!AR3=TRUE, SUM('Optional VegBar'!Y16,'Day4'!AY7),'Day4'!AY7)</f>
        <v>0</v>
      </c>
      <c r="F16" s="133">
        <f>IF('Day5'!AR3=TRUE, SUM('Optional VegBar'!Y16,'Day5'!AY7),'Day5'!AY7)</f>
        <v>0</v>
      </c>
      <c r="G16" s="133">
        <f>IF('Day6'!AR3=TRUE, SUM('Optional VegBar'!Y16,'Day6'!AY7),'Day6'!AY7)</f>
        <v>0</v>
      </c>
      <c r="H16" s="133">
        <f>IF('Day7'!AR3=TRUE, SUM('Optional VegBar'!Y16,'Day7'!AY7),'Day7'!AY7)</f>
        <v>0</v>
      </c>
      <c r="I16" s="134">
        <f t="shared" si="0"/>
        <v>0</v>
      </c>
      <c r="J16" s="110">
        <v>0.5</v>
      </c>
      <c r="K16" s="111" t="str">
        <f>IF(I16&gt;=J16, "Yes", "No")</f>
        <v>No</v>
      </c>
      <c r="N16" s="993"/>
      <c r="O16" s="812"/>
      <c r="P16" s="812"/>
      <c r="Q16" s="812"/>
      <c r="R16" s="812"/>
      <c r="S16" s="812"/>
      <c r="T16" s="812"/>
      <c r="U16" s="812"/>
      <c r="V16" s="812"/>
      <c r="W16" s="994"/>
      <c r="X16" s="297"/>
    </row>
    <row r="17" spans="1:24" ht="48.75" customHeight="1" thickBot="1" x14ac:dyDescent="0.3">
      <c r="A17" s="135" t="s">
        <v>392</v>
      </c>
      <c r="B17" s="136">
        <f>IF('Day1'!AR3=TRUE,SUM('Optional VegBar'!AE16,'Day1'!BE5),'Day1'!BE5)</f>
        <v>0</v>
      </c>
      <c r="C17" s="136">
        <f>IF('Day2'!AR3=TRUE,SUM('Optional VegBar'!AE16,'Day2'!BE5),'Day2'!BE5)</f>
        <v>0</v>
      </c>
      <c r="D17" s="136">
        <f>IF('Day3'!AR3=TRUE,SUM('Optional VegBar'!AE16,'Day3'!BE5),'Day3'!BE5)</f>
        <v>0</v>
      </c>
      <c r="E17" s="136">
        <f>IF('Day4'!AR3=TRUE,SUM('Optional VegBar'!AE16,'Day4'!BE5),'Day4'!BE5)</f>
        <v>0</v>
      </c>
      <c r="F17" s="136">
        <f>IF('Day5'!AR3=TRUE,SUM('Optional VegBar'!AE16,'Day5'!BE5),'Day5'!BE5)</f>
        <v>0</v>
      </c>
      <c r="G17" s="136">
        <f>IF('Day6'!AR3=TRUE,SUM('Optional VegBar'!AE16,'Day6'!BE5),'Day6'!BE5)</f>
        <v>0</v>
      </c>
      <c r="H17" s="136">
        <f>IF('Day7'!AR3=TRUE,SUM('Optional VegBar'!AE16,'Day7'!BE5),'Day7'!BE5)</f>
        <v>0</v>
      </c>
      <c r="I17" s="134">
        <f t="shared" si="0"/>
        <v>0</v>
      </c>
      <c r="J17" s="112">
        <v>0.5</v>
      </c>
      <c r="K17" s="113" t="str">
        <f>IF(I17&gt;=J17, "Yes", "No")</f>
        <v>No</v>
      </c>
      <c r="N17" s="993"/>
      <c r="O17" s="812"/>
      <c r="P17" s="812"/>
      <c r="Q17" s="812"/>
      <c r="R17" s="812"/>
      <c r="S17" s="812"/>
      <c r="T17" s="812"/>
      <c r="U17" s="812"/>
      <c r="V17" s="812"/>
      <c r="W17" s="994"/>
      <c r="X17" s="297"/>
    </row>
    <row r="18" spans="1:24" ht="7.5" customHeight="1" thickBot="1" x14ac:dyDescent="0.3">
      <c r="A18" s="137"/>
      <c r="B18" s="116"/>
      <c r="C18" s="116"/>
      <c r="D18" s="116"/>
      <c r="E18" s="116"/>
      <c r="F18" s="116"/>
      <c r="G18" s="116"/>
      <c r="H18" s="116"/>
      <c r="I18" s="116"/>
      <c r="J18" s="116"/>
      <c r="K18" s="117"/>
      <c r="N18" s="993"/>
      <c r="O18" s="812"/>
      <c r="P18" s="812"/>
      <c r="Q18" s="812"/>
      <c r="R18" s="812"/>
      <c r="S18" s="812"/>
      <c r="T18" s="812"/>
      <c r="U18" s="812"/>
      <c r="V18" s="812"/>
      <c r="W18" s="994"/>
      <c r="X18" s="297"/>
    </row>
    <row r="19" spans="1:24" ht="48" thickBot="1" x14ac:dyDescent="0.3">
      <c r="B19" s="118" t="s">
        <v>721</v>
      </c>
      <c r="C19" s="445" t="s">
        <v>735</v>
      </c>
      <c r="D19" s="445" t="s">
        <v>749</v>
      </c>
      <c r="E19" s="445" t="s">
        <v>763</v>
      </c>
      <c r="F19" s="445" t="s">
        <v>782</v>
      </c>
      <c r="G19" s="445" t="s">
        <v>796</v>
      </c>
      <c r="H19" s="443" t="s">
        <v>810</v>
      </c>
      <c r="I19" s="119" t="s">
        <v>38</v>
      </c>
      <c r="J19" s="120" t="s">
        <v>93</v>
      </c>
      <c r="K19" s="121" t="s">
        <v>37</v>
      </c>
      <c r="N19" s="993"/>
      <c r="O19" s="812"/>
      <c r="P19" s="812"/>
      <c r="Q19" s="812"/>
      <c r="R19" s="812"/>
      <c r="S19" s="812"/>
      <c r="T19" s="812"/>
      <c r="U19" s="812"/>
      <c r="V19" s="812"/>
      <c r="W19" s="994"/>
      <c r="X19" s="297"/>
    </row>
    <row r="20" spans="1:24" ht="36" customHeight="1" x14ac:dyDescent="0.25">
      <c r="A20" s="153" t="s">
        <v>42</v>
      </c>
      <c r="B20" s="256">
        <f>MIN('Day1'!E7:E26)</f>
        <v>0</v>
      </c>
      <c r="C20" s="256">
        <f>MIN('Day2'!E7:E26)</f>
        <v>0</v>
      </c>
      <c r="D20" s="256">
        <f>MIN('Day3'!E7:E26)</f>
        <v>0</v>
      </c>
      <c r="E20" s="256">
        <f>MIN('Day4'!E7:E26)</f>
        <v>0</v>
      </c>
      <c r="F20" s="256">
        <f>MIN('Day5'!E7:E26)</f>
        <v>0</v>
      </c>
      <c r="G20" s="256">
        <f>MIN('Day6'!E7:E26)</f>
        <v>0</v>
      </c>
      <c r="H20" s="256">
        <f>MIN('Day7'!E7:E26)</f>
        <v>0</v>
      </c>
      <c r="I20" s="254">
        <f>SUM(B20:H20)</f>
        <v>0</v>
      </c>
      <c r="J20" s="139">
        <v>11</v>
      </c>
      <c r="K20" s="131" t="str">
        <f>IF(I20&gt;=J20, "Yes", "No")</f>
        <v>No</v>
      </c>
      <c r="N20" s="993"/>
      <c r="O20" s="812"/>
      <c r="P20" s="812"/>
      <c r="Q20" s="812"/>
      <c r="R20" s="812"/>
      <c r="S20" s="812"/>
      <c r="T20" s="812"/>
      <c r="U20" s="812"/>
      <c r="V20" s="812"/>
      <c r="W20" s="994"/>
      <c r="X20" s="297"/>
    </row>
    <row r="21" spans="1:24" ht="36" customHeight="1" thickBot="1" x14ac:dyDescent="0.3">
      <c r="A21" s="154" t="s">
        <v>43</v>
      </c>
      <c r="B21" s="257">
        <f>MAX('Day1'!E7:E26)</f>
        <v>0</v>
      </c>
      <c r="C21" s="257">
        <f>MAX('Day2'!E7:E26)</f>
        <v>0</v>
      </c>
      <c r="D21" s="257">
        <f>MAX('Day3'!E7:E26)</f>
        <v>0</v>
      </c>
      <c r="E21" s="257">
        <f>MAX('Day4'!E7:E26)</f>
        <v>0</v>
      </c>
      <c r="F21" s="257">
        <f>MAX('Day5'!E7:E26)</f>
        <v>0</v>
      </c>
      <c r="G21" s="257">
        <f>MAX('Day6'!E7:E26)</f>
        <v>0</v>
      </c>
      <c r="H21" s="257">
        <f>MAX('Day7'!E7:E26)</f>
        <v>0</v>
      </c>
      <c r="I21" s="255">
        <f>SUM(B21:H21)</f>
        <v>0</v>
      </c>
      <c r="J21" s="141">
        <v>14</v>
      </c>
      <c r="K21" s="113" t="str">
        <f>IF(I21=0,"No",IF(AND(I21&lt;=J21,I21&gt;=J20),"Yes","No"))</f>
        <v>No</v>
      </c>
      <c r="N21" s="995"/>
      <c r="O21" s="996"/>
      <c r="P21" s="996"/>
      <c r="Q21" s="996"/>
      <c r="R21" s="996"/>
      <c r="S21" s="996"/>
      <c r="T21" s="996"/>
      <c r="U21" s="996"/>
      <c r="V21" s="996"/>
      <c r="W21" s="997"/>
      <c r="X21" s="297"/>
    </row>
    <row r="22" spans="1:24" ht="15.75" customHeight="1" thickTop="1" thickBot="1" x14ac:dyDescent="0.3">
      <c r="A22" s="355"/>
      <c r="B22" s="356"/>
      <c r="C22" s="356"/>
      <c r="D22" s="356"/>
      <c r="E22" s="356"/>
      <c r="F22" s="356"/>
      <c r="G22" s="356"/>
      <c r="H22" s="356"/>
      <c r="I22" s="356"/>
      <c r="J22" s="117"/>
      <c r="K22" s="117"/>
      <c r="N22" s="472"/>
      <c r="O22" s="472"/>
      <c r="P22" s="472"/>
      <c r="Q22" s="472"/>
      <c r="R22" s="472"/>
      <c r="S22" s="472"/>
      <c r="T22" s="472"/>
      <c r="U22" s="472"/>
      <c r="V22" s="472"/>
      <c r="W22" s="472"/>
      <c r="X22" s="297"/>
    </row>
    <row r="23" spans="1:24" ht="48" thickBot="1" x14ac:dyDescent="0.3">
      <c r="B23" s="118" t="s">
        <v>721</v>
      </c>
      <c r="C23" s="445" t="s">
        <v>735</v>
      </c>
      <c r="D23" s="445" t="s">
        <v>749</v>
      </c>
      <c r="E23" s="445" t="s">
        <v>763</v>
      </c>
      <c r="F23" s="445" t="s">
        <v>782</v>
      </c>
      <c r="G23" s="445" t="s">
        <v>796</v>
      </c>
      <c r="H23" s="445" t="s">
        <v>810</v>
      </c>
      <c r="I23" s="119" t="s">
        <v>38</v>
      </c>
      <c r="J23" s="120" t="s">
        <v>93</v>
      </c>
      <c r="K23" s="121" t="s">
        <v>37</v>
      </c>
      <c r="N23" s="80"/>
      <c r="O23" s="80"/>
      <c r="P23" s="80"/>
      <c r="Q23" s="80"/>
      <c r="R23" s="80"/>
      <c r="S23" s="80"/>
      <c r="T23" s="80"/>
      <c r="U23" s="80"/>
      <c r="V23" s="80"/>
      <c r="W23" s="80"/>
      <c r="X23" s="297"/>
    </row>
    <row r="24" spans="1:24" ht="32.25" customHeight="1" x14ac:dyDescent="0.25">
      <c r="A24" s="138" t="s">
        <v>40</v>
      </c>
      <c r="B24" s="253">
        <f>MIN('Day1'!G7:G26)</f>
        <v>0</v>
      </c>
      <c r="C24" s="253">
        <f>MIN('Day2'!G7:G26)</f>
        <v>0</v>
      </c>
      <c r="D24" s="253">
        <f>MIN('Day3'!G7:G26)</f>
        <v>0</v>
      </c>
      <c r="E24" s="253">
        <f>MIN('Day4'!G7:G26)</f>
        <v>0</v>
      </c>
      <c r="F24" s="253">
        <f>MIN('Day5'!G7:G26)</f>
        <v>0</v>
      </c>
      <c r="G24" s="253">
        <f>MIN('Day6'!G7:G26)</f>
        <v>0</v>
      </c>
      <c r="H24" s="253">
        <f>MIN('Day7'!G7:G26)</f>
        <v>0</v>
      </c>
      <c r="I24" s="254">
        <f>SUM(B24:H24)</f>
        <v>0</v>
      </c>
      <c r="J24" s="139">
        <v>11</v>
      </c>
      <c r="K24" s="131" t="str">
        <f>IF(I24&gt;=J24, "Yes", "No")</f>
        <v>No</v>
      </c>
      <c r="O24" s="297"/>
      <c r="P24" s="297"/>
      <c r="Q24" s="297"/>
      <c r="R24" s="297"/>
      <c r="S24" s="297"/>
      <c r="T24" s="297"/>
      <c r="U24" s="297"/>
      <c r="V24" s="297"/>
      <c r="W24" s="297"/>
      <c r="X24" s="297"/>
    </row>
    <row r="25" spans="1:24" ht="33" customHeight="1" thickBot="1" x14ac:dyDescent="0.3">
      <c r="A25" s="140" t="s">
        <v>41</v>
      </c>
      <c r="B25" s="253">
        <f>MAX('Day1'!G7:G26)</f>
        <v>0</v>
      </c>
      <c r="C25" s="253">
        <f>MAX('Day2'!G7:G26)</f>
        <v>0</v>
      </c>
      <c r="D25" s="253">
        <f>MAX('Day3'!G7:G26)</f>
        <v>0</v>
      </c>
      <c r="E25" s="253">
        <f>MAX('Day4'!G7:G26)</f>
        <v>0</v>
      </c>
      <c r="F25" s="253">
        <f>MAX('Day5'!G7:G26)</f>
        <v>0</v>
      </c>
      <c r="G25" s="253">
        <f>MAX('Day6'!G7:G26)</f>
        <v>0</v>
      </c>
      <c r="H25" s="253">
        <f>MAX('Day7'!G7:G26)</f>
        <v>0</v>
      </c>
      <c r="I25" s="254">
        <f>SUM(B25:H25)</f>
        <v>0</v>
      </c>
      <c r="J25" s="141">
        <v>12.5</v>
      </c>
      <c r="K25" s="113" t="str">
        <f>IF(I25=0,"No",IF(AND(I25&lt;=J25,I25&gt;=J24),"Yes","No"))</f>
        <v>No</v>
      </c>
      <c r="O25" s="332"/>
      <c r="P25" s="332"/>
      <c r="Q25" s="332"/>
      <c r="R25" s="332"/>
      <c r="S25" s="332"/>
      <c r="T25" s="332"/>
      <c r="U25" s="332"/>
      <c r="V25" s="332"/>
      <c r="W25" s="332"/>
      <c r="X25" s="332"/>
    </row>
    <row r="26" spans="1:24" ht="32.25" customHeight="1" thickBot="1" x14ac:dyDescent="0.3">
      <c r="A26" s="988" t="s">
        <v>46</v>
      </c>
      <c r="B26" s="989"/>
      <c r="C26" s="989"/>
      <c r="D26" s="989"/>
      <c r="E26" s="989"/>
      <c r="F26" s="641"/>
      <c r="G26" s="641"/>
      <c r="H26" s="641"/>
      <c r="I26" s="174">
        <f>SUM(B27:H27)</f>
        <v>0</v>
      </c>
      <c r="J26" s="433" t="s">
        <v>671</v>
      </c>
      <c r="K26" s="143" t="str">
        <f>IF(I26&lt;=2, "Yes", "No")</f>
        <v>Yes</v>
      </c>
      <c r="O26" s="332"/>
      <c r="P26" s="332"/>
      <c r="Q26" s="332"/>
      <c r="R26" s="332"/>
      <c r="S26" s="332"/>
      <c r="T26" s="332"/>
      <c r="U26" s="332"/>
      <c r="V26" s="332"/>
      <c r="W26" s="332"/>
      <c r="X26" s="332"/>
    </row>
    <row r="27" spans="1:24" ht="32.25" hidden="1" customHeight="1" thickBot="1" x14ac:dyDescent="0.3">
      <c r="A27" s="333"/>
      <c r="B27" s="253">
        <f>MAX('Day1'!J7:J26)</f>
        <v>0</v>
      </c>
      <c r="C27" s="253">
        <f>MAX('Day2'!J7:J26)</f>
        <v>0</v>
      </c>
      <c r="D27" s="253">
        <f>MAX('Day3'!J7:J26)</f>
        <v>0</v>
      </c>
      <c r="E27" s="253">
        <f>MAX('Day4'!J7:J26)</f>
        <v>0</v>
      </c>
      <c r="F27" s="253">
        <f>MAX('Day5'!J7:J26)</f>
        <v>0</v>
      </c>
      <c r="G27" s="253">
        <f>MAX('Day6'!J7:J26)</f>
        <v>0</v>
      </c>
      <c r="H27" s="253">
        <f>MAX('Day7'!J7:J26)</f>
        <v>0</v>
      </c>
      <c r="I27" s="174"/>
      <c r="J27" s="142"/>
      <c r="K27" s="143"/>
      <c r="O27" s="332"/>
      <c r="P27" s="332"/>
      <c r="Q27" s="332"/>
      <c r="R27" s="332"/>
      <c r="S27" s="332"/>
      <c r="T27" s="332"/>
      <c r="U27" s="332"/>
      <c r="V27" s="332"/>
      <c r="W27" s="332"/>
      <c r="X27" s="332"/>
    </row>
    <row r="28" spans="1:24" ht="48.75" customHeight="1" thickBot="1" x14ac:dyDescent="0.3">
      <c r="A28" s="144" t="s">
        <v>48</v>
      </c>
      <c r="B28" s="145" t="s">
        <v>47</v>
      </c>
      <c r="C28" s="175">
        <f>SUM('Day1:Day7'!G7:G26)</f>
        <v>0</v>
      </c>
      <c r="D28" s="146" t="s">
        <v>91</v>
      </c>
      <c r="E28" s="979">
        <f>SUM('Day1:Day7'!I7:I26)</f>
        <v>0</v>
      </c>
      <c r="F28" s="980"/>
      <c r="G28" s="980"/>
      <c r="H28" s="981"/>
      <c r="I28" s="646">
        <f>IF(ISERROR(E28/C28),0, E28/C28)</f>
        <v>0</v>
      </c>
      <c r="J28" s="147" t="s">
        <v>843</v>
      </c>
      <c r="K28" s="148" t="str">
        <f>IF(I28&gt;=0.8,"Yes","No")</f>
        <v>No</v>
      </c>
      <c r="L28" s="114">
        <v>3</v>
      </c>
      <c r="O28" s="332"/>
      <c r="P28" s="332"/>
      <c r="Q28" s="332"/>
      <c r="R28" s="332"/>
      <c r="S28" s="332"/>
      <c r="T28" s="332"/>
      <c r="U28" s="332"/>
      <c r="V28" s="332"/>
      <c r="W28" s="332"/>
      <c r="X28" s="332"/>
    </row>
    <row r="29" spans="1:24" ht="10.5" customHeight="1" x14ac:dyDescent="0.25">
      <c r="A29" s="137"/>
      <c r="B29" s="149"/>
      <c r="C29" s="150"/>
      <c r="D29" s="151"/>
      <c r="E29" s="152"/>
      <c r="F29" s="152"/>
      <c r="G29" s="152"/>
      <c r="H29" s="152"/>
      <c r="I29" s="152"/>
      <c r="J29" s="151"/>
      <c r="K29" s="151"/>
      <c r="O29" s="332"/>
      <c r="P29" s="332"/>
      <c r="Q29" s="332"/>
      <c r="R29" s="332"/>
      <c r="S29" s="332"/>
      <c r="T29" s="332"/>
      <c r="U29" s="332"/>
      <c r="V29" s="332"/>
      <c r="W29" s="332"/>
      <c r="X29" s="332"/>
    </row>
    <row r="30" spans="1:24" ht="9" customHeight="1" thickBot="1" x14ac:dyDescent="0.3">
      <c r="B30" s="155"/>
      <c r="C30" s="155"/>
      <c r="D30" s="155"/>
      <c r="E30" s="155"/>
      <c r="F30" s="155"/>
      <c r="G30" s="155"/>
      <c r="H30" s="155"/>
      <c r="I30" s="155"/>
      <c r="J30" s="117"/>
      <c r="K30" s="117"/>
      <c r="O30" s="332"/>
      <c r="P30" s="332"/>
      <c r="Q30" s="332"/>
      <c r="R30" s="332"/>
      <c r="S30" s="332"/>
      <c r="T30" s="332"/>
      <c r="U30" s="332"/>
      <c r="V30" s="332"/>
      <c r="W30" s="332"/>
      <c r="X30" s="332"/>
    </row>
    <row r="31" spans="1:24" ht="48" thickBot="1" x14ac:dyDescent="0.3">
      <c r="B31" s="118" t="s">
        <v>721</v>
      </c>
      <c r="C31" s="445" t="s">
        <v>735</v>
      </c>
      <c r="D31" s="445" t="s">
        <v>749</v>
      </c>
      <c r="E31" s="445" t="s">
        <v>763</v>
      </c>
      <c r="F31" s="445" t="s">
        <v>782</v>
      </c>
      <c r="G31" s="445" t="s">
        <v>796</v>
      </c>
      <c r="H31" s="445" t="s">
        <v>810</v>
      </c>
      <c r="I31" s="119" t="s">
        <v>38</v>
      </c>
      <c r="J31" s="120" t="s">
        <v>44</v>
      </c>
      <c r="K31" s="121" t="s">
        <v>37</v>
      </c>
      <c r="O31" s="297"/>
      <c r="P31" s="297"/>
      <c r="Q31" s="297"/>
      <c r="R31" s="297"/>
      <c r="S31" s="297"/>
      <c r="T31" s="297"/>
      <c r="U31" s="297"/>
      <c r="V31" s="297"/>
      <c r="W31" s="297"/>
      <c r="X31" s="297"/>
    </row>
    <row r="32" spans="1:24" ht="33" customHeight="1" thickBot="1" x14ac:dyDescent="0.3">
      <c r="A32" s="156" t="s">
        <v>49</v>
      </c>
      <c r="B32" s="157">
        <f>MIN('Day1'!Q7:Q26)</f>
        <v>0</v>
      </c>
      <c r="C32" s="157">
        <f>MIN('Day2'!Q7:Q26)</f>
        <v>0</v>
      </c>
      <c r="D32" s="157">
        <f>MIN('Day3'!Q7:Q26)</f>
        <v>0</v>
      </c>
      <c r="E32" s="157">
        <f>MIN('Day4'!Q7:Q26)</f>
        <v>0</v>
      </c>
      <c r="F32" s="157">
        <f>MIN('Day5'!Q7:Q26)</f>
        <v>0</v>
      </c>
      <c r="G32" s="157">
        <f>MIN('Day6'!Q7:Q26)</f>
        <v>0</v>
      </c>
      <c r="H32" s="157">
        <f>MIN('Day7'!Q7:Q26)</f>
        <v>0</v>
      </c>
      <c r="I32" s="124">
        <f>SUM(B32:H32)</f>
        <v>0</v>
      </c>
      <c r="J32" s="125">
        <v>7</v>
      </c>
      <c r="K32" s="158" t="str">
        <f>IF(I32&gt;=J32, "Yes", "No")</f>
        <v>No</v>
      </c>
      <c r="O32" s="297"/>
      <c r="P32" s="297"/>
      <c r="Q32" s="297"/>
      <c r="R32" s="297"/>
      <c r="S32" s="297"/>
      <c r="T32" s="297"/>
      <c r="U32" s="297"/>
      <c r="V32" s="297"/>
      <c r="W32" s="297"/>
      <c r="X32" s="297"/>
    </row>
    <row r="33" spans="1:24" ht="94.5" customHeight="1" x14ac:dyDescent="0.25">
      <c r="A33" s="547" t="s">
        <v>844</v>
      </c>
      <c r="B33" s="159" t="str">
        <f>'Day1'!Z5</f>
        <v/>
      </c>
      <c r="C33" s="159" t="str">
        <f>'Day2'!Z5</f>
        <v/>
      </c>
      <c r="D33" s="159" t="str">
        <f>'Day3'!Z5</f>
        <v/>
      </c>
      <c r="E33" s="159" t="str">
        <f>'Day4'!Z5</f>
        <v/>
      </c>
      <c r="F33" s="159" t="str">
        <f>'Day5'!Z5</f>
        <v/>
      </c>
      <c r="G33" s="159" t="str">
        <f>'Day6'!Z5</f>
        <v/>
      </c>
      <c r="H33" s="159" t="str">
        <f>'Day7'!Z5</f>
        <v/>
      </c>
      <c r="K33" s="117"/>
      <c r="O33" s="297"/>
      <c r="P33" s="297"/>
      <c r="Q33" s="297"/>
      <c r="R33" s="297"/>
      <c r="S33" s="297"/>
      <c r="T33" s="297"/>
      <c r="U33" s="297"/>
      <c r="V33" s="297"/>
      <c r="W33" s="297"/>
      <c r="X33" s="297"/>
    </row>
    <row r="34" spans="1:24" ht="54" customHeight="1" thickBot="1" x14ac:dyDescent="0.3">
      <c r="A34" s="550" t="s">
        <v>566</v>
      </c>
      <c r="B34" s="161" t="str">
        <f>'Day1'!Z9</f>
        <v/>
      </c>
      <c r="C34" s="161" t="str">
        <f>'Day2'!Z9</f>
        <v/>
      </c>
      <c r="D34" s="161" t="str">
        <f>'Day3'!Z9</f>
        <v/>
      </c>
      <c r="E34" s="161" t="str">
        <f>'Day4'!Z9</f>
        <v/>
      </c>
      <c r="F34" s="161" t="str">
        <f>'Day5'!Z9</f>
        <v/>
      </c>
      <c r="G34" s="161" t="str">
        <f>'Day6'!Z9</f>
        <v/>
      </c>
      <c r="H34" s="161" t="str">
        <f>'Day7'!Z9</f>
        <v/>
      </c>
      <c r="I34" s="160"/>
    </row>
  </sheetData>
  <sheetProtection algorithmName="SHA-512" hashValue="7vNzUUiywic6H+yEubcri7j/aeZMSUxtgAml6bz7QrILWF4CTwu7JO0MwfvlgJaWw7LyonB5JbxpNIOoAx55og==" saltValue="FboKOxwpS4qwgS1XqB+qDw==" spinCount="100000" sheet="1"/>
  <mergeCells count="24">
    <mergeCell ref="A1:K2"/>
    <mergeCell ref="P2:S2"/>
    <mergeCell ref="N13:W13"/>
    <mergeCell ref="P10:Q10"/>
    <mergeCell ref="N9:O10"/>
    <mergeCell ref="V10:W10"/>
    <mergeCell ref="V4:W4"/>
    <mergeCell ref="T4:U4"/>
    <mergeCell ref="V5:W5"/>
    <mergeCell ref="V9:W9"/>
    <mergeCell ref="R9:S9"/>
    <mergeCell ref="R4:S4"/>
    <mergeCell ref="R5:S5"/>
    <mergeCell ref="T9:U9"/>
    <mergeCell ref="T5:U5"/>
    <mergeCell ref="P4:Q4"/>
    <mergeCell ref="P5:Q5"/>
    <mergeCell ref="E28:H28"/>
    <mergeCell ref="R10:S10"/>
    <mergeCell ref="T10:U10"/>
    <mergeCell ref="P9:Q9"/>
    <mergeCell ref="N4:O5"/>
    <mergeCell ref="A26:E26"/>
    <mergeCell ref="N14:W21"/>
  </mergeCells>
  <conditionalFormatting sqref="K4:K32">
    <cfRule type="containsText" dxfId="36" priority="31" stopIfTrue="1" operator="containsText" text="No">
      <formula>NOT(ISERROR(SEARCH("No",K4)))</formula>
    </cfRule>
    <cfRule type="containsText" dxfId="35" priority="32" stopIfTrue="1" operator="containsText" text="Yes">
      <formula>NOT(ISERROR(SEARCH("Yes",K4)))</formula>
    </cfRule>
  </conditionalFormatting>
  <conditionalFormatting sqref="B33:H34">
    <cfRule type="containsText" dxfId="34" priority="29" stopIfTrue="1" operator="containsText" text="Yes">
      <formula>NOT(ISERROR(SEARCH("Yes",B33)))</formula>
    </cfRule>
    <cfRule type="containsText" dxfId="33" priority="30" stopIfTrue="1" operator="containsText" text="No">
      <formula>NOT(ISERROR(SEARCH("No",B33)))</formula>
    </cfRule>
  </conditionalFormatting>
  <conditionalFormatting sqref="V10:W10 V5:W5 W6:W7 W11:W12">
    <cfRule type="containsText" dxfId="32" priority="27" stopIfTrue="1" operator="containsText" text="No">
      <formula>NOT(ISERROR(SEARCH("No",V5)))</formula>
    </cfRule>
    <cfRule type="containsText" dxfId="31" priority="28" stopIfTrue="1" operator="containsText" text="Yes">
      <formula>NOT(ISERROR(SEARCH("Yes",V5)))</formula>
    </cfRule>
  </conditionalFormatting>
  <conditionalFormatting sqref="B10:G10">
    <cfRule type="cellIs" dxfId="30" priority="17" stopIfTrue="1" operator="lessThan">
      <formula>0.75</formula>
    </cfRule>
  </conditionalFormatting>
  <conditionalFormatting sqref="B20:G20 B24:G24 B32:G32">
    <cfRule type="cellIs" dxfId="29" priority="10" stopIfTrue="1" operator="lessThan">
      <formula>1</formula>
    </cfRule>
  </conditionalFormatting>
  <conditionalFormatting sqref="B5:H5">
    <cfRule type="cellIs" dxfId="28" priority="9" stopIfTrue="1" operator="lessThan">
      <formula>0.5</formula>
    </cfRule>
  </conditionalFormatting>
  <conditionalFormatting sqref="H10">
    <cfRule type="cellIs" dxfId="27" priority="8" stopIfTrue="1" operator="lessThan">
      <formula>0.75</formula>
    </cfRule>
  </conditionalFormatting>
  <conditionalFormatting sqref="H20">
    <cfRule type="cellIs" dxfId="26" priority="7" stopIfTrue="1" operator="lessThan">
      <formula>1</formula>
    </cfRule>
  </conditionalFormatting>
  <conditionalFormatting sqref="H24">
    <cfRule type="cellIs" dxfId="25" priority="6" stopIfTrue="1" operator="lessThan">
      <formula>1</formula>
    </cfRule>
  </conditionalFormatting>
  <conditionalFormatting sqref="H32">
    <cfRule type="cellIs" dxfId="24" priority="2" stopIfTrue="1" operator="lessThan">
      <formula>1</formula>
    </cfRule>
  </conditionalFormatting>
  <conditionalFormatting sqref="K28">
    <cfRule type="containsText" dxfId="23" priority="1" stopIfTrue="1" operator="containsText" text="Check">
      <formula>NOT(ISERROR(SEARCH("Check",K28)))</formula>
    </cfRule>
  </conditionalFormatting>
  <hyperlinks>
    <hyperlink ref="B4" location="Day1!A1" display="Day1" xr:uid="{00000000-0004-0000-0D00-000000000000}"/>
    <hyperlink ref="B23" location="Day1!A1" display="Day1" xr:uid="{00000000-0004-0000-0D00-000001000000}"/>
    <hyperlink ref="B19" location="Day1!A1" display="Day1" xr:uid="{00000000-0004-0000-0D00-000002000000}"/>
    <hyperlink ref="B31" location="Day1!A1" display="Day1" xr:uid="{00000000-0004-0000-0D00-000003000000}"/>
    <hyperlink ref="C23" location="Day2!A1" display="Day2" xr:uid="{00000000-0004-0000-0D00-000004000000}"/>
    <hyperlink ref="C19" location="Day2!A1" display="Day2" xr:uid="{00000000-0004-0000-0D00-000005000000}"/>
    <hyperlink ref="C31" location="Day2!A1" display="Day2" xr:uid="{00000000-0004-0000-0D00-000006000000}"/>
    <hyperlink ref="D4" location="Day3!A1" display="Day3" xr:uid="{00000000-0004-0000-0D00-000007000000}"/>
    <hyperlink ref="D23" location="Day3!A1" display="Day3" xr:uid="{00000000-0004-0000-0D00-000008000000}"/>
    <hyperlink ref="D19" location="Day3!A1" display="Day3" xr:uid="{00000000-0004-0000-0D00-000009000000}"/>
    <hyperlink ref="D31" location="Day3!A1" display="Day3" xr:uid="{00000000-0004-0000-0D00-00000A000000}"/>
    <hyperlink ref="E4" location="Day4!A1" display="Day4" xr:uid="{00000000-0004-0000-0D00-00000B000000}"/>
    <hyperlink ref="E23" location="Day4!A1" display="Day4" xr:uid="{00000000-0004-0000-0D00-00000C000000}"/>
    <hyperlink ref="E19" location="Day4!A1" display="Day4" xr:uid="{00000000-0004-0000-0D00-00000D000000}"/>
    <hyperlink ref="E31" location="Day4!A1" display="Day4" xr:uid="{00000000-0004-0000-0D00-00000E000000}"/>
    <hyperlink ref="D28" location="'All Meals'!A1" display="Weekly Whole Grain Rich Total:" xr:uid="{00000000-0004-0000-0D00-00000F000000}"/>
    <hyperlink ref="B28" location="'All Meals'!A1" display="Weekly Grains Total:" xr:uid="{00000000-0004-0000-0D00-000010000000}"/>
    <hyperlink ref="A4" location="'Menu Worksheet Instructions'!A1" display="Go to instructions" xr:uid="{00000000-0004-0000-0D00-000011000000}"/>
    <hyperlink ref="A26:E26" location="'All Meals'!A1" display="Grain Based Dessert Total for all weekly meals" xr:uid="{00000000-0004-0000-0D00-000012000000}"/>
    <hyperlink ref="C4" location="Day2!A1" display="Day2" xr:uid="{00000000-0004-0000-0D00-000013000000}"/>
    <hyperlink ref="B9" location="Day1!A1" display="Day1" xr:uid="{00000000-0004-0000-0D00-000014000000}"/>
    <hyperlink ref="D9" location="Day3!A1" display="Day3" xr:uid="{00000000-0004-0000-0D00-000015000000}"/>
    <hyperlink ref="E9" location="Day4!A1" display="Day4" xr:uid="{00000000-0004-0000-0D00-000016000000}"/>
    <hyperlink ref="C9" location="Day2!A1" display="Day2" xr:uid="{00000000-0004-0000-0D00-000017000000}"/>
    <hyperlink ref="F4" location="Day5!A1" display="Day5" xr:uid="{00000000-0004-0000-0D00-000018000000}"/>
    <hyperlink ref="G4" location="Day6!A1" display="Day6" xr:uid="{00000000-0004-0000-0D00-000019000000}"/>
    <hyperlink ref="F23" location="Day5!A1" display="Day5" xr:uid="{00000000-0004-0000-0D00-00001A000000}"/>
    <hyperlink ref="G23" location="Day6!A1" display="Day6" xr:uid="{00000000-0004-0000-0D00-00001B000000}"/>
    <hyperlink ref="F19" location="Day5!A1" display="Day5" xr:uid="{00000000-0004-0000-0D00-00001C000000}"/>
    <hyperlink ref="G19" location="Day6!A1" display="Day6" xr:uid="{00000000-0004-0000-0D00-00001D000000}"/>
    <hyperlink ref="F9" location="'Day5'!A1" display="Day5" xr:uid="{00000000-0004-0000-0D00-00001E000000}"/>
    <hyperlink ref="G9" location="'Day6'!A1" display="Day6" xr:uid="{00000000-0004-0000-0D00-00001F000000}"/>
    <hyperlink ref="F31" location="Day5!A1" display="Day5" xr:uid="{00000000-0004-0000-0D00-000020000000}"/>
    <hyperlink ref="G31" location="Day6!A1" display="Day6" xr:uid="{00000000-0004-0000-0D00-000021000000}"/>
    <hyperlink ref="H4" location="Day7!A1" display="Day7" xr:uid="{00000000-0004-0000-0D00-000022000000}"/>
    <hyperlink ref="H9" location="Day7!A1" display="Day7" xr:uid="{00000000-0004-0000-0D00-000023000000}"/>
    <hyperlink ref="H19" location="Day7!A1" display="Day7" xr:uid="{00000000-0004-0000-0D00-000024000000}"/>
    <hyperlink ref="H23" location="Day7!A1" display="Day7" xr:uid="{00000000-0004-0000-0D00-000025000000}"/>
    <hyperlink ref="H31" location="Day7!A1" display="Day7" xr:uid="{00000000-0004-0000-0D00-000026000000}"/>
  </hyperlinks>
  <pageMargins left="0.7" right="0.7" top="0.75" bottom="0.75" header="0.3" footer="0.3"/>
  <pageSetup scale="36" orientation="landscape" r:id="rId1"/>
  <headerFooter>
    <oddHeader>&amp;L&amp;G</oddHeader>
    <oddFooter>Page &amp;P</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dimension ref="A1:J45"/>
  <sheetViews>
    <sheetView showGridLines="0" zoomScale="60" zoomScaleNormal="60" workbookViewId="0">
      <pane ySplit="4" topLeftCell="A5" activePane="bottomLeft" state="frozen"/>
      <selection activeCell="V21" sqref="V21"/>
      <selection pane="bottomLeft" sqref="A1:IV65536"/>
    </sheetView>
  </sheetViews>
  <sheetFormatPr defaultRowHeight="15" x14ac:dyDescent="0.25"/>
  <cols>
    <col min="1" max="1" width="37.42578125" style="59" customWidth="1"/>
    <col min="2" max="2" width="36" style="59" customWidth="1"/>
    <col min="3" max="3" width="38.5703125" style="59" customWidth="1"/>
    <col min="4" max="4" width="40" style="59" customWidth="1"/>
    <col min="5" max="5" width="39.42578125" style="59" customWidth="1"/>
    <col min="6" max="6" width="36.5703125" style="59" customWidth="1"/>
    <col min="7" max="7" width="37.140625" style="59" customWidth="1"/>
    <col min="8" max="8" width="34" style="59" customWidth="1"/>
    <col min="9" max="9" width="38.42578125" style="59" customWidth="1"/>
    <col min="10" max="10" width="36" style="59" customWidth="1"/>
    <col min="11" max="16384" width="9.140625" style="59"/>
  </cols>
  <sheetData>
    <row r="1" spans="1:10" s="62" customFormat="1" ht="41.25" customHeight="1" thickBot="1" x14ac:dyDescent="0.3">
      <c r="A1" s="1037" t="s">
        <v>88</v>
      </c>
      <c r="B1" s="1038"/>
      <c r="C1" s="1038"/>
      <c r="D1" s="1038"/>
      <c r="E1" s="1038"/>
      <c r="F1" s="1038"/>
      <c r="G1" s="1038"/>
      <c r="H1" s="1038"/>
      <c r="I1" s="1038"/>
      <c r="J1" s="1039"/>
    </row>
    <row r="2" spans="1:10" ht="23.25" customHeight="1" thickBot="1" x14ac:dyDescent="0.3">
      <c r="A2" s="1040" t="s">
        <v>164</v>
      </c>
      <c r="B2" s="1040"/>
      <c r="C2" s="1040"/>
      <c r="D2" s="1040"/>
      <c r="E2" s="1040"/>
      <c r="F2" s="1040"/>
      <c r="G2" s="1040"/>
      <c r="H2" s="1040"/>
      <c r="I2" s="1040"/>
      <c r="J2" s="1040"/>
    </row>
    <row r="3" spans="1:10" s="182" customFormat="1" ht="33.75" customHeight="1" thickBot="1" x14ac:dyDescent="0.3">
      <c r="A3" s="1027" t="s">
        <v>16</v>
      </c>
      <c r="B3" s="1028"/>
      <c r="C3" s="1027" t="s">
        <v>33</v>
      </c>
      <c r="D3" s="1028"/>
      <c r="E3" s="1027" t="s">
        <v>34</v>
      </c>
      <c r="F3" s="1028"/>
      <c r="G3" s="1027" t="s">
        <v>35</v>
      </c>
      <c r="H3" s="1028"/>
      <c r="I3" s="1027" t="s">
        <v>36</v>
      </c>
      <c r="J3" s="1028"/>
    </row>
    <row r="4" spans="1:10" ht="33.75" customHeight="1" thickBot="1" x14ac:dyDescent="0.3">
      <c r="A4" s="1023" t="s">
        <v>81</v>
      </c>
      <c r="B4" s="1024"/>
      <c r="C4" s="1023" t="s">
        <v>81</v>
      </c>
      <c r="D4" s="1024"/>
      <c r="E4" s="1023" t="s">
        <v>81</v>
      </c>
      <c r="F4" s="1024"/>
      <c r="G4" s="1023" t="s">
        <v>81</v>
      </c>
      <c r="H4" s="1024"/>
      <c r="I4" s="1023" t="s">
        <v>81</v>
      </c>
      <c r="J4" s="1024"/>
    </row>
    <row r="5" spans="1:10" ht="39" customHeight="1" x14ac:dyDescent="0.25">
      <c r="A5" s="191" t="s">
        <v>274</v>
      </c>
      <c r="B5" s="192" t="s">
        <v>275</v>
      </c>
      <c r="C5" s="191" t="s">
        <v>276</v>
      </c>
      <c r="D5" s="192" t="s">
        <v>277</v>
      </c>
      <c r="E5" s="191" t="s">
        <v>278</v>
      </c>
      <c r="F5" s="192" t="s">
        <v>279</v>
      </c>
      <c r="G5" s="191" t="s">
        <v>280</v>
      </c>
      <c r="H5" s="192" t="s">
        <v>281</v>
      </c>
      <c r="I5" s="191" t="s">
        <v>282</v>
      </c>
      <c r="J5" s="192" t="s">
        <v>283</v>
      </c>
    </row>
    <row r="6" spans="1:10" ht="39" customHeight="1" x14ac:dyDescent="0.25">
      <c r="A6" s="193" t="s">
        <v>284</v>
      </c>
      <c r="B6" s="194" t="s">
        <v>285</v>
      </c>
      <c r="C6" s="193" t="s">
        <v>286</v>
      </c>
      <c r="D6" s="194" t="s">
        <v>287</v>
      </c>
      <c r="E6" s="193" t="s">
        <v>288</v>
      </c>
      <c r="F6" s="194" t="s">
        <v>289</v>
      </c>
      <c r="G6" s="193" t="s">
        <v>290</v>
      </c>
      <c r="H6" s="194" t="s">
        <v>291</v>
      </c>
      <c r="I6" s="193" t="s">
        <v>292</v>
      </c>
      <c r="J6" s="194" t="s">
        <v>293</v>
      </c>
    </row>
    <row r="7" spans="1:10" ht="39" customHeight="1" x14ac:dyDescent="0.25">
      <c r="A7" s="193" t="s">
        <v>294</v>
      </c>
      <c r="B7" s="194" t="s">
        <v>295</v>
      </c>
      <c r="C7" s="193" t="s">
        <v>296</v>
      </c>
      <c r="D7" s="194" t="s">
        <v>297</v>
      </c>
      <c r="E7" s="193" t="s">
        <v>298</v>
      </c>
      <c r="F7" s="194" t="s">
        <v>299</v>
      </c>
      <c r="G7" s="193" t="s">
        <v>300</v>
      </c>
      <c r="H7" s="194" t="s">
        <v>301</v>
      </c>
      <c r="I7" s="193" t="s">
        <v>302</v>
      </c>
      <c r="J7" s="194" t="s">
        <v>303</v>
      </c>
    </row>
    <row r="8" spans="1:10" ht="39" customHeight="1" x14ac:dyDescent="0.25">
      <c r="A8" s="193" t="s">
        <v>304</v>
      </c>
      <c r="B8" s="194" t="s">
        <v>305</v>
      </c>
      <c r="C8" s="193" t="s">
        <v>306</v>
      </c>
      <c r="D8" s="194" t="s">
        <v>307</v>
      </c>
      <c r="E8" s="193" t="s">
        <v>308</v>
      </c>
      <c r="F8" s="194" t="s">
        <v>309</v>
      </c>
      <c r="G8" s="193" t="s">
        <v>310</v>
      </c>
      <c r="H8" s="194" t="s">
        <v>311</v>
      </c>
      <c r="I8" s="193" t="s">
        <v>312</v>
      </c>
      <c r="J8" s="194" t="s">
        <v>313</v>
      </c>
    </row>
    <row r="9" spans="1:10" ht="39" customHeight="1" x14ac:dyDescent="0.25">
      <c r="A9" s="193" t="s">
        <v>314</v>
      </c>
      <c r="B9" s="194" t="s">
        <v>315</v>
      </c>
      <c r="C9" s="193" t="s">
        <v>316</v>
      </c>
      <c r="D9" s="194" t="s">
        <v>317</v>
      </c>
      <c r="E9" s="193" t="s">
        <v>318</v>
      </c>
      <c r="F9" s="194" t="s">
        <v>319</v>
      </c>
      <c r="G9" s="193" t="s">
        <v>320</v>
      </c>
      <c r="H9" s="194" t="s">
        <v>321</v>
      </c>
      <c r="I9" s="193" t="s">
        <v>322</v>
      </c>
      <c r="J9" s="194" t="s">
        <v>323</v>
      </c>
    </row>
    <row r="10" spans="1:10" ht="39" customHeight="1" x14ac:dyDescent="0.25">
      <c r="A10" s="193" t="s">
        <v>324</v>
      </c>
      <c r="B10" s="194" t="s">
        <v>325</v>
      </c>
      <c r="C10" s="193" t="s">
        <v>326</v>
      </c>
      <c r="D10" s="194" t="s">
        <v>327</v>
      </c>
      <c r="E10" s="193" t="s">
        <v>328</v>
      </c>
      <c r="F10" s="194" t="s">
        <v>329</v>
      </c>
      <c r="G10" s="193" t="s">
        <v>330</v>
      </c>
      <c r="H10" s="194" t="s">
        <v>331</v>
      </c>
      <c r="I10" s="193" t="s">
        <v>332</v>
      </c>
      <c r="J10" s="194" t="s">
        <v>333</v>
      </c>
    </row>
    <row r="11" spans="1:10" ht="39" customHeight="1" x14ac:dyDescent="0.25">
      <c r="A11" s="193" t="s">
        <v>334</v>
      </c>
      <c r="B11" s="194" t="s">
        <v>335</v>
      </c>
      <c r="C11" s="193" t="s">
        <v>336</v>
      </c>
      <c r="D11" s="194" t="s">
        <v>337</v>
      </c>
      <c r="E11" s="193" t="s">
        <v>338</v>
      </c>
      <c r="F11" s="194" t="s">
        <v>339</v>
      </c>
      <c r="G11" s="193" t="s">
        <v>340</v>
      </c>
      <c r="H11" s="194" t="s">
        <v>341</v>
      </c>
      <c r="I11" s="193" t="s">
        <v>342</v>
      </c>
      <c r="J11" s="194" t="s">
        <v>343</v>
      </c>
    </row>
    <row r="12" spans="1:10" ht="39" customHeight="1" x14ac:dyDescent="0.25">
      <c r="A12" s="193" t="s">
        <v>344</v>
      </c>
      <c r="B12" s="194" t="s">
        <v>345</v>
      </c>
      <c r="C12" s="193" t="s">
        <v>346</v>
      </c>
      <c r="D12" s="194" t="s">
        <v>347</v>
      </c>
      <c r="E12" s="193" t="s">
        <v>348</v>
      </c>
      <c r="F12" s="194" t="s">
        <v>349</v>
      </c>
      <c r="G12" s="193" t="s">
        <v>350</v>
      </c>
      <c r="H12" s="194" t="s">
        <v>351</v>
      </c>
      <c r="I12" s="193" t="s">
        <v>352</v>
      </c>
      <c r="J12" s="194" t="s">
        <v>353</v>
      </c>
    </row>
    <row r="13" spans="1:10" ht="39" customHeight="1" x14ac:dyDescent="0.25">
      <c r="A13" s="193" t="s">
        <v>354</v>
      </c>
      <c r="B13" s="194" t="s">
        <v>355</v>
      </c>
      <c r="C13" s="193" t="s">
        <v>356</v>
      </c>
      <c r="D13" s="194" t="s">
        <v>357</v>
      </c>
      <c r="E13" s="193" t="s">
        <v>358</v>
      </c>
      <c r="F13" s="194" t="s">
        <v>359</v>
      </c>
      <c r="G13" s="193" t="s">
        <v>360</v>
      </c>
      <c r="H13" s="194" t="s">
        <v>361</v>
      </c>
      <c r="I13" s="193" t="s">
        <v>362</v>
      </c>
      <c r="J13" s="194" t="s">
        <v>363</v>
      </c>
    </row>
    <row r="14" spans="1:10" ht="39" customHeight="1" thickBot="1" x14ac:dyDescent="0.3">
      <c r="A14" s="193" t="s">
        <v>364</v>
      </c>
      <c r="B14" s="195" t="s">
        <v>365</v>
      </c>
      <c r="C14" s="193" t="s">
        <v>366</v>
      </c>
      <c r="D14" s="195" t="s">
        <v>367</v>
      </c>
      <c r="E14" s="193" t="s">
        <v>368</v>
      </c>
      <c r="F14" s="195" t="s">
        <v>369</v>
      </c>
      <c r="G14" s="193" t="s">
        <v>370</v>
      </c>
      <c r="H14" s="195" t="s">
        <v>371</v>
      </c>
      <c r="I14" s="193" t="s">
        <v>372</v>
      </c>
      <c r="J14" s="195" t="s">
        <v>373</v>
      </c>
    </row>
    <row r="15" spans="1:10" ht="39" customHeight="1" thickBot="1" x14ac:dyDescent="0.3">
      <c r="A15" s="1025" t="s">
        <v>82</v>
      </c>
      <c r="B15" s="1026"/>
      <c r="C15" s="1025" t="s">
        <v>82</v>
      </c>
      <c r="D15" s="1026"/>
      <c r="E15" s="1025" t="s">
        <v>82</v>
      </c>
      <c r="F15" s="1026"/>
      <c r="G15" s="1025" t="s">
        <v>82</v>
      </c>
      <c r="H15" s="1026"/>
      <c r="I15" s="1025" t="s">
        <v>82</v>
      </c>
      <c r="J15" s="1026"/>
    </row>
    <row r="16" spans="1:10" ht="39" customHeight="1" x14ac:dyDescent="0.25">
      <c r="A16" s="1029" t="s">
        <v>83</v>
      </c>
      <c r="B16" s="1030"/>
      <c r="C16" s="1029" t="s">
        <v>83</v>
      </c>
      <c r="D16" s="1030"/>
      <c r="E16" s="1029" t="s">
        <v>83</v>
      </c>
      <c r="F16" s="1030"/>
      <c r="G16" s="1029" t="s">
        <v>83</v>
      </c>
      <c r="H16" s="1030"/>
      <c r="I16" s="1029" t="s">
        <v>83</v>
      </c>
      <c r="J16" s="1030"/>
    </row>
    <row r="17" spans="1:10" ht="58.5" customHeight="1" x14ac:dyDescent="0.25">
      <c r="A17" s="196"/>
      <c r="B17" s="197"/>
      <c r="C17" s="196"/>
      <c r="D17" s="197"/>
      <c r="E17" s="196"/>
      <c r="F17" s="197"/>
      <c r="G17" s="196"/>
      <c r="H17" s="197"/>
      <c r="I17" s="196"/>
      <c r="J17" s="197"/>
    </row>
    <row r="18" spans="1:10" ht="58.5" customHeight="1" x14ac:dyDescent="0.25">
      <c r="A18" s="196"/>
      <c r="B18" s="197"/>
      <c r="C18" s="196"/>
      <c r="D18" s="197"/>
      <c r="E18" s="196"/>
      <c r="F18" s="197"/>
      <c r="G18" s="196"/>
      <c r="H18" s="197"/>
      <c r="I18" s="196"/>
      <c r="J18" s="197"/>
    </row>
    <row r="19" spans="1:10" ht="58.5" customHeight="1" x14ac:dyDescent="0.25">
      <c r="A19" s="196"/>
      <c r="B19" s="197"/>
      <c r="C19" s="196"/>
      <c r="D19" s="197"/>
      <c r="E19" s="196"/>
      <c r="F19" s="197"/>
      <c r="G19" s="196"/>
      <c r="H19" s="197"/>
      <c r="I19" s="196"/>
      <c r="J19" s="197"/>
    </row>
    <row r="20" spans="1:10" ht="58.5" customHeight="1" x14ac:dyDescent="0.25">
      <c r="A20" s="196"/>
      <c r="B20" s="197"/>
      <c r="C20" s="196"/>
      <c r="D20" s="197"/>
      <c r="E20" s="196"/>
      <c r="F20" s="197"/>
      <c r="G20" s="196"/>
      <c r="H20" s="197"/>
      <c r="I20" s="196"/>
      <c r="J20" s="197"/>
    </row>
    <row r="21" spans="1:10" ht="58.5" customHeight="1" x14ac:dyDescent="0.25">
      <c r="A21" s="196"/>
      <c r="B21" s="197"/>
      <c r="C21" s="196"/>
      <c r="D21" s="197"/>
      <c r="E21" s="196"/>
      <c r="F21" s="197"/>
      <c r="G21" s="196"/>
      <c r="H21" s="197"/>
      <c r="I21" s="196"/>
      <c r="J21" s="197"/>
    </row>
    <row r="22" spans="1:10" ht="58.5" customHeight="1" x14ac:dyDescent="0.25">
      <c r="A22" s="1031" t="s">
        <v>84</v>
      </c>
      <c r="B22" s="1032"/>
      <c r="C22" s="1031" t="s">
        <v>84</v>
      </c>
      <c r="D22" s="1032"/>
      <c r="E22" s="1031" t="s">
        <v>84</v>
      </c>
      <c r="F22" s="1032"/>
      <c r="G22" s="1031" t="s">
        <v>84</v>
      </c>
      <c r="H22" s="1032"/>
      <c r="I22" s="1031" t="s">
        <v>84</v>
      </c>
      <c r="J22" s="1032"/>
    </row>
    <row r="23" spans="1:10" ht="58.5" customHeight="1" x14ac:dyDescent="0.25">
      <c r="A23" s="198"/>
      <c r="B23" s="199"/>
      <c r="C23" s="198"/>
      <c r="D23" s="199"/>
      <c r="E23" s="198"/>
      <c r="F23" s="199"/>
      <c r="G23" s="198"/>
      <c r="H23" s="199"/>
      <c r="I23" s="198"/>
      <c r="J23" s="199"/>
    </row>
    <row r="24" spans="1:10" ht="58.5" customHeight="1" x14ac:dyDescent="0.25">
      <c r="A24" s="200"/>
      <c r="B24" s="199"/>
      <c r="C24" s="200"/>
      <c r="D24" s="199"/>
      <c r="E24" s="200"/>
      <c r="F24" s="199"/>
      <c r="G24" s="200"/>
      <c r="H24" s="199"/>
      <c r="I24" s="200"/>
      <c r="J24" s="199"/>
    </row>
    <row r="25" spans="1:10" ht="58.5" customHeight="1" x14ac:dyDescent="0.25">
      <c r="A25" s="200"/>
      <c r="B25" s="199"/>
      <c r="C25" s="200"/>
      <c r="D25" s="199"/>
      <c r="E25" s="200"/>
      <c r="F25" s="199"/>
      <c r="G25" s="200"/>
      <c r="H25" s="199"/>
      <c r="I25" s="200"/>
      <c r="J25" s="199"/>
    </row>
    <row r="26" spans="1:10" ht="58.5" customHeight="1" x14ac:dyDescent="0.25">
      <c r="A26" s="200"/>
      <c r="B26" s="199"/>
      <c r="C26" s="200"/>
      <c r="D26" s="199"/>
      <c r="E26" s="200"/>
      <c r="F26" s="199"/>
      <c r="G26" s="200"/>
      <c r="H26" s="199"/>
      <c r="I26" s="200"/>
      <c r="J26" s="199"/>
    </row>
    <row r="27" spans="1:10" ht="58.5" customHeight="1" x14ac:dyDescent="0.25">
      <c r="A27" s="200"/>
      <c r="B27" s="199"/>
      <c r="C27" s="200"/>
      <c r="D27" s="199"/>
      <c r="E27" s="200"/>
      <c r="F27" s="199"/>
      <c r="G27" s="200"/>
      <c r="H27" s="199"/>
      <c r="I27" s="200"/>
      <c r="J27" s="199"/>
    </row>
    <row r="28" spans="1:10" ht="58.5" customHeight="1" x14ac:dyDescent="0.25">
      <c r="A28" s="1033" t="s">
        <v>85</v>
      </c>
      <c r="B28" s="1034"/>
      <c r="C28" s="1033" t="s">
        <v>85</v>
      </c>
      <c r="D28" s="1034"/>
      <c r="E28" s="1033" t="s">
        <v>85</v>
      </c>
      <c r="F28" s="1034"/>
      <c r="G28" s="1033" t="s">
        <v>85</v>
      </c>
      <c r="H28" s="1034"/>
      <c r="I28" s="1033" t="s">
        <v>85</v>
      </c>
      <c r="J28" s="1034"/>
    </row>
    <row r="29" spans="1:10" ht="58.5" customHeight="1" x14ac:dyDescent="0.25">
      <c r="A29" s="201"/>
      <c r="B29" s="202"/>
      <c r="C29" s="201"/>
      <c r="D29" s="202"/>
      <c r="E29" s="201"/>
      <c r="F29" s="202"/>
      <c r="G29" s="201"/>
      <c r="H29" s="202"/>
      <c r="I29" s="201"/>
      <c r="J29" s="202"/>
    </row>
    <row r="30" spans="1:10" ht="58.5" customHeight="1" x14ac:dyDescent="0.25">
      <c r="A30" s="203"/>
      <c r="B30" s="202"/>
      <c r="C30" s="203"/>
      <c r="D30" s="202"/>
      <c r="E30" s="203"/>
      <c r="F30" s="202"/>
      <c r="G30" s="203"/>
      <c r="H30" s="202"/>
      <c r="I30" s="203"/>
      <c r="J30" s="202"/>
    </row>
    <row r="31" spans="1:10" ht="58.5" customHeight="1" x14ac:dyDescent="0.25">
      <c r="A31" s="203"/>
      <c r="B31" s="202"/>
      <c r="C31" s="203"/>
      <c r="D31" s="202"/>
      <c r="E31" s="203"/>
      <c r="F31" s="202"/>
      <c r="G31" s="203"/>
      <c r="H31" s="202"/>
      <c r="I31" s="203"/>
      <c r="J31" s="202"/>
    </row>
    <row r="32" spans="1:10" ht="58.5" customHeight="1" x14ac:dyDescent="0.25">
      <c r="A32" s="203"/>
      <c r="B32" s="202"/>
      <c r="C32" s="203"/>
      <c r="D32" s="202"/>
      <c r="E32" s="203"/>
      <c r="F32" s="202"/>
      <c r="G32" s="203"/>
      <c r="H32" s="202"/>
      <c r="I32" s="203"/>
      <c r="J32" s="202"/>
    </row>
    <row r="33" spans="1:10" ht="58.5" customHeight="1" x14ac:dyDescent="0.25">
      <c r="A33" s="203"/>
      <c r="B33" s="202"/>
      <c r="C33" s="203"/>
      <c r="D33" s="202"/>
      <c r="E33" s="203"/>
      <c r="F33" s="202"/>
      <c r="G33" s="203"/>
      <c r="H33" s="202"/>
      <c r="I33" s="203"/>
      <c r="J33" s="202"/>
    </row>
    <row r="34" spans="1:10" ht="58.5" customHeight="1" x14ac:dyDescent="0.25">
      <c r="A34" s="1035" t="s">
        <v>86</v>
      </c>
      <c r="B34" s="1036"/>
      <c r="C34" s="1035" t="s">
        <v>86</v>
      </c>
      <c r="D34" s="1036"/>
      <c r="E34" s="1035" t="s">
        <v>86</v>
      </c>
      <c r="F34" s="1036"/>
      <c r="G34" s="1035" t="s">
        <v>86</v>
      </c>
      <c r="H34" s="1036"/>
      <c r="I34" s="1035" t="s">
        <v>86</v>
      </c>
      <c r="J34" s="1036"/>
    </row>
    <row r="35" spans="1:10" ht="58.5" customHeight="1" x14ac:dyDescent="0.25">
      <c r="A35" s="204"/>
      <c r="B35" s="205"/>
      <c r="C35" s="204"/>
      <c r="D35" s="205"/>
      <c r="E35" s="204"/>
      <c r="F35" s="205"/>
      <c r="G35" s="204"/>
      <c r="H35" s="205"/>
      <c r="I35" s="204"/>
      <c r="J35" s="205"/>
    </row>
    <row r="36" spans="1:10" ht="58.5" customHeight="1" x14ac:dyDescent="0.25">
      <c r="A36" s="204"/>
      <c r="B36" s="205"/>
      <c r="C36" s="204"/>
      <c r="D36" s="205"/>
      <c r="E36" s="204"/>
      <c r="F36" s="205"/>
      <c r="G36" s="204"/>
      <c r="H36" s="205"/>
      <c r="I36" s="204"/>
      <c r="J36" s="205"/>
    </row>
    <row r="37" spans="1:10" ht="58.5" customHeight="1" x14ac:dyDescent="0.25">
      <c r="A37" s="204"/>
      <c r="B37" s="205"/>
      <c r="C37" s="204"/>
      <c r="D37" s="205"/>
      <c r="E37" s="204"/>
      <c r="F37" s="205"/>
      <c r="G37" s="204"/>
      <c r="H37" s="205"/>
      <c r="I37" s="204"/>
      <c r="J37" s="205"/>
    </row>
    <row r="38" spans="1:10" ht="58.5" customHeight="1" x14ac:dyDescent="0.25">
      <c r="A38" s="204"/>
      <c r="B38" s="205"/>
      <c r="C38" s="204"/>
      <c r="D38" s="205"/>
      <c r="E38" s="204"/>
      <c r="F38" s="205"/>
      <c r="G38" s="204"/>
      <c r="H38" s="205"/>
      <c r="I38" s="204"/>
      <c r="J38" s="205"/>
    </row>
    <row r="39" spans="1:10" ht="58.5" customHeight="1" x14ac:dyDescent="0.25">
      <c r="A39" s="204"/>
      <c r="B39" s="205"/>
      <c r="C39" s="204"/>
      <c r="D39" s="205"/>
      <c r="E39" s="204"/>
      <c r="F39" s="205"/>
      <c r="G39" s="204"/>
      <c r="H39" s="205"/>
      <c r="I39" s="204"/>
      <c r="J39" s="205"/>
    </row>
    <row r="40" spans="1:10" ht="58.5" customHeight="1" x14ac:dyDescent="0.25">
      <c r="A40" s="1021" t="s">
        <v>87</v>
      </c>
      <c r="B40" s="1022"/>
      <c r="C40" s="1021" t="s">
        <v>87</v>
      </c>
      <c r="D40" s="1022"/>
      <c r="E40" s="1021" t="s">
        <v>87</v>
      </c>
      <c r="F40" s="1022"/>
      <c r="G40" s="1021" t="s">
        <v>87</v>
      </c>
      <c r="H40" s="1022"/>
      <c r="I40" s="1021" t="s">
        <v>87</v>
      </c>
      <c r="J40" s="1022"/>
    </row>
    <row r="41" spans="1:10" ht="58.5" customHeight="1" x14ac:dyDescent="0.25">
      <c r="A41" s="206"/>
      <c r="B41" s="207"/>
      <c r="C41" s="206"/>
      <c r="D41" s="207"/>
      <c r="E41" s="206"/>
      <c r="F41" s="207"/>
      <c r="G41" s="206"/>
      <c r="H41" s="207"/>
      <c r="I41" s="206"/>
      <c r="J41" s="207"/>
    </row>
    <row r="42" spans="1:10" ht="58.5" customHeight="1" x14ac:dyDescent="0.25">
      <c r="A42" s="206"/>
      <c r="B42" s="208"/>
      <c r="C42" s="206"/>
      <c r="D42" s="208"/>
      <c r="E42" s="206"/>
      <c r="F42" s="208"/>
      <c r="G42" s="206"/>
      <c r="H42" s="208"/>
      <c r="I42" s="206"/>
      <c r="J42" s="208"/>
    </row>
    <row r="43" spans="1:10" ht="58.5" customHeight="1" x14ac:dyDescent="0.25">
      <c r="A43" s="206"/>
      <c r="B43" s="207"/>
      <c r="C43" s="206"/>
      <c r="D43" s="207"/>
      <c r="E43" s="206"/>
      <c r="F43" s="207"/>
      <c r="G43" s="206"/>
      <c r="H43" s="207"/>
      <c r="I43" s="206"/>
      <c r="J43" s="207"/>
    </row>
    <row r="44" spans="1:10" ht="58.5" customHeight="1" x14ac:dyDescent="0.25">
      <c r="A44" s="206"/>
      <c r="B44" s="207"/>
      <c r="C44" s="206"/>
      <c r="D44" s="207"/>
      <c r="E44" s="206"/>
      <c r="F44" s="207"/>
      <c r="G44" s="206"/>
      <c r="H44" s="207"/>
      <c r="I44" s="206"/>
      <c r="J44" s="207"/>
    </row>
    <row r="45" spans="1:10" ht="58.5" customHeight="1" thickBot="1" x14ac:dyDescent="0.3">
      <c r="A45" s="209"/>
      <c r="B45" s="210"/>
      <c r="C45" s="209"/>
      <c r="D45" s="210"/>
      <c r="E45" s="209"/>
      <c r="F45" s="210"/>
      <c r="G45" s="209"/>
      <c r="H45" s="210"/>
      <c r="I45" s="209"/>
      <c r="J45" s="210"/>
    </row>
  </sheetData>
  <mergeCells count="42">
    <mergeCell ref="I22:J22"/>
    <mergeCell ref="G3:H3"/>
    <mergeCell ref="I34:J34"/>
    <mergeCell ref="G34:H34"/>
    <mergeCell ref="I40:J40"/>
    <mergeCell ref="I28:J28"/>
    <mergeCell ref="G4:H4"/>
    <mergeCell ref="G15:H15"/>
    <mergeCell ref="G16:H16"/>
    <mergeCell ref="G22:H22"/>
    <mergeCell ref="A1:J1"/>
    <mergeCell ref="I3:J3"/>
    <mergeCell ref="I4:J4"/>
    <mergeCell ref="I15:J15"/>
    <mergeCell ref="I16:J16"/>
    <mergeCell ref="A2:J2"/>
    <mergeCell ref="C4:D4"/>
    <mergeCell ref="E34:F34"/>
    <mergeCell ref="G28:H28"/>
    <mergeCell ref="G40:H40"/>
    <mergeCell ref="E3:F3"/>
    <mergeCell ref="E4:F4"/>
    <mergeCell ref="E15:F15"/>
    <mergeCell ref="E16:F16"/>
    <mergeCell ref="E22:F22"/>
    <mergeCell ref="E28:F28"/>
    <mergeCell ref="E40:F40"/>
    <mergeCell ref="C40:D40"/>
    <mergeCell ref="A4:B4"/>
    <mergeCell ref="A15:B15"/>
    <mergeCell ref="A3:B3"/>
    <mergeCell ref="A16:B16"/>
    <mergeCell ref="A22:B22"/>
    <mergeCell ref="A28:B28"/>
    <mergeCell ref="A34:B34"/>
    <mergeCell ref="A40:B40"/>
    <mergeCell ref="C3:D3"/>
    <mergeCell ref="C15:D15"/>
    <mergeCell ref="C16:D16"/>
    <mergeCell ref="C22:D22"/>
    <mergeCell ref="C28:D28"/>
    <mergeCell ref="C34:D34"/>
  </mergeCells>
  <hyperlinks>
    <hyperlink ref="A3:B3" location="Monday!A1" display="Monday" xr:uid="{00000000-0004-0000-0E00-000000000000}"/>
    <hyperlink ref="C3:D3" location="Tuesday!A1" display="Tuesday" xr:uid="{00000000-0004-0000-0E00-000001000000}"/>
    <hyperlink ref="E3:F3" location="Wednesday!A1" display="Wednesday" xr:uid="{00000000-0004-0000-0E00-000002000000}"/>
    <hyperlink ref="G3:H3" location="Thursday!A1" display="Thursday" xr:uid="{00000000-0004-0000-0E00-000003000000}"/>
    <hyperlink ref="I3:J3" location="Friday!A1" display="Friday" xr:uid="{00000000-0004-0000-0E00-000004000000}"/>
    <hyperlink ref="A2" location="'Quick Instructions'!A189" display="Go to instructions" xr:uid="{00000000-0004-0000-0E00-000005000000}"/>
  </hyperlink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AZ30"/>
  <sheetViews>
    <sheetView topLeftCell="B1" zoomScale="80" zoomScaleNormal="80" workbookViewId="0">
      <selection activeCell="H14" sqref="H14"/>
    </sheetView>
  </sheetViews>
  <sheetFormatPr defaultRowHeight="15" x14ac:dyDescent="0.25"/>
  <cols>
    <col min="1" max="1" width="0" hidden="1" customWidth="1"/>
    <col min="2" max="2" width="50.140625" customWidth="1"/>
    <col min="3" max="3" width="17.140625" customWidth="1"/>
    <col min="4" max="4" width="15.42578125" customWidth="1"/>
    <col min="5" max="9" width="13.85546875" customWidth="1"/>
    <col min="10" max="10" width="14" customWidth="1"/>
    <col min="11" max="11" width="15.5703125" customWidth="1"/>
    <col min="12" max="14" width="15.42578125" customWidth="1"/>
    <col min="15" max="17" width="15.85546875" customWidth="1"/>
    <col min="18" max="18" width="16.42578125" customWidth="1"/>
    <col min="23" max="24" width="9.140625" hidden="1" customWidth="1"/>
    <col min="27" max="27" width="4.5703125" customWidth="1"/>
    <col min="28" max="28" width="20.85546875" customWidth="1"/>
    <col min="29" max="29" width="12.42578125" hidden="1" customWidth="1"/>
    <col min="30" max="30" width="14.85546875" customWidth="1"/>
    <col min="31" max="32" width="14.85546875" hidden="1" customWidth="1"/>
    <col min="33" max="33" width="20.140625" customWidth="1"/>
    <col min="34" max="34" width="7.85546875" hidden="1" customWidth="1"/>
    <col min="35" max="35" width="15.140625" customWidth="1"/>
    <col min="36" max="37" width="11.42578125" hidden="1" customWidth="1"/>
    <col min="38" max="38" width="19.42578125" customWidth="1"/>
    <col min="39" max="39" width="12.42578125" hidden="1" customWidth="1"/>
    <col min="40" max="40" width="14.5703125" customWidth="1"/>
    <col min="41" max="41" width="14.5703125" hidden="1" customWidth="1"/>
    <col min="42" max="42" width="15.140625" hidden="1" customWidth="1"/>
    <col min="43" max="43" width="19.5703125" customWidth="1"/>
    <col min="44" max="44" width="11.140625" hidden="1" customWidth="1"/>
    <col min="45" max="45" width="13.5703125" customWidth="1"/>
    <col min="46" max="47" width="13.5703125" hidden="1" customWidth="1"/>
    <col min="48" max="48" width="19.140625" customWidth="1"/>
    <col min="49" max="49" width="10.42578125" hidden="1" customWidth="1"/>
    <col min="50" max="50" width="14.42578125" customWidth="1"/>
    <col min="51" max="52" width="0" hidden="1" customWidth="1"/>
  </cols>
  <sheetData>
    <row r="1" spans="1:52" ht="40.5" customHeight="1" thickBot="1" x14ac:dyDescent="0.3">
      <c r="B1" s="784" t="s">
        <v>17</v>
      </c>
      <c r="C1" s="1064"/>
      <c r="D1" s="1064"/>
      <c r="E1" s="1064"/>
      <c r="F1" s="1064"/>
      <c r="G1" s="1064"/>
      <c r="H1" s="1064"/>
      <c r="I1" s="1064"/>
      <c r="J1" s="1064"/>
      <c r="K1" s="1064"/>
      <c r="L1" s="1064"/>
      <c r="M1" s="1064"/>
      <c r="N1" s="1064"/>
      <c r="O1" s="1064"/>
      <c r="P1" s="1064"/>
      <c r="Q1" s="1064"/>
      <c r="R1" s="1065"/>
    </row>
    <row r="2" spans="1:52" ht="51.75" customHeight="1" thickBot="1" x14ac:dyDescent="0.3">
      <c r="B2" s="830" t="s">
        <v>32</v>
      </c>
      <c r="C2" s="830"/>
      <c r="D2" s="830"/>
      <c r="E2" s="830"/>
      <c r="F2" s="830"/>
      <c r="G2" s="830"/>
      <c r="H2" s="830"/>
      <c r="I2" s="830"/>
      <c r="J2" s="830"/>
      <c r="K2" s="830"/>
      <c r="L2" s="830"/>
      <c r="M2" s="830"/>
      <c r="N2" s="830"/>
      <c r="O2" s="830"/>
      <c r="P2" s="830"/>
      <c r="Q2" s="830"/>
      <c r="R2" s="830"/>
      <c r="S2" s="830"/>
      <c r="AB2" s="1066" t="s">
        <v>79</v>
      </c>
      <c r="AC2" s="1067"/>
      <c r="AD2" s="1067"/>
      <c r="AE2" s="1067"/>
      <c r="AF2" s="1067"/>
      <c r="AG2" s="1067"/>
      <c r="AH2" s="1067"/>
      <c r="AI2" s="1067"/>
      <c r="AJ2" s="1067"/>
      <c r="AK2" s="1067"/>
      <c r="AL2" s="1067"/>
      <c r="AM2" s="1067"/>
      <c r="AN2" s="1067"/>
      <c r="AO2" s="1067"/>
      <c r="AP2" s="1067"/>
      <c r="AQ2" s="1067"/>
      <c r="AR2" s="1067"/>
      <c r="AS2" s="1067"/>
      <c r="AT2" s="1067"/>
      <c r="AU2" s="1067"/>
      <c r="AV2" s="1067"/>
      <c r="AW2" s="1067"/>
      <c r="AX2" s="1068"/>
    </row>
    <row r="3" spans="1:52" ht="19.5" customHeight="1" thickBot="1" x14ac:dyDescent="0.3">
      <c r="B3" s="1069" t="s">
        <v>16</v>
      </c>
      <c r="C3" s="1070"/>
      <c r="D3" s="1070"/>
      <c r="E3" s="1070"/>
      <c r="F3" s="1070"/>
      <c r="G3" s="1070"/>
      <c r="H3" s="1070"/>
      <c r="I3" s="1070"/>
      <c r="J3" s="1070"/>
      <c r="K3" s="1070"/>
      <c r="L3" s="1070"/>
      <c r="M3" s="1070"/>
      <c r="N3" s="1070"/>
      <c r="O3" s="1070"/>
      <c r="P3" s="1070"/>
      <c r="Q3" s="1070"/>
      <c r="R3" s="1071"/>
      <c r="AB3" s="1072" t="s">
        <v>57</v>
      </c>
      <c r="AC3" s="38"/>
      <c r="AD3" s="1074" t="s">
        <v>62</v>
      </c>
      <c r="AE3" s="39"/>
      <c r="AF3" s="39"/>
      <c r="AG3" s="1076" t="s">
        <v>61</v>
      </c>
      <c r="AH3" s="50"/>
      <c r="AI3" s="1076" t="s">
        <v>62</v>
      </c>
      <c r="AJ3" s="39"/>
      <c r="AK3" s="39"/>
      <c r="AL3" s="1078" t="s">
        <v>58</v>
      </c>
      <c r="AM3" s="51"/>
      <c r="AN3" s="1078" t="s">
        <v>62</v>
      </c>
      <c r="AO3" s="39"/>
      <c r="AP3" s="39"/>
      <c r="AQ3" s="1080" t="s">
        <v>59</v>
      </c>
      <c r="AR3" s="52"/>
      <c r="AS3" s="1080" t="s">
        <v>62</v>
      </c>
      <c r="AT3" s="39"/>
      <c r="AU3" s="39"/>
      <c r="AV3" s="1082" t="s">
        <v>60</v>
      </c>
      <c r="AW3" s="40"/>
      <c r="AX3" s="1084" t="s">
        <v>62</v>
      </c>
    </row>
    <row r="4" spans="1:52" ht="35.25" customHeight="1" x14ac:dyDescent="0.25">
      <c r="B4" s="22" t="s">
        <v>64</v>
      </c>
      <c r="C4" s="1086" t="s">
        <v>1</v>
      </c>
      <c r="D4" s="1087"/>
      <c r="E4" s="1087"/>
      <c r="F4" s="1087"/>
      <c r="G4" s="1087"/>
      <c r="H4" s="1087"/>
      <c r="I4" s="1087"/>
      <c r="J4" s="1088"/>
      <c r="K4" s="1089" t="s">
        <v>15</v>
      </c>
      <c r="L4" s="1090"/>
      <c r="M4" s="686" t="s">
        <v>2</v>
      </c>
      <c r="N4" s="688"/>
      <c r="O4" s="1051" t="s">
        <v>23</v>
      </c>
      <c r="P4" s="1052"/>
      <c r="Q4" s="1058" t="s">
        <v>3</v>
      </c>
      <c r="R4" s="1059"/>
      <c r="S4" s="1060" t="s">
        <v>30</v>
      </c>
      <c r="T4" s="1061"/>
      <c r="U4" s="1061"/>
      <c r="V4" s="1061"/>
      <c r="W4" s="1061"/>
      <c r="X4" s="1061"/>
      <c r="Y4" s="1061"/>
      <c r="Z4" s="1062"/>
      <c r="AB4" s="1073"/>
      <c r="AC4" s="30" t="s">
        <v>63</v>
      </c>
      <c r="AD4" s="1075"/>
      <c r="AE4" s="31" t="s">
        <v>65</v>
      </c>
      <c r="AF4" s="31" t="s">
        <v>66</v>
      </c>
      <c r="AG4" s="1077"/>
      <c r="AH4" s="53" t="s">
        <v>69</v>
      </c>
      <c r="AI4" s="1077"/>
      <c r="AJ4" s="31" t="s">
        <v>67</v>
      </c>
      <c r="AK4" s="31" t="s">
        <v>68</v>
      </c>
      <c r="AL4" s="1079"/>
      <c r="AM4" s="54" t="s">
        <v>70</v>
      </c>
      <c r="AN4" s="1079"/>
      <c r="AO4" s="31" t="s">
        <v>71</v>
      </c>
      <c r="AP4" s="31" t="s">
        <v>72</v>
      </c>
      <c r="AQ4" s="1081"/>
      <c r="AR4" s="55" t="s">
        <v>73</v>
      </c>
      <c r="AS4" s="1081"/>
      <c r="AT4" s="31" t="s">
        <v>74</v>
      </c>
      <c r="AU4" s="31" t="s">
        <v>75</v>
      </c>
      <c r="AV4" s="1083"/>
      <c r="AW4" s="32" t="s">
        <v>76</v>
      </c>
      <c r="AX4" s="1085"/>
      <c r="AY4" t="s">
        <v>77</v>
      </c>
      <c r="AZ4" t="s">
        <v>78</v>
      </c>
    </row>
    <row r="5" spans="1:52" ht="34.5" customHeight="1" x14ac:dyDescent="0.25">
      <c r="B5" s="1045" t="s">
        <v>0</v>
      </c>
      <c r="C5" s="719" t="s">
        <v>4</v>
      </c>
      <c r="D5" s="867" t="s">
        <v>18</v>
      </c>
      <c r="E5" s="1049" t="s">
        <v>13</v>
      </c>
      <c r="F5" s="28"/>
      <c r="G5" s="28"/>
      <c r="H5" s="28"/>
      <c r="I5" s="28"/>
      <c r="J5" s="865" t="s">
        <v>50</v>
      </c>
      <c r="K5" s="731" t="s">
        <v>9</v>
      </c>
      <c r="L5" s="865" t="s">
        <v>19</v>
      </c>
      <c r="M5" s="852" t="s">
        <v>31</v>
      </c>
      <c r="N5" s="865" t="s">
        <v>20</v>
      </c>
      <c r="O5" s="863" t="s">
        <v>24</v>
      </c>
      <c r="P5" s="865" t="s">
        <v>22</v>
      </c>
      <c r="Q5" s="1056" t="s">
        <v>10</v>
      </c>
      <c r="R5" s="810" t="s">
        <v>21</v>
      </c>
      <c r="S5" s="838" t="s">
        <v>25</v>
      </c>
      <c r="T5" s="839"/>
      <c r="U5" s="839"/>
      <c r="V5" s="839"/>
      <c r="X5" t="b">
        <v>0</v>
      </c>
      <c r="Y5" s="21"/>
      <c r="Z5" s="1063" t="str">
        <f>IF(AND(X5=TRUE,X6=TRUE),"Yes",IF(AND(X5=TRUE,X7=TRUE),"Yes",IF(AND(X6=TRUE,X7=TRUE),"Yes","No")))</f>
        <v>No</v>
      </c>
      <c r="AB5" s="41"/>
      <c r="AC5" s="33">
        <v>1</v>
      </c>
      <c r="AD5" s="33"/>
      <c r="AE5" s="21">
        <v>1</v>
      </c>
      <c r="AF5" s="21" t="str">
        <f t="shared" ref="AF5:AF14" si="0">IF(AE5=1,"",INDEX(Cups,AE5))</f>
        <v/>
      </c>
      <c r="AG5" s="34"/>
      <c r="AH5" s="34">
        <v>1</v>
      </c>
      <c r="AI5" s="34"/>
      <c r="AJ5" s="21">
        <v>1</v>
      </c>
      <c r="AK5" s="21" t="str">
        <f t="shared" ref="AK5:AK14" si="1">IF(AJ5=1, "", INDEX(Cups,AJ5))</f>
        <v/>
      </c>
      <c r="AL5" s="35"/>
      <c r="AM5" s="35">
        <v>1</v>
      </c>
      <c r="AN5" s="35"/>
      <c r="AO5" s="21">
        <v>1</v>
      </c>
      <c r="AP5" s="21" t="str">
        <f t="shared" ref="AP5:AP14" si="2">IF(AO5=1,"",INDEX(Cups,AO5))</f>
        <v/>
      </c>
      <c r="AQ5" s="36"/>
      <c r="AR5" s="36">
        <v>1</v>
      </c>
      <c r="AS5" s="36"/>
      <c r="AT5" s="21">
        <v>1</v>
      </c>
      <c r="AU5" s="21" t="str">
        <f t="shared" ref="AU5:AU14" si="3">IF(AT5=1,"",INDEX(Cups,AT5))</f>
        <v/>
      </c>
      <c r="AV5" s="37"/>
      <c r="AW5" s="37">
        <v>1</v>
      </c>
      <c r="AX5" s="42"/>
      <c r="AY5">
        <v>1</v>
      </c>
      <c r="AZ5" t="str">
        <f t="shared" ref="AZ5:AZ14" si="4">IF(AY5=1,"",INDEX(Cups,AY5))</f>
        <v/>
      </c>
    </row>
    <row r="6" spans="1:52" ht="42" customHeight="1" thickBot="1" x14ac:dyDescent="0.3">
      <c r="B6" s="1046"/>
      <c r="C6" s="1047"/>
      <c r="D6" s="1048"/>
      <c r="E6" s="1050"/>
      <c r="F6" s="29"/>
      <c r="G6" s="29" t="s">
        <v>14</v>
      </c>
      <c r="H6" s="29"/>
      <c r="I6" s="29"/>
      <c r="J6" s="1042"/>
      <c r="K6" s="1041"/>
      <c r="L6" s="1042"/>
      <c r="M6" s="1043"/>
      <c r="N6" s="1042"/>
      <c r="O6" s="1044"/>
      <c r="P6" s="1042"/>
      <c r="Q6" s="1057"/>
      <c r="R6" s="1055"/>
      <c r="S6" s="838" t="s">
        <v>26</v>
      </c>
      <c r="T6" s="839"/>
      <c r="U6" s="839"/>
      <c r="V6" s="839"/>
      <c r="X6" t="b">
        <v>0</v>
      </c>
      <c r="Y6" s="21"/>
      <c r="Z6" s="1063"/>
      <c r="AB6" s="41"/>
      <c r="AC6" s="33">
        <v>1</v>
      </c>
      <c r="AD6" s="33"/>
      <c r="AE6" s="21">
        <v>1</v>
      </c>
      <c r="AF6" s="21" t="str">
        <f t="shared" si="0"/>
        <v/>
      </c>
      <c r="AG6" s="34"/>
      <c r="AH6" s="34">
        <v>1</v>
      </c>
      <c r="AI6" s="34"/>
      <c r="AJ6" s="21">
        <v>1</v>
      </c>
      <c r="AK6" s="21" t="str">
        <f t="shared" si="1"/>
        <v/>
      </c>
      <c r="AL6" s="35"/>
      <c r="AM6" s="35">
        <v>1</v>
      </c>
      <c r="AN6" s="35"/>
      <c r="AO6" s="21">
        <v>1</v>
      </c>
      <c r="AP6" s="21" t="str">
        <f t="shared" si="2"/>
        <v/>
      </c>
      <c r="AQ6" s="36"/>
      <c r="AR6" s="36">
        <v>1</v>
      </c>
      <c r="AS6" s="36"/>
      <c r="AT6" s="21">
        <v>1</v>
      </c>
      <c r="AU6" s="21" t="str">
        <f t="shared" si="3"/>
        <v/>
      </c>
      <c r="AV6" s="37"/>
      <c r="AW6" s="37">
        <v>1</v>
      </c>
      <c r="AX6" s="42"/>
      <c r="AY6">
        <v>1</v>
      </c>
      <c r="AZ6" t="str">
        <f t="shared" si="4"/>
        <v/>
      </c>
    </row>
    <row r="7" spans="1:52" ht="33.75" customHeight="1" x14ac:dyDescent="0.25">
      <c r="A7">
        <v>1</v>
      </c>
      <c r="B7" s="9"/>
      <c r="C7" s="12" t="str">
        <f>IF(A7=1, "",VLOOKUP(A7,'All Meals'!$A$11:$V$61,5))</f>
        <v/>
      </c>
      <c r="D7" s="4" t="str">
        <f>IF(C7="","No",IF(C7&gt;=1,"Yes","No"))</f>
        <v>No</v>
      </c>
      <c r="E7" s="4"/>
      <c r="F7" s="4"/>
      <c r="G7" s="4" t="b">
        <v>0</v>
      </c>
      <c r="I7" s="4"/>
      <c r="J7" s="4" t="str">
        <f t="shared" ref="J7:J26" si="5">IF(G7=TRUE, "Yes", "No")</f>
        <v>No</v>
      </c>
      <c r="K7" s="12" t="str">
        <f>IF(A7=1, "",VLOOKUP(A7,'All Meals'!$A$11:$V$61,8))</f>
        <v/>
      </c>
      <c r="L7" s="5" t="str">
        <f>IF(K7="","No",IF(K7&gt;=1,"Yes","No"))</f>
        <v>No</v>
      </c>
      <c r="M7" s="15" t="str">
        <f>IF(A7=1, "",VLOOKUP(A7,'All Meals'!$A$11:$V$61,9))</f>
        <v/>
      </c>
      <c r="N7" s="5" t="str">
        <f>IF(M7="","No",IF(M7&gt;=2,"Yes","No"))</f>
        <v>No</v>
      </c>
      <c r="O7" s="15" t="str">
        <f>IF(A7=1, "",VLOOKUP(A7,'All Meals'!$A$11:$V$61,14))</f>
        <v/>
      </c>
      <c r="P7" s="5" t="str">
        <f>IF(O7="","No",IF(O7&gt;=2,"Yes","No"))</f>
        <v>No</v>
      </c>
      <c r="Q7" s="12" t="str">
        <f>IF(A7=1, "",VLOOKUP(A7,'All Meals'!$A$11:$V$61,17))</f>
        <v/>
      </c>
      <c r="R7" s="26" t="str">
        <f>IF(Q7="", "No", IF(Q7&gt;=1, "Yes", "No"))</f>
        <v>No</v>
      </c>
      <c r="S7" s="838" t="s">
        <v>27</v>
      </c>
      <c r="T7" s="839"/>
      <c r="U7" s="839"/>
      <c r="V7" s="839"/>
      <c r="X7" t="b">
        <v>0</v>
      </c>
      <c r="Y7" s="21"/>
      <c r="Z7" s="1063"/>
      <c r="AB7" s="41"/>
      <c r="AC7" s="33">
        <v>1</v>
      </c>
      <c r="AD7" s="33"/>
      <c r="AE7" s="21">
        <v>1</v>
      </c>
      <c r="AF7" s="21" t="str">
        <f t="shared" si="0"/>
        <v/>
      </c>
      <c r="AG7" s="34"/>
      <c r="AH7" s="34">
        <v>1</v>
      </c>
      <c r="AI7" s="34"/>
      <c r="AJ7" s="21">
        <v>1</v>
      </c>
      <c r="AK7" s="21" t="str">
        <f t="shared" si="1"/>
        <v/>
      </c>
      <c r="AL7" s="35"/>
      <c r="AM7" s="35">
        <v>1</v>
      </c>
      <c r="AN7" s="35"/>
      <c r="AO7" s="21">
        <v>1</v>
      </c>
      <c r="AP7" s="21" t="str">
        <f t="shared" si="2"/>
        <v/>
      </c>
      <c r="AQ7" s="36"/>
      <c r="AR7" s="36">
        <v>1</v>
      </c>
      <c r="AS7" s="36"/>
      <c r="AT7" s="21">
        <v>1</v>
      </c>
      <c r="AU7" s="21" t="str">
        <f t="shared" si="3"/>
        <v/>
      </c>
      <c r="AV7" s="37"/>
      <c r="AW7" s="37">
        <v>1</v>
      </c>
      <c r="AX7" s="42"/>
      <c r="AY7">
        <v>1</v>
      </c>
      <c r="AZ7" t="str">
        <f t="shared" si="4"/>
        <v/>
      </c>
    </row>
    <row r="8" spans="1:52" ht="33.75" customHeight="1" x14ac:dyDescent="0.25">
      <c r="A8">
        <v>1</v>
      </c>
      <c r="B8" s="10"/>
      <c r="C8" s="13" t="str">
        <f>IF(A8=1, "",VLOOKUP(A8,'All Meals'!$A$11:$V$61,5))</f>
        <v/>
      </c>
      <c r="D8" s="3" t="str">
        <f t="shared" ref="D8:D26" si="6">IF(C8="","No",IF(C8&gt;=1,"Yes","No"))</f>
        <v>No</v>
      </c>
      <c r="E8" s="3"/>
      <c r="F8" s="3"/>
      <c r="G8" s="3" t="b">
        <v>0</v>
      </c>
      <c r="I8" s="3"/>
      <c r="J8" s="3" t="str">
        <f t="shared" si="5"/>
        <v>No</v>
      </c>
      <c r="K8" s="13" t="str">
        <f>IF(A8=1, "",VLOOKUP(A8,'All Meals'!$A$11:$V$61,8))</f>
        <v/>
      </c>
      <c r="L8" s="6" t="str">
        <f t="shared" ref="L8:L26" si="7">IF(K8="","No",IF(K8&gt;=1,"Yes","No"))</f>
        <v>No</v>
      </c>
      <c r="M8" s="16" t="str">
        <f>IF(A8=1, "",VLOOKUP(A8,'All Meals'!$A$11:$V$61,9))</f>
        <v/>
      </c>
      <c r="N8" s="6" t="str">
        <f t="shared" ref="N8:N26" si="8">IF(M8="","No",IF(M8&gt;=2,"Yes","No"))</f>
        <v>No</v>
      </c>
      <c r="O8" s="16" t="str">
        <f>IF(A8=1, "",VLOOKUP(A8,'All Meals'!$A$11:$V$61,14))</f>
        <v/>
      </c>
      <c r="P8" s="6" t="str">
        <f t="shared" ref="P8:P26" si="9">IF(O8="","No",IF(O8&gt;=2,"Yes","No"))</f>
        <v>No</v>
      </c>
      <c r="Q8" s="13" t="str">
        <f>IF(A8=1, "",VLOOKUP(A8,'All Meals'!$A$11:$V$61,17))</f>
        <v/>
      </c>
      <c r="R8" s="24" t="str">
        <f t="shared" ref="R8:R26" si="10">IF(Q8="", "No", IF(Q8&gt;=1, "Yes", "No"))</f>
        <v>No</v>
      </c>
      <c r="S8" s="838" t="s">
        <v>28</v>
      </c>
      <c r="T8" s="839"/>
      <c r="U8" s="839"/>
      <c r="V8" s="839"/>
      <c r="X8" t="b">
        <v>0</v>
      </c>
      <c r="Y8" s="21"/>
      <c r="Z8" s="27" t="str">
        <f>IF(X8=TRUE, "No", "Yes")</f>
        <v>Yes</v>
      </c>
      <c r="AB8" s="41"/>
      <c r="AC8" s="33">
        <v>1</v>
      </c>
      <c r="AD8" s="33"/>
      <c r="AE8" s="21">
        <v>1</v>
      </c>
      <c r="AF8" s="21" t="str">
        <f t="shared" si="0"/>
        <v/>
      </c>
      <c r="AG8" s="34"/>
      <c r="AH8" s="34">
        <v>1</v>
      </c>
      <c r="AI8" s="34"/>
      <c r="AJ8" s="21">
        <v>1</v>
      </c>
      <c r="AK8" s="21" t="str">
        <f t="shared" si="1"/>
        <v/>
      </c>
      <c r="AL8" s="35"/>
      <c r="AM8" s="35">
        <v>1</v>
      </c>
      <c r="AN8" s="35"/>
      <c r="AO8" s="21">
        <v>1</v>
      </c>
      <c r="AP8" s="21" t="str">
        <f t="shared" si="2"/>
        <v/>
      </c>
      <c r="AQ8" s="36"/>
      <c r="AR8" s="36">
        <v>1</v>
      </c>
      <c r="AS8" s="36"/>
      <c r="AT8" s="21">
        <v>1</v>
      </c>
      <c r="AU8" s="21" t="str">
        <f t="shared" si="3"/>
        <v/>
      </c>
      <c r="AV8" s="37"/>
      <c r="AW8" s="37">
        <v>1</v>
      </c>
      <c r="AX8" s="42"/>
      <c r="AY8">
        <v>1</v>
      </c>
      <c r="AZ8" t="str">
        <f t="shared" si="4"/>
        <v/>
      </c>
    </row>
    <row r="9" spans="1:52" ht="33.75" customHeight="1" thickBot="1" x14ac:dyDescent="0.3">
      <c r="A9">
        <v>1</v>
      </c>
      <c r="B9" s="10"/>
      <c r="C9" s="13" t="str">
        <f>IF(A9=1, "",VLOOKUP(A9,'All Meals'!$A$11:$V$61,5))</f>
        <v/>
      </c>
      <c r="D9" s="3" t="str">
        <f t="shared" si="6"/>
        <v>No</v>
      </c>
      <c r="E9" s="3"/>
      <c r="F9" s="3"/>
      <c r="G9" s="3" t="b">
        <v>0</v>
      </c>
      <c r="I9" s="3"/>
      <c r="J9" s="3" t="str">
        <f t="shared" si="5"/>
        <v>No</v>
      </c>
      <c r="K9" s="13" t="str">
        <f>IF(A9=1, "",VLOOKUP(A9,'All Meals'!$A$11:$V$61,8))</f>
        <v/>
      </c>
      <c r="L9" s="6" t="str">
        <f t="shared" si="7"/>
        <v>No</v>
      </c>
      <c r="M9" s="16" t="str">
        <f>IF(A9=1, "",VLOOKUP(A9,'All Meals'!$A$11:$V$61,9))</f>
        <v/>
      </c>
      <c r="N9" s="6" t="str">
        <f t="shared" si="8"/>
        <v>No</v>
      </c>
      <c r="O9" s="16" t="str">
        <f>IF(A9=1, "",VLOOKUP(A9,'All Meals'!$A$11:$V$61,14))</f>
        <v/>
      </c>
      <c r="P9" s="6" t="str">
        <f t="shared" si="9"/>
        <v>No</v>
      </c>
      <c r="Q9" s="13" t="str">
        <f>IF(A9=1, "",VLOOKUP(A9,'All Meals'!$A$11:$V$61,17))</f>
        <v/>
      </c>
      <c r="R9" s="24" t="str">
        <f t="shared" si="10"/>
        <v>No</v>
      </c>
      <c r="S9" s="1053" t="s">
        <v>29</v>
      </c>
      <c r="T9" s="1054"/>
      <c r="U9" s="1054"/>
      <c r="V9" s="1054"/>
      <c r="W9" s="20"/>
      <c r="X9" s="20" t="b">
        <v>0</v>
      </c>
      <c r="Y9" s="19"/>
      <c r="Z9" s="18" t="str">
        <f>IF(X9=TRUE, "No", "Yes")</f>
        <v>Yes</v>
      </c>
      <c r="AB9" s="41"/>
      <c r="AC9" s="33">
        <v>1</v>
      </c>
      <c r="AD9" s="33"/>
      <c r="AE9" s="21">
        <v>1</v>
      </c>
      <c r="AF9" s="21" t="str">
        <f t="shared" si="0"/>
        <v/>
      </c>
      <c r="AG9" s="34"/>
      <c r="AH9" s="34">
        <v>1</v>
      </c>
      <c r="AI9" s="34"/>
      <c r="AJ9" s="21">
        <v>1</v>
      </c>
      <c r="AK9" s="21" t="str">
        <f t="shared" si="1"/>
        <v/>
      </c>
      <c r="AL9" s="35"/>
      <c r="AM9" s="35">
        <v>1</v>
      </c>
      <c r="AN9" s="35"/>
      <c r="AO9" s="21">
        <v>1</v>
      </c>
      <c r="AP9" s="21" t="str">
        <f t="shared" si="2"/>
        <v/>
      </c>
      <c r="AQ9" s="36"/>
      <c r="AR9" s="36">
        <v>1</v>
      </c>
      <c r="AS9" s="36"/>
      <c r="AT9" s="21">
        <v>1</v>
      </c>
      <c r="AU9" s="21" t="str">
        <f t="shared" si="3"/>
        <v/>
      </c>
      <c r="AV9" s="37"/>
      <c r="AW9" s="37">
        <v>1</v>
      </c>
      <c r="AX9" s="42"/>
      <c r="AY9">
        <v>1</v>
      </c>
      <c r="AZ9" t="str">
        <f t="shared" si="4"/>
        <v/>
      </c>
    </row>
    <row r="10" spans="1:52" ht="33.75" customHeight="1" x14ac:dyDescent="0.25">
      <c r="A10">
        <v>1</v>
      </c>
      <c r="B10" s="10"/>
      <c r="C10" s="13" t="str">
        <f>IF(A10=1, "",VLOOKUP(A10,'All Meals'!$A$11:$V$61,5))</f>
        <v/>
      </c>
      <c r="D10" s="3" t="str">
        <f t="shared" si="6"/>
        <v>No</v>
      </c>
      <c r="E10" s="3"/>
      <c r="F10" s="3"/>
      <c r="G10" s="3" t="b">
        <v>0</v>
      </c>
      <c r="I10" s="3"/>
      <c r="J10" s="3" t="str">
        <f t="shared" si="5"/>
        <v>No</v>
      </c>
      <c r="K10" s="13" t="str">
        <f>IF(A10=1, "",VLOOKUP(A10,'All Meals'!$A$11:$V$61,8))</f>
        <v/>
      </c>
      <c r="L10" s="6" t="str">
        <f t="shared" si="7"/>
        <v>No</v>
      </c>
      <c r="M10" s="16" t="str">
        <f>IF(A10=1, "",VLOOKUP(A10,'All Meals'!$A$11:$V$61,9))</f>
        <v/>
      </c>
      <c r="N10" s="6" t="str">
        <f t="shared" si="8"/>
        <v>No</v>
      </c>
      <c r="O10" s="16" t="str">
        <f>IF(A10=1, "",VLOOKUP(A10,'All Meals'!$A$11:$V$61,14))</f>
        <v/>
      </c>
      <c r="P10" s="6" t="str">
        <f t="shared" si="9"/>
        <v>No</v>
      </c>
      <c r="Q10" s="13" t="str">
        <f>IF(A10=1, "",VLOOKUP(A10,'All Meals'!$A$11:$V$61,17))</f>
        <v/>
      </c>
      <c r="R10" s="6" t="str">
        <f t="shared" si="10"/>
        <v>No</v>
      </c>
      <c r="AB10" s="41"/>
      <c r="AC10" s="33">
        <v>1</v>
      </c>
      <c r="AD10" s="33"/>
      <c r="AE10" s="21">
        <v>1</v>
      </c>
      <c r="AF10" s="21" t="str">
        <f t="shared" si="0"/>
        <v/>
      </c>
      <c r="AG10" s="34"/>
      <c r="AH10" s="34">
        <v>1</v>
      </c>
      <c r="AI10" s="34"/>
      <c r="AJ10" s="21">
        <v>1</v>
      </c>
      <c r="AK10" s="21" t="str">
        <f t="shared" si="1"/>
        <v/>
      </c>
      <c r="AL10" s="35"/>
      <c r="AM10" s="35">
        <v>1</v>
      </c>
      <c r="AN10" s="35"/>
      <c r="AO10" s="21">
        <v>1</v>
      </c>
      <c r="AP10" s="21" t="str">
        <f t="shared" si="2"/>
        <v/>
      </c>
      <c r="AQ10" s="36"/>
      <c r="AR10" s="36">
        <v>1</v>
      </c>
      <c r="AS10" s="36"/>
      <c r="AT10" s="21">
        <v>1</v>
      </c>
      <c r="AU10" s="21" t="str">
        <f t="shared" si="3"/>
        <v/>
      </c>
      <c r="AV10" s="37"/>
      <c r="AW10" s="37">
        <v>1</v>
      </c>
      <c r="AX10" s="42"/>
      <c r="AY10">
        <v>1</v>
      </c>
      <c r="AZ10" t="str">
        <f t="shared" si="4"/>
        <v/>
      </c>
    </row>
    <row r="11" spans="1:52" ht="33.75" customHeight="1" x14ac:dyDescent="0.25">
      <c r="A11">
        <v>1</v>
      </c>
      <c r="B11" s="10"/>
      <c r="C11" s="13" t="str">
        <f>IF(A11=1, "",VLOOKUP(A11,'All Meals'!$A$11:$V$61,5))</f>
        <v/>
      </c>
      <c r="D11" s="3" t="str">
        <f t="shared" si="6"/>
        <v>No</v>
      </c>
      <c r="E11" s="3"/>
      <c r="F11" s="3"/>
      <c r="G11" s="3" t="b">
        <v>0</v>
      </c>
      <c r="I11" s="3"/>
      <c r="J11" s="3" t="str">
        <f t="shared" si="5"/>
        <v>No</v>
      </c>
      <c r="K11" s="13" t="str">
        <f>IF(A11=1, "",VLOOKUP(A11,'All Meals'!$A$11:$V$61,8))</f>
        <v/>
      </c>
      <c r="L11" s="6" t="str">
        <f t="shared" si="7"/>
        <v>No</v>
      </c>
      <c r="M11" s="16" t="str">
        <f>IF(A11=1, "",VLOOKUP(A11,'All Meals'!$A$11:$V$61,9))</f>
        <v/>
      </c>
      <c r="N11" s="6" t="str">
        <f t="shared" si="8"/>
        <v>No</v>
      </c>
      <c r="O11" s="16" t="str">
        <f>IF(A11=1, "",VLOOKUP(A11,'All Meals'!$A$11:$V$61,14))</f>
        <v/>
      </c>
      <c r="P11" s="6" t="str">
        <f t="shared" si="9"/>
        <v>No</v>
      </c>
      <c r="Q11" s="13" t="str">
        <f>IF(A11=1, "",VLOOKUP(A11,'All Meals'!$A$11:$V$61,17))</f>
        <v/>
      </c>
      <c r="R11" s="6" t="str">
        <f t="shared" si="10"/>
        <v>No</v>
      </c>
      <c r="AB11" s="41"/>
      <c r="AC11" s="33">
        <v>1</v>
      </c>
      <c r="AD11" s="33"/>
      <c r="AE11" s="21">
        <v>1</v>
      </c>
      <c r="AF11" s="21" t="str">
        <f t="shared" si="0"/>
        <v/>
      </c>
      <c r="AG11" s="34"/>
      <c r="AH11" s="34">
        <v>1</v>
      </c>
      <c r="AI11" s="34"/>
      <c r="AJ11" s="21">
        <v>1</v>
      </c>
      <c r="AK11" s="21" t="str">
        <f t="shared" si="1"/>
        <v/>
      </c>
      <c r="AL11" s="35"/>
      <c r="AM11" s="35">
        <v>1</v>
      </c>
      <c r="AN11" s="35"/>
      <c r="AO11" s="21">
        <v>1</v>
      </c>
      <c r="AP11" s="21" t="str">
        <f t="shared" si="2"/>
        <v/>
      </c>
      <c r="AQ11" s="36"/>
      <c r="AR11" s="36">
        <v>1</v>
      </c>
      <c r="AS11" s="36"/>
      <c r="AT11" s="21">
        <v>1</v>
      </c>
      <c r="AU11" s="21" t="str">
        <f t="shared" si="3"/>
        <v/>
      </c>
      <c r="AV11" s="37"/>
      <c r="AW11" s="37">
        <v>1</v>
      </c>
      <c r="AX11" s="42"/>
      <c r="AY11">
        <v>1</v>
      </c>
      <c r="AZ11" t="str">
        <f t="shared" si="4"/>
        <v/>
      </c>
    </row>
    <row r="12" spans="1:52" ht="33.75" customHeight="1" x14ac:dyDescent="0.25">
      <c r="A12">
        <v>1</v>
      </c>
      <c r="B12" s="10"/>
      <c r="C12" s="13" t="str">
        <f>IF(A12=1, "",VLOOKUP(A12,'All Meals'!$A$11:$V$61,5))</f>
        <v/>
      </c>
      <c r="D12" s="3" t="str">
        <f t="shared" si="6"/>
        <v>No</v>
      </c>
      <c r="E12" s="3"/>
      <c r="F12" s="3"/>
      <c r="G12" s="3" t="b">
        <v>0</v>
      </c>
      <c r="I12" s="3"/>
      <c r="J12" s="3" t="str">
        <f t="shared" si="5"/>
        <v>No</v>
      </c>
      <c r="K12" s="13" t="str">
        <f>IF(A12=1, "",VLOOKUP(A12,'All Meals'!$A$11:$V$61,8))</f>
        <v/>
      </c>
      <c r="L12" s="6" t="str">
        <f t="shared" si="7"/>
        <v>No</v>
      </c>
      <c r="M12" s="16" t="str">
        <f>IF(A12=1, "",VLOOKUP(A12,'All Meals'!$A$11:$V$61,9))</f>
        <v/>
      </c>
      <c r="N12" s="6" t="str">
        <f t="shared" si="8"/>
        <v>No</v>
      </c>
      <c r="O12" s="16" t="str">
        <f>IF(A12=1, "",VLOOKUP(A12,'All Meals'!$A$11:$V$61,14))</f>
        <v/>
      </c>
      <c r="P12" s="6" t="str">
        <f t="shared" si="9"/>
        <v>No</v>
      </c>
      <c r="Q12" s="13" t="str">
        <f>IF(A12=1, "",VLOOKUP(A12,'All Meals'!$A$11:$V$61,17))</f>
        <v/>
      </c>
      <c r="R12" s="6" t="str">
        <f t="shared" si="10"/>
        <v>No</v>
      </c>
      <c r="AB12" s="41"/>
      <c r="AC12" s="33">
        <v>1</v>
      </c>
      <c r="AD12" s="33"/>
      <c r="AE12" s="21">
        <v>1</v>
      </c>
      <c r="AF12" s="21" t="str">
        <f t="shared" si="0"/>
        <v/>
      </c>
      <c r="AG12" s="34"/>
      <c r="AH12" s="34">
        <v>1</v>
      </c>
      <c r="AI12" s="34"/>
      <c r="AJ12" s="21">
        <v>1</v>
      </c>
      <c r="AK12" s="21" t="str">
        <f t="shared" si="1"/>
        <v/>
      </c>
      <c r="AL12" s="35"/>
      <c r="AM12" s="35">
        <v>1</v>
      </c>
      <c r="AN12" s="35"/>
      <c r="AO12" s="21">
        <v>1</v>
      </c>
      <c r="AP12" s="21" t="str">
        <f t="shared" si="2"/>
        <v/>
      </c>
      <c r="AQ12" s="36"/>
      <c r="AR12" s="36">
        <v>1</v>
      </c>
      <c r="AS12" s="36"/>
      <c r="AT12" s="21">
        <v>1</v>
      </c>
      <c r="AU12" s="21" t="str">
        <f t="shared" si="3"/>
        <v/>
      </c>
      <c r="AV12" s="37"/>
      <c r="AW12" s="37">
        <v>1</v>
      </c>
      <c r="AX12" s="42"/>
      <c r="AY12">
        <v>1</v>
      </c>
      <c r="AZ12" t="str">
        <f t="shared" si="4"/>
        <v/>
      </c>
    </row>
    <row r="13" spans="1:52" ht="33.75" customHeight="1" x14ac:dyDescent="0.25">
      <c r="A13">
        <v>1</v>
      </c>
      <c r="B13" s="10"/>
      <c r="C13" s="13" t="str">
        <f>IF(A13=1, "",VLOOKUP(A13,'All Meals'!$A$11:$V$61,5))</f>
        <v/>
      </c>
      <c r="D13" s="3" t="str">
        <f t="shared" si="6"/>
        <v>No</v>
      </c>
      <c r="E13" s="3"/>
      <c r="F13" s="3"/>
      <c r="G13" s="3" t="b">
        <v>0</v>
      </c>
      <c r="I13" s="3"/>
      <c r="J13" s="3" t="str">
        <f t="shared" si="5"/>
        <v>No</v>
      </c>
      <c r="K13" s="13" t="str">
        <f>IF(A13=1, "",VLOOKUP(A13,'All Meals'!$A$11:$V$61,8))</f>
        <v/>
      </c>
      <c r="L13" s="6" t="str">
        <f t="shared" si="7"/>
        <v>No</v>
      </c>
      <c r="M13" s="16" t="str">
        <f>IF(A13=1, "",VLOOKUP(A13,'All Meals'!$A$11:$V$61,9))</f>
        <v/>
      </c>
      <c r="N13" s="6" t="str">
        <f t="shared" si="8"/>
        <v>No</v>
      </c>
      <c r="O13" s="16" t="str">
        <f>IF(A13=1, "",VLOOKUP(A13,'All Meals'!$A$11:$V$61,14))</f>
        <v/>
      </c>
      <c r="P13" s="6" t="str">
        <f t="shared" si="9"/>
        <v>No</v>
      </c>
      <c r="Q13" s="13" t="str">
        <f>IF(A13=1, "",VLOOKUP(A13,'All Meals'!$A$11:$V$61,17))</f>
        <v/>
      </c>
      <c r="R13" s="6" t="str">
        <f t="shared" si="10"/>
        <v>No</v>
      </c>
      <c r="AB13" s="41"/>
      <c r="AC13" s="33">
        <v>1</v>
      </c>
      <c r="AD13" s="33"/>
      <c r="AE13" s="21">
        <v>1</v>
      </c>
      <c r="AF13" s="21" t="str">
        <f t="shared" si="0"/>
        <v/>
      </c>
      <c r="AG13" s="34"/>
      <c r="AH13" s="34">
        <v>1</v>
      </c>
      <c r="AI13" s="34"/>
      <c r="AJ13" s="21">
        <v>1</v>
      </c>
      <c r="AK13" s="21" t="str">
        <f t="shared" si="1"/>
        <v/>
      </c>
      <c r="AL13" s="35"/>
      <c r="AM13" s="35">
        <v>1</v>
      </c>
      <c r="AN13" s="35"/>
      <c r="AO13" s="21">
        <v>1</v>
      </c>
      <c r="AP13" s="21" t="str">
        <f t="shared" si="2"/>
        <v/>
      </c>
      <c r="AQ13" s="36"/>
      <c r="AR13" s="36">
        <v>1</v>
      </c>
      <c r="AS13" s="36"/>
      <c r="AT13" s="21">
        <v>1</v>
      </c>
      <c r="AU13" s="21" t="str">
        <f t="shared" si="3"/>
        <v/>
      </c>
      <c r="AV13" s="37"/>
      <c r="AW13" s="37">
        <v>1</v>
      </c>
      <c r="AX13" s="42"/>
      <c r="AY13">
        <v>1</v>
      </c>
      <c r="AZ13" t="str">
        <f t="shared" si="4"/>
        <v/>
      </c>
    </row>
    <row r="14" spans="1:52" ht="33.75" customHeight="1" thickBot="1" x14ac:dyDescent="0.3">
      <c r="A14">
        <v>1</v>
      </c>
      <c r="B14" s="10"/>
      <c r="C14" s="13" t="str">
        <f>IF(A14=1, "",VLOOKUP(A14,'All Meals'!$A$11:$V$61,5))</f>
        <v/>
      </c>
      <c r="D14" s="3" t="str">
        <f t="shared" si="6"/>
        <v>No</v>
      </c>
      <c r="E14" s="3"/>
      <c r="F14" s="3"/>
      <c r="G14" s="3" t="b">
        <v>0</v>
      </c>
      <c r="I14" s="3"/>
      <c r="J14" s="3" t="str">
        <f t="shared" si="5"/>
        <v>No</v>
      </c>
      <c r="K14" s="13" t="str">
        <f>IF(A14=1, "",VLOOKUP(A14,'All Meals'!$A$11:$V$61,8))</f>
        <v/>
      </c>
      <c r="L14" s="6" t="str">
        <f t="shared" si="7"/>
        <v>No</v>
      </c>
      <c r="M14" s="16" t="str">
        <f>IF(A14=1, "",VLOOKUP(A14,'All Meals'!$A$11:$V$61,9))</f>
        <v/>
      </c>
      <c r="N14" s="6" t="str">
        <f t="shared" si="8"/>
        <v>No</v>
      </c>
      <c r="O14" s="16" t="str">
        <f>IF(A14=1, "",VLOOKUP(A14,'All Meals'!$A$11:$V$61,14))</f>
        <v/>
      </c>
      <c r="P14" s="6" t="str">
        <f t="shared" si="9"/>
        <v>No</v>
      </c>
      <c r="Q14" s="13" t="str">
        <f>IF(A14=1, "",VLOOKUP(A14,'All Meals'!$A$11:$V$61,17))</f>
        <v/>
      </c>
      <c r="R14" s="6" t="str">
        <f t="shared" si="10"/>
        <v>No</v>
      </c>
      <c r="AB14" s="43"/>
      <c r="AC14" s="44">
        <v>1</v>
      </c>
      <c r="AD14" s="44"/>
      <c r="AE14" s="19">
        <v>1</v>
      </c>
      <c r="AF14" s="19" t="str">
        <f t="shared" si="0"/>
        <v/>
      </c>
      <c r="AG14" s="45"/>
      <c r="AH14" s="45">
        <v>1</v>
      </c>
      <c r="AI14" s="45"/>
      <c r="AJ14" s="19">
        <v>1</v>
      </c>
      <c r="AK14" s="19" t="str">
        <f t="shared" si="1"/>
        <v/>
      </c>
      <c r="AL14" s="46"/>
      <c r="AM14" s="46">
        <v>1</v>
      </c>
      <c r="AN14" s="46"/>
      <c r="AO14" s="19">
        <v>1</v>
      </c>
      <c r="AP14" s="19" t="str">
        <f t="shared" si="2"/>
        <v/>
      </c>
      <c r="AQ14" s="47"/>
      <c r="AR14" s="47">
        <v>1</v>
      </c>
      <c r="AS14" s="47"/>
      <c r="AT14" s="19">
        <v>1</v>
      </c>
      <c r="AU14" s="19" t="str">
        <f t="shared" si="3"/>
        <v/>
      </c>
      <c r="AV14" s="48"/>
      <c r="AW14" s="48">
        <v>1</v>
      </c>
      <c r="AX14" s="49"/>
      <c r="AY14">
        <v>1</v>
      </c>
      <c r="AZ14" t="str">
        <f t="shared" si="4"/>
        <v/>
      </c>
    </row>
    <row r="15" spans="1:52" ht="33.75" customHeight="1" x14ac:dyDescent="0.25">
      <c r="A15">
        <v>1</v>
      </c>
      <c r="B15" s="10"/>
      <c r="C15" s="13" t="str">
        <f>IF(A15=1, "",VLOOKUP(A15,'All Meals'!$A$11:$V$61,5))</f>
        <v/>
      </c>
      <c r="D15" s="3" t="str">
        <f t="shared" si="6"/>
        <v>No</v>
      </c>
      <c r="E15" s="3"/>
      <c r="F15" s="3"/>
      <c r="G15" s="3" t="b">
        <v>0</v>
      </c>
      <c r="I15" s="3"/>
      <c r="J15" s="3" t="str">
        <f t="shared" si="5"/>
        <v>No</v>
      </c>
      <c r="K15" s="13" t="str">
        <f>IF(A15=1, "",VLOOKUP(A15,'All Meals'!$A$11:$V$61,8))</f>
        <v/>
      </c>
      <c r="L15" s="6" t="str">
        <f t="shared" si="7"/>
        <v>No</v>
      </c>
      <c r="M15" s="16" t="str">
        <f>IF(A15=1, "",VLOOKUP(A15,'All Meals'!$A$11:$V$61,9))</f>
        <v/>
      </c>
      <c r="N15" s="6" t="str">
        <f t="shared" si="8"/>
        <v>No</v>
      </c>
      <c r="O15" s="16" t="str">
        <f>IF(A15=1, "",VLOOKUP(A15,'All Meals'!$A$11:$V$61,14))</f>
        <v/>
      </c>
      <c r="P15" s="6" t="str">
        <f t="shared" si="9"/>
        <v>No</v>
      </c>
      <c r="Q15" s="13" t="str">
        <f>IF(A15=1, "",VLOOKUP(A15,'All Meals'!$A$11:$V$61,17))</f>
        <v/>
      </c>
      <c r="R15" s="6" t="str">
        <f t="shared" si="10"/>
        <v>No</v>
      </c>
    </row>
    <row r="16" spans="1:52" ht="33.75" customHeight="1" x14ac:dyDescent="0.25">
      <c r="A16">
        <v>1</v>
      </c>
      <c r="B16" s="10"/>
      <c r="C16" s="13" t="str">
        <f>IF(A16=1, "",VLOOKUP(A16,'All Meals'!$A$11:$V$61,5))</f>
        <v/>
      </c>
      <c r="D16" s="3" t="str">
        <f t="shared" si="6"/>
        <v>No</v>
      </c>
      <c r="E16" s="3"/>
      <c r="F16" s="3"/>
      <c r="G16" s="3" t="b">
        <v>0</v>
      </c>
      <c r="I16" s="3"/>
      <c r="J16" s="3" t="str">
        <f t="shared" si="5"/>
        <v>No</v>
      </c>
      <c r="K16" s="13" t="str">
        <f>IF(A16=1, "",VLOOKUP(A16,'All Meals'!$A$11:$V$61,8))</f>
        <v/>
      </c>
      <c r="L16" s="6" t="str">
        <f t="shared" si="7"/>
        <v>No</v>
      </c>
      <c r="M16" s="16" t="str">
        <f>IF(A16=1, "",VLOOKUP(A16,'All Meals'!$A$11:$V$61,9))</f>
        <v/>
      </c>
      <c r="N16" s="6" t="str">
        <f t="shared" si="8"/>
        <v>No</v>
      </c>
      <c r="O16" s="16" t="str">
        <f>IF(A16=1, "",VLOOKUP(A16,'All Meals'!$A$11:$V$61,14))</f>
        <v/>
      </c>
      <c r="P16" s="6" t="str">
        <f t="shared" si="9"/>
        <v>No</v>
      </c>
      <c r="Q16" s="13" t="str">
        <f>IF(A16=1, "",VLOOKUP(A16,'All Meals'!$A$11:$V$61,17))</f>
        <v/>
      </c>
      <c r="R16" s="6" t="str">
        <f t="shared" si="10"/>
        <v>No</v>
      </c>
    </row>
    <row r="17" spans="1:18" ht="33.75" customHeight="1" x14ac:dyDescent="0.25">
      <c r="A17">
        <v>1</v>
      </c>
      <c r="B17" s="10"/>
      <c r="C17" s="13" t="str">
        <f>IF(A17=1, "",VLOOKUP(A17,'All Meals'!$A$11:$V$61,5))</f>
        <v/>
      </c>
      <c r="D17" s="3" t="str">
        <f t="shared" si="6"/>
        <v>No</v>
      </c>
      <c r="E17" s="3"/>
      <c r="F17" s="3"/>
      <c r="G17" s="3" t="b">
        <v>0</v>
      </c>
      <c r="I17" s="3"/>
      <c r="J17" s="3" t="str">
        <f t="shared" si="5"/>
        <v>No</v>
      </c>
      <c r="K17" s="13" t="str">
        <f>IF(A17=1, "",VLOOKUP(A17,'All Meals'!$A$11:$V$61,8))</f>
        <v/>
      </c>
      <c r="L17" s="6" t="str">
        <f t="shared" si="7"/>
        <v>No</v>
      </c>
      <c r="M17" s="16" t="str">
        <f>IF(A17=1, "",VLOOKUP(A17,'All Meals'!$A$11:$V$61,9))</f>
        <v/>
      </c>
      <c r="N17" s="6" t="str">
        <f t="shared" si="8"/>
        <v>No</v>
      </c>
      <c r="O17" s="16" t="str">
        <f>IF(A17=1, "",VLOOKUP(A17,'All Meals'!$A$11:$V$61,14))</f>
        <v/>
      </c>
      <c r="P17" s="6" t="str">
        <f t="shared" si="9"/>
        <v>No</v>
      </c>
      <c r="Q17" s="13" t="str">
        <f>IF(A17=1, "",VLOOKUP(A17,'All Meals'!$A$11:$V$61,17))</f>
        <v/>
      </c>
      <c r="R17" s="6" t="str">
        <f t="shared" si="10"/>
        <v>No</v>
      </c>
    </row>
    <row r="18" spans="1:18" ht="33.75" customHeight="1" x14ac:dyDescent="0.25">
      <c r="A18">
        <v>1</v>
      </c>
      <c r="B18" s="10"/>
      <c r="C18" s="13" t="str">
        <f>IF(A18=1, "",VLOOKUP(A18,'All Meals'!$A$11:$V$61,5))</f>
        <v/>
      </c>
      <c r="D18" s="3" t="str">
        <f t="shared" si="6"/>
        <v>No</v>
      </c>
      <c r="E18" s="3"/>
      <c r="F18" s="3"/>
      <c r="G18" s="3" t="b">
        <v>0</v>
      </c>
      <c r="I18" s="3"/>
      <c r="J18" s="3" t="str">
        <f t="shared" si="5"/>
        <v>No</v>
      </c>
      <c r="K18" s="13" t="str">
        <f>IF(A18=1, "",VLOOKUP(A18,'All Meals'!$A$11:$V$61,8))</f>
        <v/>
      </c>
      <c r="L18" s="6" t="str">
        <f t="shared" si="7"/>
        <v>No</v>
      </c>
      <c r="M18" s="16" t="str">
        <f>IF(A18=1, "",VLOOKUP(A18,'All Meals'!$A$11:$V$61,9))</f>
        <v/>
      </c>
      <c r="N18" s="6" t="str">
        <f t="shared" si="8"/>
        <v>No</v>
      </c>
      <c r="O18" s="16" t="str">
        <f>IF(A18=1, "",VLOOKUP(A18,'All Meals'!$A$11:$V$61,14))</f>
        <v/>
      </c>
      <c r="P18" s="6" t="str">
        <f t="shared" si="9"/>
        <v>No</v>
      </c>
      <c r="Q18" s="13" t="str">
        <f>IF(A18=1, "",VLOOKUP(A18,'All Meals'!$A$11:$V$61,17))</f>
        <v/>
      </c>
      <c r="R18" s="6" t="str">
        <f t="shared" si="10"/>
        <v>No</v>
      </c>
    </row>
    <row r="19" spans="1:18" ht="33.75" customHeight="1" x14ac:dyDescent="0.25">
      <c r="A19">
        <v>1</v>
      </c>
      <c r="B19" s="10"/>
      <c r="C19" s="13" t="str">
        <f>IF(A19=1, "",VLOOKUP(A19,'All Meals'!$A$11:$V$61,5))</f>
        <v/>
      </c>
      <c r="D19" s="3" t="str">
        <f t="shared" si="6"/>
        <v>No</v>
      </c>
      <c r="E19" s="3"/>
      <c r="F19" s="3"/>
      <c r="G19" s="3" t="b">
        <v>0</v>
      </c>
      <c r="I19" s="3"/>
      <c r="J19" s="3" t="str">
        <f t="shared" si="5"/>
        <v>No</v>
      </c>
      <c r="K19" s="13" t="str">
        <f>IF(A19=1, "",VLOOKUP(A19,'All Meals'!$A$11:$V$61,8))</f>
        <v/>
      </c>
      <c r="L19" s="6" t="str">
        <f t="shared" si="7"/>
        <v>No</v>
      </c>
      <c r="M19" s="16" t="str">
        <f>IF(A19=1, "",VLOOKUP(A19,'All Meals'!$A$11:$V$61,9))</f>
        <v/>
      </c>
      <c r="N19" s="6" t="str">
        <f t="shared" si="8"/>
        <v>No</v>
      </c>
      <c r="O19" s="16" t="str">
        <f>IF(A19=1, "",VLOOKUP(A19,'All Meals'!$A$11:$V$61,14))</f>
        <v/>
      </c>
      <c r="P19" s="6" t="str">
        <f t="shared" si="9"/>
        <v>No</v>
      </c>
      <c r="Q19" s="13" t="str">
        <f>IF(A19=1, "",VLOOKUP(A19,'All Meals'!$A$11:$V$61,17))</f>
        <v/>
      </c>
      <c r="R19" s="6" t="str">
        <f t="shared" si="10"/>
        <v>No</v>
      </c>
    </row>
    <row r="20" spans="1:18" ht="33.75" customHeight="1" x14ac:dyDescent="0.25">
      <c r="A20">
        <v>1</v>
      </c>
      <c r="B20" s="10"/>
      <c r="C20" s="13" t="str">
        <f>IF(A20=1, "",VLOOKUP(A20,'All Meals'!$A$11:$V$61,5))</f>
        <v/>
      </c>
      <c r="D20" s="3" t="str">
        <f t="shared" si="6"/>
        <v>No</v>
      </c>
      <c r="E20" s="3"/>
      <c r="F20" s="3"/>
      <c r="G20" s="3" t="b">
        <v>0</v>
      </c>
      <c r="I20" s="3"/>
      <c r="J20" s="3" t="str">
        <f t="shared" si="5"/>
        <v>No</v>
      </c>
      <c r="K20" s="13" t="str">
        <f>IF(A20=1, "",VLOOKUP(A20,'All Meals'!$A$11:$V$61,8))</f>
        <v/>
      </c>
      <c r="L20" s="6" t="str">
        <f t="shared" si="7"/>
        <v>No</v>
      </c>
      <c r="M20" s="16" t="str">
        <f>IF(A20=1, "",VLOOKUP(A20,'All Meals'!$A$11:$V$61,9))</f>
        <v/>
      </c>
      <c r="N20" s="6" t="str">
        <f t="shared" si="8"/>
        <v>No</v>
      </c>
      <c r="O20" s="16" t="str">
        <f>IF(A20=1, "",VLOOKUP(A20,'All Meals'!$A$11:$V$61,14))</f>
        <v/>
      </c>
      <c r="P20" s="6" t="str">
        <f t="shared" si="9"/>
        <v>No</v>
      </c>
      <c r="Q20" s="13" t="str">
        <f>IF(A20=1, "",VLOOKUP(A20,'All Meals'!$A$11:$V$61,17))</f>
        <v/>
      </c>
      <c r="R20" s="6" t="str">
        <f t="shared" si="10"/>
        <v>No</v>
      </c>
    </row>
    <row r="21" spans="1:18" ht="33.75" customHeight="1" x14ac:dyDescent="0.25">
      <c r="A21">
        <v>1</v>
      </c>
      <c r="B21" s="10"/>
      <c r="C21" s="13" t="str">
        <f>IF(A21=1, "",VLOOKUP(A21,'All Meals'!$A$11:$V$61,5))</f>
        <v/>
      </c>
      <c r="D21" s="3" t="str">
        <f t="shared" si="6"/>
        <v>No</v>
      </c>
      <c r="E21" s="3"/>
      <c r="F21" s="3"/>
      <c r="G21" s="3" t="b">
        <v>0</v>
      </c>
      <c r="I21" s="3"/>
      <c r="J21" s="3" t="str">
        <f t="shared" si="5"/>
        <v>No</v>
      </c>
      <c r="K21" s="13" t="str">
        <f>IF(A21=1, "",VLOOKUP(A21,'All Meals'!$A$11:$V$61,8))</f>
        <v/>
      </c>
      <c r="L21" s="6" t="str">
        <f t="shared" si="7"/>
        <v>No</v>
      </c>
      <c r="M21" s="16" t="str">
        <f>IF(A21=1, "",VLOOKUP(A21,'All Meals'!$A$11:$V$61,9))</f>
        <v/>
      </c>
      <c r="N21" s="6" t="str">
        <f t="shared" si="8"/>
        <v>No</v>
      </c>
      <c r="O21" s="16" t="str">
        <f>IF(A21=1, "",VLOOKUP(A21,'All Meals'!$A$11:$V$61,14))</f>
        <v/>
      </c>
      <c r="P21" s="6" t="str">
        <f t="shared" si="9"/>
        <v>No</v>
      </c>
      <c r="Q21" s="13" t="str">
        <f>IF(A21=1, "",VLOOKUP(A21,'All Meals'!$A$11:$V$61,17))</f>
        <v/>
      </c>
      <c r="R21" s="6" t="str">
        <f t="shared" si="10"/>
        <v>No</v>
      </c>
    </row>
    <row r="22" spans="1:18" ht="33.75" customHeight="1" x14ac:dyDescent="0.25">
      <c r="A22">
        <v>1</v>
      </c>
      <c r="B22" s="10"/>
      <c r="C22" s="13" t="str">
        <f>IF(A22=1, "",VLOOKUP(A22,'All Meals'!$A$11:$V$61,5))</f>
        <v/>
      </c>
      <c r="D22" s="3" t="str">
        <f t="shared" si="6"/>
        <v>No</v>
      </c>
      <c r="E22" s="3"/>
      <c r="F22" s="3"/>
      <c r="G22" s="3" t="b">
        <v>0</v>
      </c>
      <c r="I22" s="3"/>
      <c r="J22" s="3" t="str">
        <f t="shared" si="5"/>
        <v>No</v>
      </c>
      <c r="K22" s="13" t="str">
        <f>IF(A22=1, "",VLOOKUP(A22,'All Meals'!$A$11:$V$61,8))</f>
        <v/>
      </c>
      <c r="L22" s="6" t="str">
        <f t="shared" si="7"/>
        <v>No</v>
      </c>
      <c r="M22" s="16" t="str">
        <f>IF(A22=1, "",VLOOKUP(A22,'All Meals'!$A$11:$V$61,9))</f>
        <v/>
      </c>
      <c r="N22" s="6" t="str">
        <f t="shared" si="8"/>
        <v>No</v>
      </c>
      <c r="O22" s="16" t="str">
        <f>IF(A22=1, "",VLOOKUP(A22,'All Meals'!$A$11:$V$61,14))</f>
        <v/>
      </c>
      <c r="P22" s="6" t="str">
        <f t="shared" si="9"/>
        <v>No</v>
      </c>
      <c r="Q22" s="13" t="str">
        <f>IF(A22=1, "",VLOOKUP(A22,'All Meals'!$A$11:$V$61,17))</f>
        <v/>
      </c>
      <c r="R22" s="6" t="str">
        <f t="shared" si="10"/>
        <v>No</v>
      </c>
    </row>
    <row r="23" spans="1:18" ht="33.75" customHeight="1" x14ac:dyDescent="0.25">
      <c r="A23">
        <v>1</v>
      </c>
      <c r="B23" s="10"/>
      <c r="C23" s="13" t="str">
        <f>IF(A23=1, "",VLOOKUP(A23,'All Meals'!$A$11:$V$61,5))</f>
        <v/>
      </c>
      <c r="D23" s="3" t="str">
        <f t="shared" si="6"/>
        <v>No</v>
      </c>
      <c r="E23" s="3"/>
      <c r="F23" s="3"/>
      <c r="G23" s="3" t="b">
        <v>0</v>
      </c>
      <c r="I23" s="3"/>
      <c r="J23" s="3" t="str">
        <f t="shared" si="5"/>
        <v>No</v>
      </c>
      <c r="K23" s="13" t="str">
        <f>IF(A23=1, "",VLOOKUP(A23,'All Meals'!$A$11:$V$61,8))</f>
        <v/>
      </c>
      <c r="L23" s="6" t="str">
        <f t="shared" si="7"/>
        <v>No</v>
      </c>
      <c r="M23" s="16" t="str">
        <f>IF(A23=1, "",VLOOKUP(A23,'All Meals'!$A$11:$V$61,9))</f>
        <v/>
      </c>
      <c r="N23" s="6" t="str">
        <f t="shared" si="8"/>
        <v>No</v>
      </c>
      <c r="O23" s="16" t="str">
        <f>IF(A23=1, "",VLOOKUP(A23,'All Meals'!$A$11:$V$61,14))</f>
        <v/>
      </c>
      <c r="P23" s="6" t="str">
        <f t="shared" si="9"/>
        <v>No</v>
      </c>
      <c r="Q23" s="13" t="str">
        <f>IF(A23=1, "",VLOOKUP(A23,'All Meals'!$A$11:$V$61,17))</f>
        <v/>
      </c>
      <c r="R23" s="6" t="str">
        <f t="shared" si="10"/>
        <v>No</v>
      </c>
    </row>
    <row r="24" spans="1:18" ht="33.75" customHeight="1" x14ac:dyDescent="0.25">
      <c r="A24">
        <v>1</v>
      </c>
      <c r="B24" s="10"/>
      <c r="C24" s="13" t="str">
        <f>IF(A24=1, "",VLOOKUP(A24,'All Meals'!$A$11:$V$61,5))</f>
        <v/>
      </c>
      <c r="D24" s="3" t="str">
        <f t="shared" si="6"/>
        <v>No</v>
      </c>
      <c r="E24" s="3"/>
      <c r="F24" s="3"/>
      <c r="G24" s="3" t="b">
        <v>0</v>
      </c>
      <c r="I24" s="3"/>
      <c r="J24" s="3" t="str">
        <f t="shared" si="5"/>
        <v>No</v>
      </c>
      <c r="K24" s="13" t="str">
        <f>IF(A24=1, "",VLOOKUP(A24,'All Meals'!$A$11:$V$61,8))</f>
        <v/>
      </c>
      <c r="L24" s="6" t="str">
        <f t="shared" si="7"/>
        <v>No</v>
      </c>
      <c r="M24" s="16" t="str">
        <f>IF(A24=1, "",VLOOKUP(A24,'All Meals'!$A$11:$V$61,9))</f>
        <v/>
      </c>
      <c r="N24" s="6" t="str">
        <f t="shared" si="8"/>
        <v>No</v>
      </c>
      <c r="O24" s="16" t="str">
        <f>IF(A24=1, "",VLOOKUP(A24,'All Meals'!$A$11:$V$61,14))</f>
        <v/>
      </c>
      <c r="P24" s="6" t="str">
        <f t="shared" si="9"/>
        <v>No</v>
      </c>
      <c r="Q24" s="13" t="str">
        <f>IF(A24=1, "",VLOOKUP(A24,'All Meals'!$A$11:$V$61,17))</f>
        <v/>
      </c>
      <c r="R24" s="6" t="str">
        <f t="shared" si="10"/>
        <v>No</v>
      </c>
    </row>
    <row r="25" spans="1:18" ht="33.75" customHeight="1" x14ac:dyDescent="0.25">
      <c r="A25">
        <v>1</v>
      </c>
      <c r="B25" s="10"/>
      <c r="C25" s="13" t="str">
        <f>IF(A25=1, "",VLOOKUP(A25,'All Meals'!$A$11:$V$61,5))</f>
        <v/>
      </c>
      <c r="D25" s="3" t="str">
        <f t="shared" si="6"/>
        <v>No</v>
      </c>
      <c r="E25" s="3"/>
      <c r="F25" s="3"/>
      <c r="G25" s="3" t="b">
        <v>0</v>
      </c>
      <c r="I25" s="3"/>
      <c r="J25" s="3" t="str">
        <f t="shared" si="5"/>
        <v>No</v>
      </c>
      <c r="K25" s="13" t="str">
        <f>IF(A25=1, "",VLOOKUP(A25,'All Meals'!$A$11:$V$61,8))</f>
        <v/>
      </c>
      <c r="L25" s="6" t="str">
        <f t="shared" si="7"/>
        <v>No</v>
      </c>
      <c r="M25" s="16" t="str">
        <f>IF(A25=1, "",VLOOKUP(A25,'All Meals'!$A$11:$V$61,9))</f>
        <v/>
      </c>
      <c r="N25" s="6" t="str">
        <f t="shared" si="8"/>
        <v>No</v>
      </c>
      <c r="O25" s="16" t="str">
        <f>IF(A25=1, "",VLOOKUP(A25,'All Meals'!$A$11:$V$61,14))</f>
        <v/>
      </c>
      <c r="P25" s="6" t="str">
        <f t="shared" si="9"/>
        <v>No</v>
      </c>
      <c r="Q25" s="13" t="str">
        <f>IF(A25=1, "",VLOOKUP(A25,'All Meals'!$A$11:$V$61,17))</f>
        <v/>
      </c>
      <c r="R25" s="6" t="str">
        <f t="shared" si="10"/>
        <v>No</v>
      </c>
    </row>
    <row r="26" spans="1:18" ht="33.75" customHeight="1" thickBot="1" x14ac:dyDescent="0.3">
      <c r="A26">
        <v>1</v>
      </c>
      <c r="B26" s="11"/>
      <c r="C26" s="14" t="str">
        <f>IF(A26=1, "",VLOOKUP(A26,'All Meals'!$A$11:$V$61,5))</f>
        <v/>
      </c>
      <c r="D26" s="7" t="str">
        <f t="shared" si="6"/>
        <v>No</v>
      </c>
      <c r="E26" s="7"/>
      <c r="F26" s="7"/>
      <c r="G26" s="7" t="b">
        <v>0</v>
      </c>
      <c r="I26" s="7"/>
      <c r="J26" s="7" t="str">
        <f t="shared" si="5"/>
        <v>No</v>
      </c>
      <c r="K26" s="14" t="str">
        <f>IF(A26=1, "",VLOOKUP(A26,'All Meals'!$A$11:$V$61,8))</f>
        <v/>
      </c>
      <c r="L26" s="8" t="str">
        <f t="shared" si="7"/>
        <v>No</v>
      </c>
      <c r="M26" s="17" t="str">
        <f>IF(A26=1, "",VLOOKUP(A26,'All Meals'!$A$11:$V$61,9))</f>
        <v/>
      </c>
      <c r="N26" s="8" t="str">
        <f t="shared" si="8"/>
        <v>No</v>
      </c>
      <c r="O26" s="17" t="str">
        <f>IF(A26=1, "",VLOOKUP(A26,'All Meals'!$A$11:$V$61,14))</f>
        <v/>
      </c>
      <c r="P26" s="8" t="str">
        <f t="shared" si="9"/>
        <v>No</v>
      </c>
      <c r="Q26" s="14" t="str">
        <f>IF(A26=1, "",VLOOKUP(A26,'All Meals'!$A$11:$V$61,17))</f>
        <v/>
      </c>
      <c r="R26" s="8" t="str">
        <f t="shared" si="10"/>
        <v>No</v>
      </c>
    </row>
    <row r="27" spans="1:18" ht="33.75" customHeight="1" x14ac:dyDescent="0.25"/>
    <row r="28" spans="1:18" ht="33.75" customHeight="1" x14ac:dyDescent="0.25"/>
    <row r="29" spans="1:18" ht="33.75" customHeight="1" x14ac:dyDescent="0.25"/>
    <row r="30" spans="1:18" ht="33.75" customHeight="1" x14ac:dyDescent="0.25"/>
  </sheetData>
  <mergeCells count="39">
    <mergeCell ref="B1:R1"/>
    <mergeCell ref="B2:S2"/>
    <mergeCell ref="AB2:AX2"/>
    <mergeCell ref="B3:R3"/>
    <mergeCell ref="AB3:AB4"/>
    <mergeCell ref="AD3:AD4"/>
    <mergeCell ref="AG3:AG4"/>
    <mergeCell ref="AI3:AI4"/>
    <mergeCell ref="AL3:AL4"/>
    <mergeCell ref="AN3:AN4"/>
    <mergeCell ref="AQ3:AQ4"/>
    <mergeCell ref="AS3:AS4"/>
    <mergeCell ref="AV3:AV4"/>
    <mergeCell ref="AX3:AX4"/>
    <mergeCell ref="C4:J4"/>
    <mergeCell ref="K4:L4"/>
    <mergeCell ref="M4:N4"/>
    <mergeCell ref="O4:P4"/>
    <mergeCell ref="S9:V9"/>
    <mergeCell ref="R5:R6"/>
    <mergeCell ref="S5:V5"/>
    <mergeCell ref="Q5:Q6"/>
    <mergeCell ref="P5:P6"/>
    <mergeCell ref="Q4:R4"/>
    <mergeCell ref="S4:Z4"/>
    <mergeCell ref="Z5:Z7"/>
    <mergeCell ref="S6:V6"/>
    <mergeCell ref="S7:V7"/>
    <mergeCell ref="S8:V8"/>
    <mergeCell ref="B5:B6"/>
    <mergeCell ref="C5:C6"/>
    <mergeCell ref="D5:D6"/>
    <mergeCell ref="E5:E6"/>
    <mergeCell ref="J5:J6"/>
    <mergeCell ref="K5:K6"/>
    <mergeCell ref="L5:L6"/>
    <mergeCell ref="M5:M6"/>
    <mergeCell ref="N5:N6"/>
    <mergeCell ref="O5:O6"/>
  </mergeCells>
  <conditionalFormatting sqref="D7:D26 L7:L26 N7:N26 P7:P26 R7:R26 J7:J26 Z5:Z9">
    <cfRule type="containsText" dxfId="22" priority="1" stopIfTrue="1" operator="containsText" text="Yes">
      <formula>NOT(ISERROR(SEARCH("Yes",D5)))</formula>
    </cfRule>
    <cfRule type="containsText" dxfId="21" priority="2" stopIfTrue="1" operator="containsText" text="No">
      <formula>NOT(ISERROR(SEARCH("No",D5)))</formula>
    </cfRule>
  </conditionalFormatting>
  <pageMargins left="0.7" right="0.7" top="0.75" bottom="0.75" header="0.3" footer="0.3"/>
  <pageSetup scale="50"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Drop Down 1">
              <controlPr defaultSize="0" autoLine="0" autoPict="0">
                <anchor moveWithCells="1">
                  <from>
                    <xdr:col>1</xdr:col>
                    <xdr:colOff>161925</xdr:colOff>
                    <xdr:row>6</xdr:row>
                    <xdr:rowOff>104775</xdr:rowOff>
                  </from>
                  <to>
                    <xdr:col>1</xdr:col>
                    <xdr:colOff>3057525</xdr:colOff>
                    <xdr:row>6</xdr:row>
                    <xdr:rowOff>371475</xdr:rowOff>
                  </to>
                </anchor>
              </controlPr>
            </control>
          </mc:Choice>
        </mc:AlternateContent>
        <mc:AlternateContent xmlns:mc="http://schemas.openxmlformats.org/markup-compatibility/2006">
          <mc:Choice Requires="x14">
            <control shapeId="8194" r:id="rId5" name="Drop Down 2">
              <controlPr defaultSize="0" autoLine="0" autoPict="0">
                <anchor moveWithCells="1">
                  <from>
                    <xdr:col>1</xdr:col>
                    <xdr:colOff>161925</xdr:colOff>
                    <xdr:row>7</xdr:row>
                    <xdr:rowOff>104775</xdr:rowOff>
                  </from>
                  <to>
                    <xdr:col>1</xdr:col>
                    <xdr:colOff>3057525</xdr:colOff>
                    <xdr:row>7</xdr:row>
                    <xdr:rowOff>371475</xdr:rowOff>
                  </to>
                </anchor>
              </controlPr>
            </control>
          </mc:Choice>
        </mc:AlternateContent>
        <mc:AlternateContent xmlns:mc="http://schemas.openxmlformats.org/markup-compatibility/2006">
          <mc:Choice Requires="x14">
            <control shapeId="8195" r:id="rId6" name="Drop Down 3">
              <controlPr defaultSize="0" autoLine="0" autoPict="0">
                <anchor moveWithCells="1">
                  <from>
                    <xdr:col>1</xdr:col>
                    <xdr:colOff>161925</xdr:colOff>
                    <xdr:row>8</xdr:row>
                    <xdr:rowOff>104775</xdr:rowOff>
                  </from>
                  <to>
                    <xdr:col>1</xdr:col>
                    <xdr:colOff>3057525</xdr:colOff>
                    <xdr:row>8</xdr:row>
                    <xdr:rowOff>371475</xdr:rowOff>
                  </to>
                </anchor>
              </controlPr>
            </control>
          </mc:Choice>
        </mc:AlternateContent>
        <mc:AlternateContent xmlns:mc="http://schemas.openxmlformats.org/markup-compatibility/2006">
          <mc:Choice Requires="x14">
            <control shapeId="8196" r:id="rId7" name="Drop Down 4">
              <controlPr defaultSize="0" autoLine="0" autoPict="0">
                <anchor moveWithCells="1">
                  <from>
                    <xdr:col>1</xdr:col>
                    <xdr:colOff>161925</xdr:colOff>
                    <xdr:row>9</xdr:row>
                    <xdr:rowOff>104775</xdr:rowOff>
                  </from>
                  <to>
                    <xdr:col>1</xdr:col>
                    <xdr:colOff>3057525</xdr:colOff>
                    <xdr:row>9</xdr:row>
                    <xdr:rowOff>371475</xdr:rowOff>
                  </to>
                </anchor>
              </controlPr>
            </control>
          </mc:Choice>
        </mc:AlternateContent>
        <mc:AlternateContent xmlns:mc="http://schemas.openxmlformats.org/markup-compatibility/2006">
          <mc:Choice Requires="x14">
            <control shapeId="8197" r:id="rId8" name="Drop Down 5">
              <controlPr defaultSize="0" autoLine="0" autoPict="0">
                <anchor moveWithCells="1">
                  <from>
                    <xdr:col>1</xdr:col>
                    <xdr:colOff>161925</xdr:colOff>
                    <xdr:row>10</xdr:row>
                    <xdr:rowOff>104775</xdr:rowOff>
                  </from>
                  <to>
                    <xdr:col>1</xdr:col>
                    <xdr:colOff>3057525</xdr:colOff>
                    <xdr:row>10</xdr:row>
                    <xdr:rowOff>371475</xdr:rowOff>
                  </to>
                </anchor>
              </controlPr>
            </control>
          </mc:Choice>
        </mc:AlternateContent>
        <mc:AlternateContent xmlns:mc="http://schemas.openxmlformats.org/markup-compatibility/2006">
          <mc:Choice Requires="x14">
            <control shapeId="8198" r:id="rId9" name="Drop Down 6">
              <controlPr defaultSize="0" autoLine="0" autoPict="0">
                <anchor moveWithCells="1">
                  <from>
                    <xdr:col>1</xdr:col>
                    <xdr:colOff>161925</xdr:colOff>
                    <xdr:row>11</xdr:row>
                    <xdr:rowOff>104775</xdr:rowOff>
                  </from>
                  <to>
                    <xdr:col>1</xdr:col>
                    <xdr:colOff>3057525</xdr:colOff>
                    <xdr:row>11</xdr:row>
                    <xdr:rowOff>371475</xdr:rowOff>
                  </to>
                </anchor>
              </controlPr>
            </control>
          </mc:Choice>
        </mc:AlternateContent>
        <mc:AlternateContent xmlns:mc="http://schemas.openxmlformats.org/markup-compatibility/2006">
          <mc:Choice Requires="x14">
            <control shapeId="8199" r:id="rId10" name="Drop Down 7">
              <controlPr defaultSize="0" autoLine="0" autoPict="0">
                <anchor moveWithCells="1">
                  <from>
                    <xdr:col>1</xdr:col>
                    <xdr:colOff>161925</xdr:colOff>
                    <xdr:row>12</xdr:row>
                    <xdr:rowOff>104775</xdr:rowOff>
                  </from>
                  <to>
                    <xdr:col>1</xdr:col>
                    <xdr:colOff>3057525</xdr:colOff>
                    <xdr:row>12</xdr:row>
                    <xdr:rowOff>371475</xdr:rowOff>
                  </to>
                </anchor>
              </controlPr>
            </control>
          </mc:Choice>
        </mc:AlternateContent>
        <mc:AlternateContent xmlns:mc="http://schemas.openxmlformats.org/markup-compatibility/2006">
          <mc:Choice Requires="x14">
            <control shapeId="8200" r:id="rId11" name="Drop Down 8">
              <controlPr defaultSize="0" autoLine="0" autoPict="0">
                <anchor moveWithCells="1">
                  <from>
                    <xdr:col>1</xdr:col>
                    <xdr:colOff>161925</xdr:colOff>
                    <xdr:row>13</xdr:row>
                    <xdr:rowOff>104775</xdr:rowOff>
                  </from>
                  <to>
                    <xdr:col>1</xdr:col>
                    <xdr:colOff>3057525</xdr:colOff>
                    <xdr:row>13</xdr:row>
                    <xdr:rowOff>371475</xdr:rowOff>
                  </to>
                </anchor>
              </controlPr>
            </control>
          </mc:Choice>
        </mc:AlternateContent>
        <mc:AlternateContent xmlns:mc="http://schemas.openxmlformats.org/markup-compatibility/2006">
          <mc:Choice Requires="x14">
            <control shapeId="8201" r:id="rId12" name="Drop Down 9">
              <controlPr defaultSize="0" autoLine="0" autoPict="0">
                <anchor moveWithCells="1">
                  <from>
                    <xdr:col>1</xdr:col>
                    <xdr:colOff>161925</xdr:colOff>
                    <xdr:row>14</xdr:row>
                    <xdr:rowOff>104775</xdr:rowOff>
                  </from>
                  <to>
                    <xdr:col>1</xdr:col>
                    <xdr:colOff>3057525</xdr:colOff>
                    <xdr:row>14</xdr:row>
                    <xdr:rowOff>371475</xdr:rowOff>
                  </to>
                </anchor>
              </controlPr>
            </control>
          </mc:Choice>
        </mc:AlternateContent>
        <mc:AlternateContent xmlns:mc="http://schemas.openxmlformats.org/markup-compatibility/2006">
          <mc:Choice Requires="x14">
            <control shapeId="8202" r:id="rId13" name="Drop Down 10">
              <controlPr defaultSize="0" autoLine="0" autoPict="0">
                <anchor moveWithCells="1">
                  <from>
                    <xdr:col>1</xdr:col>
                    <xdr:colOff>161925</xdr:colOff>
                    <xdr:row>15</xdr:row>
                    <xdr:rowOff>104775</xdr:rowOff>
                  </from>
                  <to>
                    <xdr:col>1</xdr:col>
                    <xdr:colOff>3057525</xdr:colOff>
                    <xdr:row>15</xdr:row>
                    <xdr:rowOff>371475</xdr:rowOff>
                  </to>
                </anchor>
              </controlPr>
            </control>
          </mc:Choice>
        </mc:AlternateContent>
        <mc:AlternateContent xmlns:mc="http://schemas.openxmlformats.org/markup-compatibility/2006">
          <mc:Choice Requires="x14">
            <control shapeId="8203" r:id="rId14" name="Drop Down 11">
              <controlPr defaultSize="0" autoLine="0" autoPict="0">
                <anchor moveWithCells="1">
                  <from>
                    <xdr:col>1</xdr:col>
                    <xdr:colOff>161925</xdr:colOff>
                    <xdr:row>16</xdr:row>
                    <xdr:rowOff>104775</xdr:rowOff>
                  </from>
                  <to>
                    <xdr:col>1</xdr:col>
                    <xdr:colOff>3057525</xdr:colOff>
                    <xdr:row>16</xdr:row>
                    <xdr:rowOff>371475</xdr:rowOff>
                  </to>
                </anchor>
              </controlPr>
            </control>
          </mc:Choice>
        </mc:AlternateContent>
        <mc:AlternateContent xmlns:mc="http://schemas.openxmlformats.org/markup-compatibility/2006">
          <mc:Choice Requires="x14">
            <control shapeId="8204" r:id="rId15" name="Drop Down 12">
              <controlPr defaultSize="0" autoLine="0" autoPict="0">
                <anchor moveWithCells="1">
                  <from>
                    <xdr:col>1</xdr:col>
                    <xdr:colOff>161925</xdr:colOff>
                    <xdr:row>17</xdr:row>
                    <xdr:rowOff>104775</xdr:rowOff>
                  </from>
                  <to>
                    <xdr:col>1</xdr:col>
                    <xdr:colOff>3057525</xdr:colOff>
                    <xdr:row>17</xdr:row>
                    <xdr:rowOff>371475</xdr:rowOff>
                  </to>
                </anchor>
              </controlPr>
            </control>
          </mc:Choice>
        </mc:AlternateContent>
        <mc:AlternateContent xmlns:mc="http://schemas.openxmlformats.org/markup-compatibility/2006">
          <mc:Choice Requires="x14">
            <control shapeId="8205" r:id="rId16" name="Drop Down 13">
              <controlPr defaultSize="0" autoLine="0" autoPict="0">
                <anchor moveWithCells="1">
                  <from>
                    <xdr:col>1</xdr:col>
                    <xdr:colOff>161925</xdr:colOff>
                    <xdr:row>18</xdr:row>
                    <xdr:rowOff>104775</xdr:rowOff>
                  </from>
                  <to>
                    <xdr:col>1</xdr:col>
                    <xdr:colOff>3057525</xdr:colOff>
                    <xdr:row>18</xdr:row>
                    <xdr:rowOff>371475</xdr:rowOff>
                  </to>
                </anchor>
              </controlPr>
            </control>
          </mc:Choice>
        </mc:AlternateContent>
        <mc:AlternateContent xmlns:mc="http://schemas.openxmlformats.org/markup-compatibility/2006">
          <mc:Choice Requires="x14">
            <control shapeId="8206" r:id="rId17" name="Drop Down 14">
              <controlPr defaultSize="0" autoLine="0" autoPict="0">
                <anchor moveWithCells="1">
                  <from>
                    <xdr:col>1</xdr:col>
                    <xdr:colOff>161925</xdr:colOff>
                    <xdr:row>19</xdr:row>
                    <xdr:rowOff>104775</xdr:rowOff>
                  </from>
                  <to>
                    <xdr:col>1</xdr:col>
                    <xdr:colOff>3057525</xdr:colOff>
                    <xdr:row>19</xdr:row>
                    <xdr:rowOff>371475</xdr:rowOff>
                  </to>
                </anchor>
              </controlPr>
            </control>
          </mc:Choice>
        </mc:AlternateContent>
        <mc:AlternateContent xmlns:mc="http://schemas.openxmlformats.org/markup-compatibility/2006">
          <mc:Choice Requires="x14">
            <control shapeId="8207" r:id="rId18" name="Drop Down 15">
              <controlPr defaultSize="0" autoLine="0" autoPict="0">
                <anchor moveWithCells="1">
                  <from>
                    <xdr:col>1</xdr:col>
                    <xdr:colOff>161925</xdr:colOff>
                    <xdr:row>20</xdr:row>
                    <xdr:rowOff>104775</xdr:rowOff>
                  </from>
                  <to>
                    <xdr:col>1</xdr:col>
                    <xdr:colOff>3057525</xdr:colOff>
                    <xdr:row>20</xdr:row>
                    <xdr:rowOff>371475</xdr:rowOff>
                  </to>
                </anchor>
              </controlPr>
            </control>
          </mc:Choice>
        </mc:AlternateContent>
        <mc:AlternateContent xmlns:mc="http://schemas.openxmlformats.org/markup-compatibility/2006">
          <mc:Choice Requires="x14">
            <control shapeId="8208" r:id="rId19" name="Drop Down 16">
              <controlPr defaultSize="0" autoLine="0" autoPict="0">
                <anchor moveWithCells="1">
                  <from>
                    <xdr:col>1</xdr:col>
                    <xdr:colOff>161925</xdr:colOff>
                    <xdr:row>21</xdr:row>
                    <xdr:rowOff>104775</xdr:rowOff>
                  </from>
                  <to>
                    <xdr:col>1</xdr:col>
                    <xdr:colOff>3057525</xdr:colOff>
                    <xdr:row>21</xdr:row>
                    <xdr:rowOff>371475</xdr:rowOff>
                  </to>
                </anchor>
              </controlPr>
            </control>
          </mc:Choice>
        </mc:AlternateContent>
        <mc:AlternateContent xmlns:mc="http://schemas.openxmlformats.org/markup-compatibility/2006">
          <mc:Choice Requires="x14">
            <control shapeId="8209" r:id="rId20" name="Drop Down 17">
              <controlPr defaultSize="0" autoLine="0" autoPict="0">
                <anchor moveWithCells="1">
                  <from>
                    <xdr:col>1</xdr:col>
                    <xdr:colOff>161925</xdr:colOff>
                    <xdr:row>22</xdr:row>
                    <xdr:rowOff>104775</xdr:rowOff>
                  </from>
                  <to>
                    <xdr:col>1</xdr:col>
                    <xdr:colOff>3057525</xdr:colOff>
                    <xdr:row>22</xdr:row>
                    <xdr:rowOff>371475</xdr:rowOff>
                  </to>
                </anchor>
              </controlPr>
            </control>
          </mc:Choice>
        </mc:AlternateContent>
        <mc:AlternateContent xmlns:mc="http://schemas.openxmlformats.org/markup-compatibility/2006">
          <mc:Choice Requires="x14">
            <control shapeId="8210" r:id="rId21" name="Drop Down 18">
              <controlPr defaultSize="0" autoLine="0" autoPict="0">
                <anchor moveWithCells="1">
                  <from>
                    <xdr:col>1</xdr:col>
                    <xdr:colOff>161925</xdr:colOff>
                    <xdr:row>23</xdr:row>
                    <xdr:rowOff>104775</xdr:rowOff>
                  </from>
                  <to>
                    <xdr:col>1</xdr:col>
                    <xdr:colOff>3057525</xdr:colOff>
                    <xdr:row>23</xdr:row>
                    <xdr:rowOff>371475</xdr:rowOff>
                  </to>
                </anchor>
              </controlPr>
            </control>
          </mc:Choice>
        </mc:AlternateContent>
        <mc:AlternateContent xmlns:mc="http://schemas.openxmlformats.org/markup-compatibility/2006">
          <mc:Choice Requires="x14">
            <control shapeId="8211" r:id="rId22" name="Drop Down 19">
              <controlPr defaultSize="0" autoLine="0" autoPict="0">
                <anchor moveWithCells="1">
                  <from>
                    <xdr:col>1</xdr:col>
                    <xdr:colOff>161925</xdr:colOff>
                    <xdr:row>24</xdr:row>
                    <xdr:rowOff>104775</xdr:rowOff>
                  </from>
                  <to>
                    <xdr:col>1</xdr:col>
                    <xdr:colOff>3057525</xdr:colOff>
                    <xdr:row>24</xdr:row>
                    <xdr:rowOff>371475</xdr:rowOff>
                  </to>
                </anchor>
              </controlPr>
            </control>
          </mc:Choice>
        </mc:AlternateContent>
        <mc:AlternateContent xmlns:mc="http://schemas.openxmlformats.org/markup-compatibility/2006">
          <mc:Choice Requires="x14">
            <control shapeId="8212" r:id="rId23" name="Drop Down 20">
              <controlPr defaultSize="0" autoLine="0" autoPict="0">
                <anchor moveWithCells="1">
                  <from>
                    <xdr:col>1</xdr:col>
                    <xdr:colOff>161925</xdr:colOff>
                    <xdr:row>25</xdr:row>
                    <xdr:rowOff>104775</xdr:rowOff>
                  </from>
                  <to>
                    <xdr:col>1</xdr:col>
                    <xdr:colOff>3057525</xdr:colOff>
                    <xdr:row>25</xdr:row>
                    <xdr:rowOff>371475</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4</xdr:col>
                    <xdr:colOff>323850</xdr:colOff>
                    <xdr:row>6</xdr:row>
                    <xdr:rowOff>142875</xdr:rowOff>
                  </from>
                  <to>
                    <xdr:col>4</xdr:col>
                    <xdr:colOff>628650</xdr:colOff>
                    <xdr:row>6</xdr:row>
                    <xdr:rowOff>361950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4</xdr:col>
                    <xdr:colOff>323850</xdr:colOff>
                    <xdr:row>7</xdr:row>
                    <xdr:rowOff>142875</xdr:rowOff>
                  </from>
                  <to>
                    <xdr:col>4</xdr:col>
                    <xdr:colOff>628650</xdr:colOff>
                    <xdr:row>7</xdr:row>
                    <xdr:rowOff>361950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4</xdr:col>
                    <xdr:colOff>323850</xdr:colOff>
                    <xdr:row>8</xdr:row>
                    <xdr:rowOff>142875</xdr:rowOff>
                  </from>
                  <to>
                    <xdr:col>4</xdr:col>
                    <xdr:colOff>628650</xdr:colOff>
                    <xdr:row>8</xdr:row>
                    <xdr:rowOff>361950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4</xdr:col>
                    <xdr:colOff>323850</xdr:colOff>
                    <xdr:row>9</xdr:row>
                    <xdr:rowOff>142875</xdr:rowOff>
                  </from>
                  <to>
                    <xdr:col>4</xdr:col>
                    <xdr:colOff>628650</xdr:colOff>
                    <xdr:row>9</xdr:row>
                    <xdr:rowOff>361950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4</xdr:col>
                    <xdr:colOff>323850</xdr:colOff>
                    <xdr:row>10</xdr:row>
                    <xdr:rowOff>142875</xdr:rowOff>
                  </from>
                  <to>
                    <xdr:col>4</xdr:col>
                    <xdr:colOff>628650</xdr:colOff>
                    <xdr:row>10</xdr:row>
                    <xdr:rowOff>361950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4</xdr:col>
                    <xdr:colOff>323850</xdr:colOff>
                    <xdr:row>11</xdr:row>
                    <xdr:rowOff>142875</xdr:rowOff>
                  </from>
                  <to>
                    <xdr:col>4</xdr:col>
                    <xdr:colOff>628650</xdr:colOff>
                    <xdr:row>11</xdr:row>
                    <xdr:rowOff>361950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4</xdr:col>
                    <xdr:colOff>323850</xdr:colOff>
                    <xdr:row>12</xdr:row>
                    <xdr:rowOff>142875</xdr:rowOff>
                  </from>
                  <to>
                    <xdr:col>4</xdr:col>
                    <xdr:colOff>628650</xdr:colOff>
                    <xdr:row>12</xdr:row>
                    <xdr:rowOff>361950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4</xdr:col>
                    <xdr:colOff>323850</xdr:colOff>
                    <xdr:row>13</xdr:row>
                    <xdr:rowOff>142875</xdr:rowOff>
                  </from>
                  <to>
                    <xdr:col>4</xdr:col>
                    <xdr:colOff>628650</xdr:colOff>
                    <xdr:row>13</xdr:row>
                    <xdr:rowOff>361950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4</xdr:col>
                    <xdr:colOff>323850</xdr:colOff>
                    <xdr:row>14</xdr:row>
                    <xdr:rowOff>142875</xdr:rowOff>
                  </from>
                  <to>
                    <xdr:col>4</xdr:col>
                    <xdr:colOff>628650</xdr:colOff>
                    <xdr:row>14</xdr:row>
                    <xdr:rowOff>361950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4</xdr:col>
                    <xdr:colOff>323850</xdr:colOff>
                    <xdr:row>15</xdr:row>
                    <xdr:rowOff>142875</xdr:rowOff>
                  </from>
                  <to>
                    <xdr:col>4</xdr:col>
                    <xdr:colOff>628650</xdr:colOff>
                    <xdr:row>15</xdr:row>
                    <xdr:rowOff>361950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4</xdr:col>
                    <xdr:colOff>323850</xdr:colOff>
                    <xdr:row>16</xdr:row>
                    <xdr:rowOff>142875</xdr:rowOff>
                  </from>
                  <to>
                    <xdr:col>4</xdr:col>
                    <xdr:colOff>628650</xdr:colOff>
                    <xdr:row>16</xdr:row>
                    <xdr:rowOff>361950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4</xdr:col>
                    <xdr:colOff>323850</xdr:colOff>
                    <xdr:row>17</xdr:row>
                    <xdr:rowOff>142875</xdr:rowOff>
                  </from>
                  <to>
                    <xdr:col>4</xdr:col>
                    <xdr:colOff>628650</xdr:colOff>
                    <xdr:row>17</xdr:row>
                    <xdr:rowOff>361950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4</xdr:col>
                    <xdr:colOff>323850</xdr:colOff>
                    <xdr:row>18</xdr:row>
                    <xdr:rowOff>142875</xdr:rowOff>
                  </from>
                  <to>
                    <xdr:col>4</xdr:col>
                    <xdr:colOff>628650</xdr:colOff>
                    <xdr:row>18</xdr:row>
                    <xdr:rowOff>361950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4</xdr:col>
                    <xdr:colOff>323850</xdr:colOff>
                    <xdr:row>19</xdr:row>
                    <xdr:rowOff>142875</xdr:rowOff>
                  </from>
                  <to>
                    <xdr:col>4</xdr:col>
                    <xdr:colOff>628650</xdr:colOff>
                    <xdr:row>19</xdr:row>
                    <xdr:rowOff>361950</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4</xdr:col>
                    <xdr:colOff>323850</xdr:colOff>
                    <xdr:row>20</xdr:row>
                    <xdr:rowOff>142875</xdr:rowOff>
                  </from>
                  <to>
                    <xdr:col>4</xdr:col>
                    <xdr:colOff>628650</xdr:colOff>
                    <xdr:row>20</xdr:row>
                    <xdr:rowOff>361950</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4</xdr:col>
                    <xdr:colOff>323850</xdr:colOff>
                    <xdr:row>21</xdr:row>
                    <xdr:rowOff>142875</xdr:rowOff>
                  </from>
                  <to>
                    <xdr:col>4</xdr:col>
                    <xdr:colOff>628650</xdr:colOff>
                    <xdr:row>21</xdr:row>
                    <xdr:rowOff>361950</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4</xdr:col>
                    <xdr:colOff>323850</xdr:colOff>
                    <xdr:row>22</xdr:row>
                    <xdr:rowOff>142875</xdr:rowOff>
                  </from>
                  <to>
                    <xdr:col>4</xdr:col>
                    <xdr:colOff>628650</xdr:colOff>
                    <xdr:row>22</xdr:row>
                    <xdr:rowOff>361950</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4</xdr:col>
                    <xdr:colOff>323850</xdr:colOff>
                    <xdr:row>23</xdr:row>
                    <xdr:rowOff>142875</xdr:rowOff>
                  </from>
                  <to>
                    <xdr:col>4</xdr:col>
                    <xdr:colOff>628650</xdr:colOff>
                    <xdr:row>23</xdr:row>
                    <xdr:rowOff>361950</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4</xdr:col>
                    <xdr:colOff>323850</xdr:colOff>
                    <xdr:row>24</xdr:row>
                    <xdr:rowOff>142875</xdr:rowOff>
                  </from>
                  <to>
                    <xdr:col>4</xdr:col>
                    <xdr:colOff>628650</xdr:colOff>
                    <xdr:row>24</xdr:row>
                    <xdr:rowOff>361950</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4</xdr:col>
                    <xdr:colOff>323850</xdr:colOff>
                    <xdr:row>25</xdr:row>
                    <xdr:rowOff>142875</xdr:rowOff>
                  </from>
                  <to>
                    <xdr:col>4</xdr:col>
                    <xdr:colOff>628650</xdr:colOff>
                    <xdr:row>25</xdr:row>
                    <xdr:rowOff>361950</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24</xdr:col>
                    <xdr:colOff>200025</xdr:colOff>
                    <xdr:row>4</xdr:row>
                    <xdr:rowOff>142875</xdr:rowOff>
                  </from>
                  <to>
                    <xdr:col>24</xdr:col>
                    <xdr:colOff>504825</xdr:colOff>
                    <xdr:row>4</xdr:row>
                    <xdr:rowOff>371475</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24</xdr:col>
                    <xdr:colOff>200025</xdr:colOff>
                    <xdr:row>5</xdr:row>
                    <xdr:rowOff>152400</xdr:rowOff>
                  </from>
                  <to>
                    <xdr:col>24</xdr:col>
                    <xdr:colOff>514350</xdr:colOff>
                    <xdr:row>5</xdr:row>
                    <xdr:rowOff>371475</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24</xdr:col>
                    <xdr:colOff>200025</xdr:colOff>
                    <xdr:row>6</xdr:row>
                    <xdr:rowOff>123825</xdr:rowOff>
                  </from>
                  <to>
                    <xdr:col>24</xdr:col>
                    <xdr:colOff>514350</xdr:colOff>
                    <xdr:row>6</xdr:row>
                    <xdr:rowOff>342900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24</xdr:col>
                    <xdr:colOff>180975</xdr:colOff>
                    <xdr:row>7</xdr:row>
                    <xdr:rowOff>123825</xdr:rowOff>
                  </from>
                  <to>
                    <xdr:col>24</xdr:col>
                    <xdr:colOff>485775</xdr:colOff>
                    <xdr:row>7</xdr:row>
                    <xdr:rowOff>342900</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24</xdr:col>
                    <xdr:colOff>180975</xdr:colOff>
                    <xdr:row>8</xdr:row>
                    <xdr:rowOff>85725</xdr:rowOff>
                  </from>
                  <to>
                    <xdr:col>24</xdr:col>
                    <xdr:colOff>485775</xdr:colOff>
                    <xdr:row>8</xdr:row>
                    <xdr:rowOff>314325</xdr:rowOff>
                  </to>
                </anchor>
              </controlPr>
            </control>
          </mc:Choice>
        </mc:AlternateContent>
        <mc:AlternateContent xmlns:mc="http://schemas.openxmlformats.org/markup-compatibility/2006">
          <mc:Choice Requires="x14">
            <control shapeId="8238" r:id="rId49" name="Drop Down 46">
              <controlPr defaultSize="0" autoLine="0" autoPict="0">
                <anchor moveWithCells="1">
                  <from>
                    <xdr:col>27</xdr:col>
                    <xdr:colOff>123825</xdr:colOff>
                    <xdr:row>4</xdr:row>
                    <xdr:rowOff>76200</xdr:rowOff>
                  </from>
                  <to>
                    <xdr:col>27</xdr:col>
                    <xdr:colOff>1285875</xdr:colOff>
                    <xdr:row>4</xdr:row>
                    <xdr:rowOff>333375</xdr:rowOff>
                  </to>
                </anchor>
              </controlPr>
            </control>
          </mc:Choice>
        </mc:AlternateContent>
        <mc:AlternateContent xmlns:mc="http://schemas.openxmlformats.org/markup-compatibility/2006">
          <mc:Choice Requires="x14">
            <control shapeId="8239" r:id="rId50" name="Drop Down 47">
              <controlPr defaultSize="0" autoLine="0" autoPict="0">
                <anchor moveWithCells="1">
                  <from>
                    <xdr:col>27</xdr:col>
                    <xdr:colOff>123825</xdr:colOff>
                    <xdr:row>5</xdr:row>
                    <xdr:rowOff>85725</xdr:rowOff>
                  </from>
                  <to>
                    <xdr:col>27</xdr:col>
                    <xdr:colOff>1285875</xdr:colOff>
                    <xdr:row>5</xdr:row>
                    <xdr:rowOff>342900</xdr:rowOff>
                  </to>
                </anchor>
              </controlPr>
            </control>
          </mc:Choice>
        </mc:AlternateContent>
        <mc:AlternateContent xmlns:mc="http://schemas.openxmlformats.org/markup-compatibility/2006">
          <mc:Choice Requires="x14">
            <control shapeId="8240" r:id="rId51" name="Drop Down 48">
              <controlPr defaultSize="0" autoLine="0" autoPict="0">
                <anchor moveWithCells="1">
                  <from>
                    <xdr:col>27</xdr:col>
                    <xdr:colOff>123825</xdr:colOff>
                    <xdr:row>6</xdr:row>
                    <xdr:rowOff>85725</xdr:rowOff>
                  </from>
                  <to>
                    <xdr:col>27</xdr:col>
                    <xdr:colOff>1285875</xdr:colOff>
                    <xdr:row>6</xdr:row>
                    <xdr:rowOff>342900</xdr:rowOff>
                  </to>
                </anchor>
              </controlPr>
            </control>
          </mc:Choice>
        </mc:AlternateContent>
        <mc:AlternateContent xmlns:mc="http://schemas.openxmlformats.org/markup-compatibility/2006">
          <mc:Choice Requires="x14">
            <control shapeId="8241" r:id="rId52" name="Drop Down 49">
              <controlPr defaultSize="0" autoLine="0" autoPict="0">
                <anchor moveWithCells="1">
                  <from>
                    <xdr:col>27</xdr:col>
                    <xdr:colOff>123825</xdr:colOff>
                    <xdr:row>7</xdr:row>
                    <xdr:rowOff>76200</xdr:rowOff>
                  </from>
                  <to>
                    <xdr:col>27</xdr:col>
                    <xdr:colOff>1285875</xdr:colOff>
                    <xdr:row>7</xdr:row>
                    <xdr:rowOff>333375</xdr:rowOff>
                  </to>
                </anchor>
              </controlPr>
            </control>
          </mc:Choice>
        </mc:AlternateContent>
        <mc:AlternateContent xmlns:mc="http://schemas.openxmlformats.org/markup-compatibility/2006">
          <mc:Choice Requires="x14">
            <control shapeId="8242" r:id="rId53" name="Drop Down 50">
              <controlPr defaultSize="0" autoLine="0" autoPict="0">
                <anchor moveWithCells="1">
                  <from>
                    <xdr:col>27</xdr:col>
                    <xdr:colOff>123825</xdr:colOff>
                    <xdr:row>8</xdr:row>
                    <xdr:rowOff>76200</xdr:rowOff>
                  </from>
                  <to>
                    <xdr:col>27</xdr:col>
                    <xdr:colOff>1285875</xdr:colOff>
                    <xdr:row>8</xdr:row>
                    <xdr:rowOff>333375</xdr:rowOff>
                  </to>
                </anchor>
              </controlPr>
            </control>
          </mc:Choice>
        </mc:AlternateContent>
        <mc:AlternateContent xmlns:mc="http://schemas.openxmlformats.org/markup-compatibility/2006">
          <mc:Choice Requires="x14">
            <control shapeId="8243" r:id="rId54" name="Drop Down 51">
              <controlPr defaultSize="0" autoLine="0" autoPict="0">
                <anchor moveWithCells="1">
                  <from>
                    <xdr:col>27</xdr:col>
                    <xdr:colOff>123825</xdr:colOff>
                    <xdr:row>9</xdr:row>
                    <xdr:rowOff>76200</xdr:rowOff>
                  </from>
                  <to>
                    <xdr:col>27</xdr:col>
                    <xdr:colOff>1285875</xdr:colOff>
                    <xdr:row>9</xdr:row>
                    <xdr:rowOff>333375</xdr:rowOff>
                  </to>
                </anchor>
              </controlPr>
            </control>
          </mc:Choice>
        </mc:AlternateContent>
        <mc:AlternateContent xmlns:mc="http://schemas.openxmlformats.org/markup-compatibility/2006">
          <mc:Choice Requires="x14">
            <control shapeId="8244" r:id="rId55" name="Drop Down 52">
              <controlPr defaultSize="0" autoLine="0" autoPict="0">
                <anchor moveWithCells="1">
                  <from>
                    <xdr:col>27</xdr:col>
                    <xdr:colOff>123825</xdr:colOff>
                    <xdr:row>10</xdr:row>
                    <xdr:rowOff>76200</xdr:rowOff>
                  </from>
                  <to>
                    <xdr:col>27</xdr:col>
                    <xdr:colOff>1285875</xdr:colOff>
                    <xdr:row>10</xdr:row>
                    <xdr:rowOff>333375</xdr:rowOff>
                  </to>
                </anchor>
              </controlPr>
            </control>
          </mc:Choice>
        </mc:AlternateContent>
        <mc:AlternateContent xmlns:mc="http://schemas.openxmlformats.org/markup-compatibility/2006">
          <mc:Choice Requires="x14">
            <control shapeId="8245" r:id="rId56" name="Drop Down 53">
              <controlPr defaultSize="0" autoLine="0" autoPict="0">
                <anchor moveWithCells="1">
                  <from>
                    <xdr:col>27</xdr:col>
                    <xdr:colOff>123825</xdr:colOff>
                    <xdr:row>11</xdr:row>
                    <xdr:rowOff>76200</xdr:rowOff>
                  </from>
                  <to>
                    <xdr:col>27</xdr:col>
                    <xdr:colOff>1285875</xdr:colOff>
                    <xdr:row>11</xdr:row>
                    <xdr:rowOff>333375</xdr:rowOff>
                  </to>
                </anchor>
              </controlPr>
            </control>
          </mc:Choice>
        </mc:AlternateContent>
        <mc:AlternateContent xmlns:mc="http://schemas.openxmlformats.org/markup-compatibility/2006">
          <mc:Choice Requires="x14">
            <control shapeId="8246" r:id="rId57" name="Drop Down 54">
              <controlPr defaultSize="0" autoLine="0" autoPict="0">
                <anchor moveWithCells="1">
                  <from>
                    <xdr:col>27</xdr:col>
                    <xdr:colOff>123825</xdr:colOff>
                    <xdr:row>12</xdr:row>
                    <xdr:rowOff>76200</xdr:rowOff>
                  </from>
                  <to>
                    <xdr:col>27</xdr:col>
                    <xdr:colOff>1285875</xdr:colOff>
                    <xdr:row>12</xdr:row>
                    <xdr:rowOff>333375</xdr:rowOff>
                  </to>
                </anchor>
              </controlPr>
            </control>
          </mc:Choice>
        </mc:AlternateContent>
        <mc:AlternateContent xmlns:mc="http://schemas.openxmlformats.org/markup-compatibility/2006">
          <mc:Choice Requires="x14">
            <control shapeId="8247" r:id="rId58" name="Drop Down 55">
              <controlPr defaultSize="0" autoLine="0" autoPict="0">
                <anchor moveWithCells="1">
                  <from>
                    <xdr:col>27</xdr:col>
                    <xdr:colOff>123825</xdr:colOff>
                    <xdr:row>13</xdr:row>
                    <xdr:rowOff>76200</xdr:rowOff>
                  </from>
                  <to>
                    <xdr:col>27</xdr:col>
                    <xdr:colOff>1285875</xdr:colOff>
                    <xdr:row>13</xdr:row>
                    <xdr:rowOff>333375</xdr:rowOff>
                  </to>
                </anchor>
              </controlPr>
            </control>
          </mc:Choice>
        </mc:AlternateContent>
        <mc:AlternateContent xmlns:mc="http://schemas.openxmlformats.org/markup-compatibility/2006">
          <mc:Choice Requires="x14">
            <control shapeId="8248" r:id="rId59" name="Drop Down 56">
              <controlPr defaultSize="0" autoLine="0" autoPict="0">
                <anchor moveWithCells="1">
                  <from>
                    <xdr:col>29</xdr:col>
                    <xdr:colOff>123825</xdr:colOff>
                    <xdr:row>4</xdr:row>
                    <xdr:rowOff>76200</xdr:rowOff>
                  </from>
                  <to>
                    <xdr:col>29</xdr:col>
                    <xdr:colOff>942975</xdr:colOff>
                    <xdr:row>4</xdr:row>
                    <xdr:rowOff>333375</xdr:rowOff>
                  </to>
                </anchor>
              </controlPr>
            </control>
          </mc:Choice>
        </mc:AlternateContent>
        <mc:AlternateContent xmlns:mc="http://schemas.openxmlformats.org/markup-compatibility/2006">
          <mc:Choice Requires="x14">
            <control shapeId="8249" r:id="rId60" name="Drop Down 57">
              <controlPr defaultSize="0" autoLine="0" autoPict="0">
                <anchor moveWithCells="1">
                  <from>
                    <xdr:col>29</xdr:col>
                    <xdr:colOff>123825</xdr:colOff>
                    <xdr:row>5</xdr:row>
                    <xdr:rowOff>76200</xdr:rowOff>
                  </from>
                  <to>
                    <xdr:col>29</xdr:col>
                    <xdr:colOff>942975</xdr:colOff>
                    <xdr:row>5</xdr:row>
                    <xdr:rowOff>333375</xdr:rowOff>
                  </to>
                </anchor>
              </controlPr>
            </control>
          </mc:Choice>
        </mc:AlternateContent>
        <mc:AlternateContent xmlns:mc="http://schemas.openxmlformats.org/markup-compatibility/2006">
          <mc:Choice Requires="x14">
            <control shapeId="8250" r:id="rId61" name="Drop Down 58">
              <controlPr defaultSize="0" autoLine="0" autoPict="0">
                <anchor moveWithCells="1">
                  <from>
                    <xdr:col>29</xdr:col>
                    <xdr:colOff>123825</xdr:colOff>
                    <xdr:row>6</xdr:row>
                    <xdr:rowOff>76200</xdr:rowOff>
                  </from>
                  <to>
                    <xdr:col>29</xdr:col>
                    <xdr:colOff>942975</xdr:colOff>
                    <xdr:row>6</xdr:row>
                    <xdr:rowOff>333375</xdr:rowOff>
                  </to>
                </anchor>
              </controlPr>
            </control>
          </mc:Choice>
        </mc:AlternateContent>
        <mc:AlternateContent xmlns:mc="http://schemas.openxmlformats.org/markup-compatibility/2006">
          <mc:Choice Requires="x14">
            <control shapeId="8251" r:id="rId62" name="Drop Down 59">
              <controlPr defaultSize="0" autoLine="0" autoPict="0">
                <anchor moveWithCells="1">
                  <from>
                    <xdr:col>29</xdr:col>
                    <xdr:colOff>123825</xdr:colOff>
                    <xdr:row>7</xdr:row>
                    <xdr:rowOff>76200</xdr:rowOff>
                  </from>
                  <to>
                    <xdr:col>29</xdr:col>
                    <xdr:colOff>942975</xdr:colOff>
                    <xdr:row>7</xdr:row>
                    <xdr:rowOff>333375</xdr:rowOff>
                  </to>
                </anchor>
              </controlPr>
            </control>
          </mc:Choice>
        </mc:AlternateContent>
        <mc:AlternateContent xmlns:mc="http://schemas.openxmlformats.org/markup-compatibility/2006">
          <mc:Choice Requires="x14">
            <control shapeId="8252" r:id="rId63" name="Drop Down 60">
              <controlPr defaultSize="0" autoLine="0" autoPict="0">
                <anchor moveWithCells="1">
                  <from>
                    <xdr:col>29</xdr:col>
                    <xdr:colOff>123825</xdr:colOff>
                    <xdr:row>8</xdr:row>
                    <xdr:rowOff>76200</xdr:rowOff>
                  </from>
                  <to>
                    <xdr:col>29</xdr:col>
                    <xdr:colOff>942975</xdr:colOff>
                    <xdr:row>8</xdr:row>
                    <xdr:rowOff>333375</xdr:rowOff>
                  </to>
                </anchor>
              </controlPr>
            </control>
          </mc:Choice>
        </mc:AlternateContent>
        <mc:AlternateContent xmlns:mc="http://schemas.openxmlformats.org/markup-compatibility/2006">
          <mc:Choice Requires="x14">
            <control shapeId="8253" r:id="rId64" name="Drop Down 61">
              <controlPr defaultSize="0" autoLine="0" autoPict="0">
                <anchor moveWithCells="1">
                  <from>
                    <xdr:col>29</xdr:col>
                    <xdr:colOff>123825</xdr:colOff>
                    <xdr:row>9</xdr:row>
                    <xdr:rowOff>76200</xdr:rowOff>
                  </from>
                  <to>
                    <xdr:col>29</xdr:col>
                    <xdr:colOff>942975</xdr:colOff>
                    <xdr:row>9</xdr:row>
                    <xdr:rowOff>333375</xdr:rowOff>
                  </to>
                </anchor>
              </controlPr>
            </control>
          </mc:Choice>
        </mc:AlternateContent>
        <mc:AlternateContent xmlns:mc="http://schemas.openxmlformats.org/markup-compatibility/2006">
          <mc:Choice Requires="x14">
            <control shapeId="8254" r:id="rId65" name="Drop Down 62">
              <controlPr defaultSize="0" autoLine="0" autoPict="0">
                <anchor moveWithCells="1">
                  <from>
                    <xdr:col>29</xdr:col>
                    <xdr:colOff>123825</xdr:colOff>
                    <xdr:row>10</xdr:row>
                    <xdr:rowOff>76200</xdr:rowOff>
                  </from>
                  <to>
                    <xdr:col>29</xdr:col>
                    <xdr:colOff>942975</xdr:colOff>
                    <xdr:row>10</xdr:row>
                    <xdr:rowOff>333375</xdr:rowOff>
                  </to>
                </anchor>
              </controlPr>
            </control>
          </mc:Choice>
        </mc:AlternateContent>
        <mc:AlternateContent xmlns:mc="http://schemas.openxmlformats.org/markup-compatibility/2006">
          <mc:Choice Requires="x14">
            <control shapeId="8255" r:id="rId66" name="Drop Down 63">
              <controlPr defaultSize="0" autoLine="0" autoPict="0">
                <anchor moveWithCells="1">
                  <from>
                    <xdr:col>29</xdr:col>
                    <xdr:colOff>123825</xdr:colOff>
                    <xdr:row>11</xdr:row>
                    <xdr:rowOff>76200</xdr:rowOff>
                  </from>
                  <to>
                    <xdr:col>29</xdr:col>
                    <xdr:colOff>942975</xdr:colOff>
                    <xdr:row>11</xdr:row>
                    <xdr:rowOff>333375</xdr:rowOff>
                  </to>
                </anchor>
              </controlPr>
            </control>
          </mc:Choice>
        </mc:AlternateContent>
        <mc:AlternateContent xmlns:mc="http://schemas.openxmlformats.org/markup-compatibility/2006">
          <mc:Choice Requires="x14">
            <control shapeId="8256" r:id="rId67" name="Drop Down 64">
              <controlPr defaultSize="0" autoLine="0" autoPict="0">
                <anchor moveWithCells="1">
                  <from>
                    <xdr:col>29</xdr:col>
                    <xdr:colOff>123825</xdr:colOff>
                    <xdr:row>12</xdr:row>
                    <xdr:rowOff>76200</xdr:rowOff>
                  </from>
                  <to>
                    <xdr:col>29</xdr:col>
                    <xdr:colOff>942975</xdr:colOff>
                    <xdr:row>12</xdr:row>
                    <xdr:rowOff>333375</xdr:rowOff>
                  </to>
                </anchor>
              </controlPr>
            </control>
          </mc:Choice>
        </mc:AlternateContent>
        <mc:AlternateContent xmlns:mc="http://schemas.openxmlformats.org/markup-compatibility/2006">
          <mc:Choice Requires="x14">
            <control shapeId="8257" r:id="rId68" name="Drop Down 65">
              <controlPr defaultSize="0" autoLine="0" autoPict="0">
                <anchor moveWithCells="1">
                  <from>
                    <xdr:col>29</xdr:col>
                    <xdr:colOff>123825</xdr:colOff>
                    <xdr:row>13</xdr:row>
                    <xdr:rowOff>76200</xdr:rowOff>
                  </from>
                  <to>
                    <xdr:col>29</xdr:col>
                    <xdr:colOff>942975</xdr:colOff>
                    <xdr:row>13</xdr:row>
                    <xdr:rowOff>333375</xdr:rowOff>
                  </to>
                </anchor>
              </controlPr>
            </control>
          </mc:Choice>
        </mc:AlternateContent>
        <mc:AlternateContent xmlns:mc="http://schemas.openxmlformats.org/markup-compatibility/2006">
          <mc:Choice Requires="x14">
            <control shapeId="8258" r:id="rId69" name="Drop Down 66">
              <controlPr defaultSize="0" autoLine="0" autoPict="0">
                <anchor moveWithCells="1">
                  <from>
                    <xdr:col>32</xdr:col>
                    <xdr:colOff>123825</xdr:colOff>
                    <xdr:row>4</xdr:row>
                    <xdr:rowOff>76200</xdr:rowOff>
                  </from>
                  <to>
                    <xdr:col>32</xdr:col>
                    <xdr:colOff>1295400</xdr:colOff>
                    <xdr:row>4</xdr:row>
                    <xdr:rowOff>333375</xdr:rowOff>
                  </to>
                </anchor>
              </controlPr>
            </control>
          </mc:Choice>
        </mc:AlternateContent>
        <mc:AlternateContent xmlns:mc="http://schemas.openxmlformats.org/markup-compatibility/2006">
          <mc:Choice Requires="x14">
            <control shapeId="8259" r:id="rId70" name="Drop Down 67">
              <controlPr defaultSize="0" autoLine="0" autoPict="0">
                <anchor moveWithCells="1">
                  <from>
                    <xdr:col>32</xdr:col>
                    <xdr:colOff>123825</xdr:colOff>
                    <xdr:row>5</xdr:row>
                    <xdr:rowOff>76200</xdr:rowOff>
                  </from>
                  <to>
                    <xdr:col>32</xdr:col>
                    <xdr:colOff>1295400</xdr:colOff>
                    <xdr:row>5</xdr:row>
                    <xdr:rowOff>333375</xdr:rowOff>
                  </to>
                </anchor>
              </controlPr>
            </control>
          </mc:Choice>
        </mc:AlternateContent>
        <mc:AlternateContent xmlns:mc="http://schemas.openxmlformats.org/markup-compatibility/2006">
          <mc:Choice Requires="x14">
            <control shapeId="8260" r:id="rId71" name="Drop Down 68">
              <controlPr defaultSize="0" autoLine="0" autoPict="0">
                <anchor moveWithCells="1">
                  <from>
                    <xdr:col>32</xdr:col>
                    <xdr:colOff>123825</xdr:colOff>
                    <xdr:row>6</xdr:row>
                    <xdr:rowOff>76200</xdr:rowOff>
                  </from>
                  <to>
                    <xdr:col>32</xdr:col>
                    <xdr:colOff>1295400</xdr:colOff>
                    <xdr:row>6</xdr:row>
                    <xdr:rowOff>333375</xdr:rowOff>
                  </to>
                </anchor>
              </controlPr>
            </control>
          </mc:Choice>
        </mc:AlternateContent>
        <mc:AlternateContent xmlns:mc="http://schemas.openxmlformats.org/markup-compatibility/2006">
          <mc:Choice Requires="x14">
            <control shapeId="8261" r:id="rId72" name="Drop Down 69">
              <controlPr defaultSize="0" autoLine="0" autoPict="0">
                <anchor moveWithCells="1">
                  <from>
                    <xdr:col>32</xdr:col>
                    <xdr:colOff>123825</xdr:colOff>
                    <xdr:row>7</xdr:row>
                    <xdr:rowOff>76200</xdr:rowOff>
                  </from>
                  <to>
                    <xdr:col>32</xdr:col>
                    <xdr:colOff>1295400</xdr:colOff>
                    <xdr:row>7</xdr:row>
                    <xdr:rowOff>333375</xdr:rowOff>
                  </to>
                </anchor>
              </controlPr>
            </control>
          </mc:Choice>
        </mc:AlternateContent>
        <mc:AlternateContent xmlns:mc="http://schemas.openxmlformats.org/markup-compatibility/2006">
          <mc:Choice Requires="x14">
            <control shapeId="8262" r:id="rId73" name="Drop Down 70">
              <controlPr defaultSize="0" autoLine="0" autoPict="0">
                <anchor moveWithCells="1">
                  <from>
                    <xdr:col>32</xdr:col>
                    <xdr:colOff>123825</xdr:colOff>
                    <xdr:row>8</xdr:row>
                    <xdr:rowOff>76200</xdr:rowOff>
                  </from>
                  <to>
                    <xdr:col>32</xdr:col>
                    <xdr:colOff>1295400</xdr:colOff>
                    <xdr:row>8</xdr:row>
                    <xdr:rowOff>333375</xdr:rowOff>
                  </to>
                </anchor>
              </controlPr>
            </control>
          </mc:Choice>
        </mc:AlternateContent>
        <mc:AlternateContent xmlns:mc="http://schemas.openxmlformats.org/markup-compatibility/2006">
          <mc:Choice Requires="x14">
            <control shapeId="8263" r:id="rId74" name="Drop Down 71">
              <controlPr defaultSize="0" autoLine="0" autoPict="0">
                <anchor moveWithCells="1">
                  <from>
                    <xdr:col>32</xdr:col>
                    <xdr:colOff>123825</xdr:colOff>
                    <xdr:row>9</xdr:row>
                    <xdr:rowOff>76200</xdr:rowOff>
                  </from>
                  <to>
                    <xdr:col>32</xdr:col>
                    <xdr:colOff>1295400</xdr:colOff>
                    <xdr:row>9</xdr:row>
                    <xdr:rowOff>333375</xdr:rowOff>
                  </to>
                </anchor>
              </controlPr>
            </control>
          </mc:Choice>
        </mc:AlternateContent>
        <mc:AlternateContent xmlns:mc="http://schemas.openxmlformats.org/markup-compatibility/2006">
          <mc:Choice Requires="x14">
            <control shapeId="8264" r:id="rId75" name="Drop Down 72">
              <controlPr defaultSize="0" autoLine="0" autoPict="0">
                <anchor moveWithCells="1">
                  <from>
                    <xdr:col>32</xdr:col>
                    <xdr:colOff>123825</xdr:colOff>
                    <xdr:row>10</xdr:row>
                    <xdr:rowOff>76200</xdr:rowOff>
                  </from>
                  <to>
                    <xdr:col>32</xdr:col>
                    <xdr:colOff>1295400</xdr:colOff>
                    <xdr:row>10</xdr:row>
                    <xdr:rowOff>333375</xdr:rowOff>
                  </to>
                </anchor>
              </controlPr>
            </control>
          </mc:Choice>
        </mc:AlternateContent>
        <mc:AlternateContent xmlns:mc="http://schemas.openxmlformats.org/markup-compatibility/2006">
          <mc:Choice Requires="x14">
            <control shapeId="8265" r:id="rId76" name="Drop Down 73">
              <controlPr defaultSize="0" autoLine="0" autoPict="0">
                <anchor moveWithCells="1">
                  <from>
                    <xdr:col>32</xdr:col>
                    <xdr:colOff>123825</xdr:colOff>
                    <xdr:row>11</xdr:row>
                    <xdr:rowOff>76200</xdr:rowOff>
                  </from>
                  <to>
                    <xdr:col>32</xdr:col>
                    <xdr:colOff>1295400</xdr:colOff>
                    <xdr:row>11</xdr:row>
                    <xdr:rowOff>333375</xdr:rowOff>
                  </to>
                </anchor>
              </controlPr>
            </control>
          </mc:Choice>
        </mc:AlternateContent>
        <mc:AlternateContent xmlns:mc="http://schemas.openxmlformats.org/markup-compatibility/2006">
          <mc:Choice Requires="x14">
            <control shapeId="8266" r:id="rId77" name="Drop Down 74">
              <controlPr defaultSize="0" autoLine="0" autoPict="0">
                <anchor moveWithCells="1">
                  <from>
                    <xdr:col>32</xdr:col>
                    <xdr:colOff>123825</xdr:colOff>
                    <xdr:row>12</xdr:row>
                    <xdr:rowOff>76200</xdr:rowOff>
                  </from>
                  <to>
                    <xdr:col>32</xdr:col>
                    <xdr:colOff>1295400</xdr:colOff>
                    <xdr:row>12</xdr:row>
                    <xdr:rowOff>333375</xdr:rowOff>
                  </to>
                </anchor>
              </controlPr>
            </control>
          </mc:Choice>
        </mc:AlternateContent>
        <mc:AlternateContent xmlns:mc="http://schemas.openxmlformats.org/markup-compatibility/2006">
          <mc:Choice Requires="x14">
            <control shapeId="8267" r:id="rId78" name="Drop Down 75">
              <controlPr defaultSize="0" autoLine="0" autoPict="0">
                <anchor moveWithCells="1">
                  <from>
                    <xdr:col>32</xdr:col>
                    <xdr:colOff>123825</xdr:colOff>
                    <xdr:row>13</xdr:row>
                    <xdr:rowOff>76200</xdr:rowOff>
                  </from>
                  <to>
                    <xdr:col>32</xdr:col>
                    <xdr:colOff>1295400</xdr:colOff>
                    <xdr:row>13</xdr:row>
                    <xdr:rowOff>333375</xdr:rowOff>
                  </to>
                </anchor>
              </controlPr>
            </control>
          </mc:Choice>
        </mc:AlternateContent>
        <mc:AlternateContent xmlns:mc="http://schemas.openxmlformats.org/markup-compatibility/2006">
          <mc:Choice Requires="x14">
            <control shapeId="8268" r:id="rId79" name="Drop Down 76">
              <controlPr defaultSize="0" autoLine="0" autoPict="0">
                <anchor moveWithCells="1">
                  <from>
                    <xdr:col>34</xdr:col>
                    <xdr:colOff>123825</xdr:colOff>
                    <xdr:row>4</xdr:row>
                    <xdr:rowOff>76200</xdr:rowOff>
                  </from>
                  <to>
                    <xdr:col>34</xdr:col>
                    <xdr:colOff>933450</xdr:colOff>
                    <xdr:row>4</xdr:row>
                    <xdr:rowOff>333375</xdr:rowOff>
                  </to>
                </anchor>
              </controlPr>
            </control>
          </mc:Choice>
        </mc:AlternateContent>
        <mc:AlternateContent xmlns:mc="http://schemas.openxmlformats.org/markup-compatibility/2006">
          <mc:Choice Requires="x14">
            <control shapeId="8269" r:id="rId80" name="Drop Down 77">
              <controlPr defaultSize="0" autoLine="0" autoPict="0">
                <anchor moveWithCells="1">
                  <from>
                    <xdr:col>34</xdr:col>
                    <xdr:colOff>123825</xdr:colOff>
                    <xdr:row>5</xdr:row>
                    <xdr:rowOff>76200</xdr:rowOff>
                  </from>
                  <to>
                    <xdr:col>34</xdr:col>
                    <xdr:colOff>933450</xdr:colOff>
                    <xdr:row>5</xdr:row>
                    <xdr:rowOff>333375</xdr:rowOff>
                  </to>
                </anchor>
              </controlPr>
            </control>
          </mc:Choice>
        </mc:AlternateContent>
        <mc:AlternateContent xmlns:mc="http://schemas.openxmlformats.org/markup-compatibility/2006">
          <mc:Choice Requires="x14">
            <control shapeId="8270" r:id="rId81" name="Drop Down 78">
              <controlPr defaultSize="0" autoLine="0" autoPict="0">
                <anchor moveWithCells="1">
                  <from>
                    <xdr:col>34</xdr:col>
                    <xdr:colOff>123825</xdr:colOff>
                    <xdr:row>6</xdr:row>
                    <xdr:rowOff>76200</xdr:rowOff>
                  </from>
                  <to>
                    <xdr:col>34</xdr:col>
                    <xdr:colOff>933450</xdr:colOff>
                    <xdr:row>6</xdr:row>
                    <xdr:rowOff>333375</xdr:rowOff>
                  </to>
                </anchor>
              </controlPr>
            </control>
          </mc:Choice>
        </mc:AlternateContent>
        <mc:AlternateContent xmlns:mc="http://schemas.openxmlformats.org/markup-compatibility/2006">
          <mc:Choice Requires="x14">
            <control shapeId="8271" r:id="rId82" name="Drop Down 79">
              <controlPr defaultSize="0" autoLine="0" autoPict="0">
                <anchor moveWithCells="1">
                  <from>
                    <xdr:col>34</xdr:col>
                    <xdr:colOff>123825</xdr:colOff>
                    <xdr:row>7</xdr:row>
                    <xdr:rowOff>76200</xdr:rowOff>
                  </from>
                  <to>
                    <xdr:col>34</xdr:col>
                    <xdr:colOff>933450</xdr:colOff>
                    <xdr:row>7</xdr:row>
                    <xdr:rowOff>333375</xdr:rowOff>
                  </to>
                </anchor>
              </controlPr>
            </control>
          </mc:Choice>
        </mc:AlternateContent>
        <mc:AlternateContent xmlns:mc="http://schemas.openxmlformats.org/markup-compatibility/2006">
          <mc:Choice Requires="x14">
            <control shapeId="8272" r:id="rId83" name="Drop Down 80">
              <controlPr defaultSize="0" autoLine="0" autoPict="0">
                <anchor moveWithCells="1">
                  <from>
                    <xdr:col>34</xdr:col>
                    <xdr:colOff>123825</xdr:colOff>
                    <xdr:row>8</xdr:row>
                    <xdr:rowOff>76200</xdr:rowOff>
                  </from>
                  <to>
                    <xdr:col>34</xdr:col>
                    <xdr:colOff>933450</xdr:colOff>
                    <xdr:row>8</xdr:row>
                    <xdr:rowOff>333375</xdr:rowOff>
                  </to>
                </anchor>
              </controlPr>
            </control>
          </mc:Choice>
        </mc:AlternateContent>
        <mc:AlternateContent xmlns:mc="http://schemas.openxmlformats.org/markup-compatibility/2006">
          <mc:Choice Requires="x14">
            <control shapeId="8273" r:id="rId84" name="Drop Down 81">
              <controlPr defaultSize="0" autoLine="0" autoPict="0">
                <anchor moveWithCells="1">
                  <from>
                    <xdr:col>34</xdr:col>
                    <xdr:colOff>123825</xdr:colOff>
                    <xdr:row>9</xdr:row>
                    <xdr:rowOff>76200</xdr:rowOff>
                  </from>
                  <to>
                    <xdr:col>34</xdr:col>
                    <xdr:colOff>933450</xdr:colOff>
                    <xdr:row>9</xdr:row>
                    <xdr:rowOff>333375</xdr:rowOff>
                  </to>
                </anchor>
              </controlPr>
            </control>
          </mc:Choice>
        </mc:AlternateContent>
        <mc:AlternateContent xmlns:mc="http://schemas.openxmlformats.org/markup-compatibility/2006">
          <mc:Choice Requires="x14">
            <control shapeId="8274" r:id="rId85" name="Drop Down 82">
              <controlPr defaultSize="0" autoLine="0" autoPict="0">
                <anchor moveWithCells="1">
                  <from>
                    <xdr:col>34</xdr:col>
                    <xdr:colOff>123825</xdr:colOff>
                    <xdr:row>10</xdr:row>
                    <xdr:rowOff>76200</xdr:rowOff>
                  </from>
                  <to>
                    <xdr:col>34</xdr:col>
                    <xdr:colOff>933450</xdr:colOff>
                    <xdr:row>10</xdr:row>
                    <xdr:rowOff>333375</xdr:rowOff>
                  </to>
                </anchor>
              </controlPr>
            </control>
          </mc:Choice>
        </mc:AlternateContent>
        <mc:AlternateContent xmlns:mc="http://schemas.openxmlformats.org/markup-compatibility/2006">
          <mc:Choice Requires="x14">
            <control shapeId="8275" r:id="rId86" name="Drop Down 83">
              <controlPr defaultSize="0" autoLine="0" autoPict="0">
                <anchor moveWithCells="1">
                  <from>
                    <xdr:col>34</xdr:col>
                    <xdr:colOff>123825</xdr:colOff>
                    <xdr:row>11</xdr:row>
                    <xdr:rowOff>76200</xdr:rowOff>
                  </from>
                  <to>
                    <xdr:col>34</xdr:col>
                    <xdr:colOff>933450</xdr:colOff>
                    <xdr:row>11</xdr:row>
                    <xdr:rowOff>333375</xdr:rowOff>
                  </to>
                </anchor>
              </controlPr>
            </control>
          </mc:Choice>
        </mc:AlternateContent>
        <mc:AlternateContent xmlns:mc="http://schemas.openxmlformats.org/markup-compatibility/2006">
          <mc:Choice Requires="x14">
            <control shapeId="8276" r:id="rId87" name="Drop Down 84">
              <controlPr defaultSize="0" autoLine="0" autoPict="0">
                <anchor moveWithCells="1">
                  <from>
                    <xdr:col>34</xdr:col>
                    <xdr:colOff>123825</xdr:colOff>
                    <xdr:row>12</xdr:row>
                    <xdr:rowOff>76200</xdr:rowOff>
                  </from>
                  <to>
                    <xdr:col>34</xdr:col>
                    <xdr:colOff>933450</xdr:colOff>
                    <xdr:row>12</xdr:row>
                    <xdr:rowOff>333375</xdr:rowOff>
                  </to>
                </anchor>
              </controlPr>
            </control>
          </mc:Choice>
        </mc:AlternateContent>
        <mc:AlternateContent xmlns:mc="http://schemas.openxmlformats.org/markup-compatibility/2006">
          <mc:Choice Requires="x14">
            <control shapeId="8277" r:id="rId88" name="Drop Down 85">
              <controlPr defaultSize="0" autoLine="0" autoPict="0">
                <anchor moveWithCells="1">
                  <from>
                    <xdr:col>34</xdr:col>
                    <xdr:colOff>123825</xdr:colOff>
                    <xdr:row>13</xdr:row>
                    <xdr:rowOff>76200</xdr:rowOff>
                  </from>
                  <to>
                    <xdr:col>34</xdr:col>
                    <xdr:colOff>933450</xdr:colOff>
                    <xdr:row>13</xdr:row>
                    <xdr:rowOff>333375</xdr:rowOff>
                  </to>
                </anchor>
              </controlPr>
            </control>
          </mc:Choice>
        </mc:AlternateContent>
        <mc:AlternateContent xmlns:mc="http://schemas.openxmlformats.org/markup-compatibility/2006">
          <mc:Choice Requires="x14">
            <control shapeId="8278" r:id="rId89" name="Drop Down 86">
              <controlPr defaultSize="0" autoLine="0" autoPict="0">
                <anchor moveWithCells="1">
                  <from>
                    <xdr:col>37</xdr:col>
                    <xdr:colOff>76200</xdr:colOff>
                    <xdr:row>4</xdr:row>
                    <xdr:rowOff>85725</xdr:rowOff>
                  </from>
                  <to>
                    <xdr:col>37</xdr:col>
                    <xdr:colOff>1247775</xdr:colOff>
                    <xdr:row>4</xdr:row>
                    <xdr:rowOff>342900</xdr:rowOff>
                  </to>
                </anchor>
              </controlPr>
            </control>
          </mc:Choice>
        </mc:AlternateContent>
        <mc:AlternateContent xmlns:mc="http://schemas.openxmlformats.org/markup-compatibility/2006">
          <mc:Choice Requires="x14">
            <control shapeId="8279" r:id="rId90" name="Drop Down 87">
              <controlPr defaultSize="0" autoLine="0" autoPict="0">
                <anchor moveWithCells="1">
                  <from>
                    <xdr:col>37</xdr:col>
                    <xdr:colOff>76200</xdr:colOff>
                    <xdr:row>5</xdr:row>
                    <xdr:rowOff>85725</xdr:rowOff>
                  </from>
                  <to>
                    <xdr:col>37</xdr:col>
                    <xdr:colOff>1247775</xdr:colOff>
                    <xdr:row>5</xdr:row>
                    <xdr:rowOff>342900</xdr:rowOff>
                  </to>
                </anchor>
              </controlPr>
            </control>
          </mc:Choice>
        </mc:AlternateContent>
        <mc:AlternateContent xmlns:mc="http://schemas.openxmlformats.org/markup-compatibility/2006">
          <mc:Choice Requires="x14">
            <control shapeId="8280" r:id="rId91" name="Drop Down 88">
              <controlPr defaultSize="0" autoLine="0" autoPict="0">
                <anchor moveWithCells="1">
                  <from>
                    <xdr:col>37</xdr:col>
                    <xdr:colOff>76200</xdr:colOff>
                    <xdr:row>6</xdr:row>
                    <xdr:rowOff>85725</xdr:rowOff>
                  </from>
                  <to>
                    <xdr:col>37</xdr:col>
                    <xdr:colOff>1247775</xdr:colOff>
                    <xdr:row>6</xdr:row>
                    <xdr:rowOff>342900</xdr:rowOff>
                  </to>
                </anchor>
              </controlPr>
            </control>
          </mc:Choice>
        </mc:AlternateContent>
        <mc:AlternateContent xmlns:mc="http://schemas.openxmlformats.org/markup-compatibility/2006">
          <mc:Choice Requires="x14">
            <control shapeId="8281" r:id="rId92" name="Drop Down 89">
              <controlPr defaultSize="0" autoLine="0" autoPict="0">
                <anchor moveWithCells="1">
                  <from>
                    <xdr:col>37</xdr:col>
                    <xdr:colOff>76200</xdr:colOff>
                    <xdr:row>7</xdr:row>
                    <xdr:rowOff>85725</xdr:rowOff>
                  </from>
                  <to>
                    <xdr:col>37</xdr:col>
                    <xdr:colOff>1247775</xdr:colOff>
                    <xdr:row>7</xdr:row>
                    <xdr:rowOff>342900</xdr:rowOff>
                  </to>
                </anchor>
              </controlPr>
            </control>
          </mc:Choice>
        </mc:AlternateContent>
        <mc:AlternateContent xmlns:mc="http://schemas.openxmlformats.org/markup-compatibility/2006">
          <mc:Choice Requires="x14">
            <control shapeId="8282" r:id="rId93" name="Drop Down 90">
              <controlPr defaultSize="0" autoLine="0" autoPict="0">
                <anchor moveWithCells="1">
                  <from>
                    <xdr:col>37</xdr:col>
                    <xdr:colOff>76200</xdr:colOff>
                    <xdr:row>8</xdr:row>
                    <xdr:rowOff>85725</xdr:rowOff>
                  </from>
                  <to>
                    <xdr:col>37</xdr:col>
                    <xdr:colOff>1247775</xdr:colOff>
                    <xdr:row>8</xdr:row>
                    <xdr:rowOff>342900</xdr:rowOff>
                  </to>
                </anchor>
              </controlPr>
            </control>
          </mc:Choice>
        </mc:AlternateContent>
        <mc:AlternateContent xmlns:mc="http://schemas.openxmlformats.org/markup-compatibility/2006">
          <mc:Choice Requires="x14">
            <control shapeId="8283" r:id="rId94" name="Drop Down 91">
              <controlPr defaultSize="0" autoLine="0" autoPict="0">
                <anchor moveWithCells="1">
                  <from>
                    <xdr:col>37</xdr:col>
                    <xdr:colOff>76200</xdr:colOff>
                    <xdr:row>9</xdr:row>
                    <xdr:rowOff>85725</xdr:rowOff>
                  </from>
                  <to>
                    <xdr:col>37</xdr:col>
                    <xdr:colOff>1247775</xdr:colOff>
                    <xdr:row>9</xdr:row>
                    <xdr:rowOff>342900</xdr:rowOff>
                  </to>
                </anchor>
              </controlPr>
            </control>
          </mc:Choice>
        </mc:AlternateContent>
        <mc:AlternateContent xmlns:mc="http://schemas.openxmlformats.org/markup-compatibility/2006">
          <mc:Choice Requires="x14">
            <control shapeId="8284" r:id="rId95" name="Drop Down 92">
              <controlPr defaultSize="0" autoLine="0" autoPict="0">
                <anchor moveWithCells="1">
                  <from>
                    <xdr:col>37</xdr:col>
                    <xdr:colOff>76200</xdr:colOff>
                    <xdr:row>10</xdr:row>
                    <xdr:rowOff>85725</xdr:rowOff>
                  </from>
                  <to>
                    <xdr:col>37</xdr:col>
                    <xdr:colOff>1247775</xdr:colOff>
                    <xdr:row>10</xdr:row>
                    <xdr:rowOff>342900</xdr:rowOff>
                  </to>
                </anchor>
              </controlPr>
            </control>
          </mc:Choice>
        </mc:AlternateContent>
        <mc:AlternateContent xmlns:mc="http://schemas.openxmlformats.org/markup-compatibility/2006">
          <mc:Choice Requires="x14">
            <control shapeId="8285" r:id="rId96" name="Drop Down 93">
              <controlPr defaultSize="0" autoLine="0" autoPict="0">
                <anchor moveWithCells="1">
                  <from>
                    <xdr:col>37</xdr:col>
                    <xdr:colOff>76200</xdr:colOff>
                    <xdr:row>11</xdr:row>
                    <xdr:rowOff>85725</xdr:rowOff>
                  </from>
                  <to>
                    <xdr:col>37</xdr:col>
                    <xdr:colOff>1247775</xdr:colOff>
                    <xdr:row>11</xdr:row>
                    <xdr:rowOff>342900</xdr:rowOff>
                  </to>
                </anchor>
              </controlPr>
            </control>
          </mc:Choice>
        </mc:AlternateContent>
        <mc:AlternateContent xmlns:mc="http://schemas.openxmlformats.org/markup-compatibility/2006">
          <mc:Choice Requires="x14">
            <control shapeId="8286" r:id="rId97" name="Drop Down 94">
              <controlPr defaultSize="0" autoLine="0" autoPict="0">
                <anchor moveWithCells="1">
                  <from>
                    <xdr:col>37</xdr:col>
                    <xdr:colOff>76200</xdr:colOff>
                    <xdr:row>12</xdr:row>
                    <xdr:rowOff>85725</xdr:rowOff>
                  </from>
                  <to>
                    <xdr:col>37</xdr:col>
                    <xdr:colOff>1247775</xdr:colOff>
                    <xdr:row>12</xdr:row>
                    <xdr:rowOff>342900</xdr:rowOff>
                  </to>
                </anchor>
              </controlPr>
            </control>
          </mc:Choice>
        </mc:AlternateContent>
        <mc:AlternateContent xmlns:mc="http://schemas.openxmlformats.org/markup-compatibility/2006">
          <mc:Choice Requires="x14">
            <control shapeId="8287" r:id="rId98" name="Drop Down 95">
              <controlPr defaultSize="0" autoLine="0" autoPict="0">
                <anchor moveWithCells="1">
                  <from>
                    <xdr:col>37</xdr:col>
                    <xdr:colOff>76200</xdr:colOff>
                    <xdr:row>13</xdr:row>
                    <xdr:rowOff>85725</xdr:rowOff>
                  </from>
                  <to>
                    <xdr:col>37</xdr:col>
                    <xdr:colOff>1247775</xdr:colOff>
                    <xdr:row>13</xdr:row>
                    <xdr:rowOff>342900</xdr:rowOff>
                  </to>
                </anchor>
              </controlPr>
            </control>
          </mc:Choice>
        </mc:AlternateContent>
        <mc:AlternateContent xmlns:mc="http://schemas.openxmlformats.org/markup-compatibility/2006">
          <mc:Choice Requires="x14">
            <control shapeId="8288" r:id="rId99" name="Drop Down 96">
              <controlPr defaultSize="0" autoLine="0" autoPict="0">
                <anchor moveWithCells="1">
                  <from>
                    <xdr:col>39</xdr:col>
                    <xdr:colOff>123825</xdr:colOff>
                    <xdr:row>4</xdr:row>
                    <xdr:rowOff>76200</xdr:rowOff>
                  </from>
                  <to>
                    <xdr:col>39</xdr:col>
                    <xdr:colOff>933450</xdr:colOff>
                    <xdr:row>4</xdr:row>
                    <xdr:rowOff>333375</xdr:rowOff>
                  </to>
                </anchor>
              </controlPr>
            </control>
          </mc:Choice>
        </mc:AlternateContent>
        <mc:AlternateContent xmlns:mc="http://schemas.openxmlformats.org/markup-compatibility/2006">
          <mc:Choice Requires="x14">
            <control shapeId="8289" r:id="rId100" name="Drop Down 97">
              <controlPr defaultSize="0" autoLine="0" autoPict="0">
                <anchor moveWithCells="1">
                  <from>
                    <xdr:col>39</xdr:col>
                    <xdr:colOff>123825</xdr:colOff>
                    <xdr:row>5</xdr:row>
                    <xdr:rowOff>76200</xdr:rowOff>
                  </from>
                  <to>
                    <xdr:col>39</xdr:col>
                    <xdr:colOff>933450</xdr:colOff>
                    <xdr:row>5</xdr:row>
                    <xdr:rowOff>333375</xdr:rowOff>
                  </to>
                </anchor>
              </controlPr>
            </control>
          </mc:Choice>
        </mc:AlternateContent>
        <mc:AlternateContent xmlns:mc="http://schemas.openxmlformats.org/markup-compatibility/2006">
          <mc:Choice Requires="x14">
            <control shapeId="8290" r:id="rId101" name="Drop Down 98">
              <controlPr defaultSize="0" autoLine="0" autoPict="0">
                <anchor moveWithCells="1">
                  <from>
                    <xdr:col>39</xdr:col>
                    <xdr:colOff>123825</xdr:colOff>
                    <xdr:row>6</xdr:row>
                    <xdr:rowOff>76200</xdr:rowOff>
                  </from>
                  <to>
                    <xdr:col>39</xdr:col>
                    <xdr:colOff>933450</xdr:colOff>
                    <xdr:row>6</xdr:row>
                    <xdr:rowOff>333375</xdr:rowOff>
                  </to>
                </anchor>
              </controlPr>
            </control>
          </mc:Choice>
        </mc:AlternateContent>
        <mc:AlternateContent xmlns:mc="http://schemas.openxmlformats.org/markup-compatibility/2006">
          <mc:Choice Requires="x14">
            <control shapeId="8291" r:id="rId102" name="Drop Down 99">
              <controlPr defaultSize="0" autoLine="0" autoPict="0">
                <anchor moveWithCells="1">
                  <from>
                    <xdr:col>39</xdr:col>
                    <xdr:colOff>123825</xdr:colOff>
                    <xdr:row>7</xdr:row>
                    <xdr:rowOff>76200</xdr:rowOff>
                  </from>
                  <to>
                    <xdr:col>39</xdr:col>
                    <xdr:colOff>933450</xdr:colOff>
                    <xdr:row>7</xdr:row>
                    <xdr:rowOff>333375</xdr:rowOff>
                  </to>
                </anchor>
              </controlPr>
            </control>
          </mc:Choice>
        </mc:AlternateContent>
        <mc:AlternateContent xmlns:mc="http://schemas.openxmlformats.org/markup-compatibility/2006">
          <mc:Choice Requires="x14">
            <control shapeId="8292" r:id="rId103" name="Drop Down 100">
              <controlPr defaultSize="0" autoLine="0" autoPict="0">
                <anchor moveWithCells="1">
                  <from>
                    <xdr:col>39</xdr:col>
                    <xdr:colOff>123825</xdr:colOff>
                    <xdr:row>8</xdr:row>
                    <xdr:rowOff>76200</xdr:rowOff>
                  </from>
                  <to>
                    <xdr:col>39</xdr:col>
                    <xdr:colOff>933450</xdr:colOff>
                    <xdr:row>8</xdr:row>
                    <xdr:rowOff>333375</xdr:rowOff>
                  </to>
                </anchor>
              </controlPr>
            </control>
          </mc:Choice>
        </mc:AlternateContent>
        <mc:AlternateContent xmlns:mc="http://schemas.openxmlformats.org/markup-compatibility/2006">
          <mc:Choice Requires="x14">
            <control shapeId="8293" r:id="rId104" name="Drop Down 101">
              <controlPr defaultSize="0" autoLine="0" autoPict="0">
                <anchor moveWithCells="1">
                  <from>
                    <xdr:col>39</xdr:col>
                    <xdr:colOff>123825</xdr:colOff>
                    <xdr:row>9</xdr:row>
                    <xdr:rowOff>76200</xdr:rowOff>
                  </from>
                  <to>
                    <xdr:col>39</xdr:col>
                    <xdr:colOff>933450</xdr:colOff>
                    <xdr:row>9</xdr:row>
                    <xdr:rowOff>333375</xdr:rowOff>
                  </to>
                </anchor>
              </controlPr>
            </control>
          </mc:Choice>
        </mc:AlternateContent>
        <mc:AlternateContent xmlns:mc="http://schemas.openxmlformats.org/markup-compatibility/2006">
          <mc:Choice Requires="x14">
            <control shapeId="8294" r:id="rId105" name="Drop Down 102">
              <controlPr defaultSize="0" autoLine="0" autoPict="0">
                <anchor moveWithCells="1">
                  <from>
                    <xdr:col>39</xdr:col>
                    <xdr:colOff>123825</xdr:colOff>
                    <xdr:row>10</xdr:row>
                    <xdr:rowOff>76200</xdr:rowOff>
                  </from>
                  <to>
                    <xdr:col>39</xdr:col>
                    <xdr:colOff>933450</xdr:colOff>
                    <xdr:row>10</xdr:row>
                    <xdr:rowOff>333375</xdr:rowOff>
                  </to>
                </anchor>
              </controlPr>
            </control>
          </mc:Choice>
        </mc:AlternateContent>
        <mc:AlternateContent xmlns:mc="http://schemas.openxmlformats.org/markup-compatibility/2006">
          <mc:Choice Requires="x14">
            <control shapeId="8295" r:id="rId106" name="Drop Down 103">
              <controlPr defaultSize="0" autoLine="0" autoPict="0">
                <anchor moveWithCells="1">
                  <from>
                    <xdr:col>39</xdr:col>
                    <xdr:colOff>123825</xdr:colOff>
                    <xdr:row>11</xdr:row>
                    <xdr:rowOff>76200</xdr:rowOff>
                  </from>
                  <to>
                    <xdr:col>39</xdr:col>
                    <xdr:colOff>933450</xdr:colOff>
                    <xdr:row>11</xdr:row>
                    <xdr:rowOff>333375</xdr:rowOff>
                  </to>
                </anchor>
              </controlPr>
            </control>
          </mc:Choice>
        </mc:AlternateContent>
        <mc:AlternateContent xmlns:mc="http://schemas.openxmlformats.org/markup-compatibility/2006">
          <mc:Choice Requires="x14">
            <control shapeId="8296" r:id="rId107" name="Drop Down 104">
              <controlPr defaultSize="0" autoLine="0" autoPict="0">
                <anchor moveWithCells="1">
                  <from>
                    <xdr:col>39</xdr:col>
                    <xdr:colOff>123825</xdr:colOff>
                    <xdr:row>12</xdr:row>
                    <xdr:rowOff>76200</xdr:rowOff>
                  </from>
                  <to>
                    <xdr:col>39</xdr:col>
                    <xdr:colOff>933450</xdr:colOff>
                    <xdr:row>12</xdr:row>
                    <xdr:rowOff>333375</xdr:rowOff>
                  </to>
                </anchor>
              </controlPr>
            </control>
          </mc:Choice>
        </mc:AlternateContent>
        <mc:AlternateContent xmlns:mc="http://schemas.openxmlformats.org/markup-compatibility/2006">
          <mc:Choice Requires="x14">
            <control shapeId="8297" r:id="rId108" name="Drop Down 105">
              <controlPr defaultSize="0" autoLine="0" autoPict="0">
                <anchor moveWithCells="1">
                  <from>
                    <xdr:col>39</xdr:col>
                    <xdr:colOff>123825</xdr:colOff>
                    <xdr:row>13</xdr:row>
                    <xdr:rowOff>76200</xdr:rowOff>
                  </from>
                  <to>
                    <xdr:col>39</xdr:col>
                    <xdr:colOff>933450</xdr:colOff>
                    <xdr:row>13</xdr:row>
                    <xdr:rowOff>333375</xdr:rowOff>
                  </to>
                </anchor>
              </controlPr>
            </control>
          </mc:Choice>
        </mc:AlternateContent>
        <mc:AlternateContent xmlns:mc="http://schemas.openxmlformats.org/markup-compatibility/2006">
          <mc:Choice Requires="x14">
            <control shapeId="8298" r:id="rId109" name="Drop Down 106">
              <controlPr defaultSize="0" autoLine="0" autoPict="0">
                <anchor moveWithCells="1">
                  <from>
                    <xdr:col>42</xdr:col>
                    <xdr:colOff>76200</xdr:colOff>
                    <xdr:row>4</xdr:row>
                    <xdr:rowOff>85725</xdr:rowOff>
                  </from>
                  <to>
                    <xdr:col>42</xdr:col>
                    <xdr:colOff>1238250</xdr:colOff>
                    <xdr:row>4</xdr:row>
                    <xdr:rowOff>342900</xdr:rowOff>
                  </to>
                </anchor>
              </controlPr>
            </control>
          </mc:Choice>
        </mc:AlternateContent>
        <mc:AlternateContent xmlns:mc="http://schemas.openxmlformats.org/markup-compatibility/2006">
          <mc:Choice Requires="x14">
            <control shapeId="8299" r:id="rId110" name="Drop Down 107">
              <controlPr defaultSize="0" autoLine="0" autoPict="0">
                <anchor moveWithCells="1">
                  <from>
                    <xdr:col>42</xdr:col>
                    <xdr:colOff>76200</xdr:colOff>
                    <xdr:row>5</xdr:row>
                    <xdr:rowOff>85725</xdr:rowOff>
                  </from>
                  <to>
                    <xdr:col>42</xdr:col>
                    <xdr:colOff>1238250</xdr:colOff>
                    <xdr:row>5</xdr:row>
                    <xdr:rowOff>342900</xdr:rowOff>
                  </to>
                </anchor>
              </controlPr>
            </control>
          </mc:Choice>
        </mc:AlternateContent>
        <mc:AlternateContent xmlns:mc="http://schemas.openxmlformats.org/markup-compatibility/2006">
          <mc:Choice Requires="x14">
            <control shapeId="8300" r:id="rId111" name="Drop Down 108">
              <controlPr defaultSize="0" autoLine="0" autoPict="0">
                <anchor moveWithCells="1">
                  <from>
                    <xdr:col>42</xdr:col>
                    <xdr:colOff>76200</xdr:colOff>
                    <xdr:row>6</xdr:row>
                    <xdr:rowOff>85725</xdr:rowOff>
                  </from>
                  <to>
                    <xdr:col>42</xdr:col>
                    <xdr:colOff>1238250</xdr:colOff>
                    <xdr:row>6</xdr:row>
                    <xdr:rowOff>342900</xdr:rowOff>
                  </to>
                </anchor>
              </controlPr>
            </control>
          </mc:Choice>
        </mc:AlternateContent>
        <mc:AlternateContent xmlns:mc="http://schemas.openxmlformats.org/markup-compatibility/2006">
          <mc:Choice Requires="x14">
            <control shapeId="8301" r:id="rId112" name="Drop Down 109">
              <controlPr defaultSize="0" autoLine="0" autoPict="0">
                <anchor moveWithCells="1">
                  <from>
                    <xdr:col>42</xdr:col>
                    <xdr:colOff>76200</xdr:colOff>
                    <xdr:row>7</xdr:row>
                    <xdr:rowOff>85725</xdr:rowOff>
                  </from>
                  <to>
                    <xdr:col>42</xdr:col>
                    <xdr:colOff>1238250</xdr:colOff>
                    <xdr:row>7</xdr:row>
                    <xdr:rowOff>342900</xdr:rowOff>
                  </to>
                </anchor>
              </controlPr>
            </control>
          </mc:Choice>
        </mc:AlternateContent>
        <mc:AlternateContent xmlns:mc="http://schemas.openxmlformats.org/markup-compatibility/2006">
          <mc:Choice Requires="x14">
            <control shapeId="8302" r:id="rId113" name="Drop Down 110">
              <controlPr defaultSize="0" autoLine="0" autoPict="0">
                <anchor moveWithCells="1">
                  <from>
                    <xdr:col>42</xdr:col>
                    <xdr:colOff>76200</xdr:colOff>
                    <xdr:row>8</xdr:row>
                    <xdr:rowOff>85725</xdr:rowOff>
                  </from>
                  <to>
                    <xdr:col>42</xdr:col>
                    <xdr:colOff>1238250</xdr:colOff>
                    <xdr:row>8</xdr:row>
                    <xdr:rowOff>342900</xdr:rowOff>
                  </to>
                </anchor>
              </controlPr>
            </control>
          </mc:Choice>
        </mc:AlternateContent>
        <mc:AlternateContent xmlns:mc="http://schemas.openxmlformats.org/markup-compatibility/2006">
          <mc:Choice Requires="x14">
            <control shapeId="8303" r:id="rId114" name="Drop Down 111">
              <controlPr defaultSize="0" autoLine="0" autoPict="0">
                <anchor moveWithCells="1">
                  <from>
                    <xdr:col>42</xdr:col>
                    <xdr:colOff>76200</xdr:colOff>
                    <xdr:row>9</xdr:row>
                    <xdr:rowOff>85725</xdr:rowOff>
                  </from>
                  <to>
                    <xdr:col>42</xdr:col>
                    <xdr:colOff>1238250</xdr:colOff>
                    <xdr:row>9</xdr:row>
                    <xdr:rowOff>342900</xdr:rowOff>
                  </to>
                </anchor>
              </controlPr>
            </control>
          </mc:Choice>
        </mc:AlternateContent>
        <mc:AlternateContent xmlns:mc="http://schemas.openxmlformats.org/markup-compatibility/2006">
          <mc:Choice Requires="x14">
            <control shapeId="8304" r:id="rId115" name="Drop Down 112">
              <controlPr defaultSize="0" autoLine="0" autoPict="0">
                <anchor moveWithCells="1">
                  <from>
                    <xdr:col>42</xdr:col>
                    <xdr:colOff>76200</xdr:colOff>
                    <xdr:row>10</xdr:row>
                    <xdr:rowOff>85725</xdr:rowOff>
                  </from>
                  <to>
                    <xdr:col>42</xdr:col>
                    <xdr:colOff>1238250</xdr:colOff>
                    <xdr:row>10</xdr:row>
                    <xdr:rowOff>342900</xdr:rowOff>
                  </to>
                </anchor>
              </controlPr>
            </control>
          </mc:Choice>
        </mc:AlternateContent>
        <mc:AlternateContent xmlns:mc="http://schemas.openxmlformats.org/markup-compatibility/2006">
          <mc:Choice Requires="x14">
            <control shapeId="8305" r:id="rId116" name="Drop Down 113">
              <controlPr defaultSize="0" autoLine="0" autoPict="0">
                <anchor moveWithCells="1">
                  <from>
                    <xdr:col>42</xdr:col>
                    <xdr:colOff>76200</xdr:colOff>
                    <xdr:row>11</xdr:row>
                    <xdr:rowOff>85725</xdr:rowOff>
                  </from>
                  <to>
                    <xdr:col>42</xdr:col>
                    <xdr:colOff>1238250</xdr:colOff>
                    <xdr:row>11</xdr:row>
                    <xdr:rowOff>342900</xdr:rowOff>
                  </to>
                </anchor>
              </controlPr>
            </control>
          </mc:Choice>
        </mc:AlternateContent>
        <mc:AlternateContent xmlns:mc="http://schemas.openxmlformats.org/markup-compatibility/2006">
          <mc:Choice Requires="x14">
            <control shapeId="8306" r:id="rId117" name="Drop Down 114">
              <controlPr defaultSize="0" autoLine="0" autoPict="0">
                <anchor moveWithCells="1">
                  <from>
                    <xdr:col>42</xdr:col>
                    <xdr:colOff>76200</xdr:colOff>
                    <xdr:row>12</xdr:row>
                    <xdr:rowOff>85725</xdr:rowOff>
                  </from>
                  <to>
                    <xdr:col>42</xdr:col>
                    <xdr:colOff>1238250</xdr:colOff>
                    <xdr:row>12</xdr:row>
                    <xdr:rowOff>342900</xdr:rowOff>
                  </to>
                </anchor>
              </controlPr>
            </control>
          </mc:Choice>
        </mc:AlternateContent>
        <mc:AlternateContent xmlns:mc="http://schemas.openxmlformats.org/markup-compatibility/2006">
          <mc:Choice Requires="x14">
            <control shapeId="8307" r:id="rId118" name="Drop Down 115">
              <controlPr defaultSize="0" autoLine="0" autoPict="0">
                <anchor moveWithCells="1">
                  <from>
                    <xdr:col>42</xdr:col>
                    <xdr:colOff>76200</xdr:colOff>
                    <xdr:row>13</xdr:row>
                    <xdr:rowOff>85725</xdr:rowOff>
                  </from>
                  <to>
                    <xdr:col>42</xdr:col>
                    <xdr:colOff>1238250</xdr:colOff>
                    <xdr:row>13</xdr:row>
                    <xdr:rowOff>342900</xdr:rowOff>
                  </to>
                </anchor>
              </controlPr>
            </control>
          </mc:Choice>
        </mc:AlternateContent>
        <mc:AlternateContent xmlns:mc="http://schemas.openxmlformats.org/markup-compatibility/2006">
          <mc:Choice Requires="x14">
            <control shapeId="8308" r:id="rId119" name="Drop Down 116">
              <controlPr defaultSize="0" autoLine="0" autoPict="0">
                <anchor moveWithCells="1">
                  <from>
                    <xdr:col>44</xdr:col>
                    <xdr:colOff>57150</xdr:colOff>
                    <xdr:row>4</xdr:row>
                    <xdr:rowOff>76200</xdr:rowOff>
                  </from>
                  <to>
                    <xdr:col>44</xdr:col>
                    <xdr:colOff>857250</xdr:colOff>
                    <xdr:row>4</xdr:row>
                    <xdr:rowOff>333375</xdr:rowOff>
                  </to>
                </anchor>
              </controlPr>
            </control>
          </mc:Choice>
        </mc:AlternateContent>
        <mc:AlternateContent xmlns:mc="http://schemas.openxmlformats.org/markup-compatibility/2006">
          <mc:Choice Requires="x14">
            <control shapeId="8309" r:id="rId120" name="Drop Down 117">
              <controlPr defaultSize="0" autoLine="0" autoPict="0">
                <anchor moveWithCells="1">
                  <from>
                    <xdr:col>44</xdr:col>
                    <xdr:colOff>57150</xdr:colOff>
                    <xdr:row>5</xdr:row>
                    <xdr:rowOff>76200</xdr:rowOff>
                  </from>
                  <to>
                    <xdr:col>44</xdr:col>
                    <xdr:colOff>857250</xdr:colOff>
                    <xdr:row>5</xdr:row>
                    <xdr:rowOff>333375</xdr:rowOff>
                  </to>
                </anchor>
              </controlPr>
            </control>
          </mc:Choice>
        </mc:AlternateContent>
        <mc:AlternateContent xmlns:mc="http://schemas.openxmlformats.org/markup-compatibility/2006">
          <mc:Choice Requires="x14">
            <control shapeId="8310" r:id="rId121" name="Drop Down 118">
              <controlPr defaultSize="0" autoLine="0" autoPict="0">
                <anchor moveWithCells="1">
                  <from>
                    <xdr:col>44</xdr:col>
                    <xdr:colOff>38100</xdr:colOff>
                    <xdr:row>6</xdr:row>
                    <xdr:rowOff>76200</xdr:rowOff>
                  </from>
                  <to>
                    <xdr:col>44</xdr:col>
                    <xdr:colOff>838200</xdr:colOff>
                    <xdr:row>6</xdr:row>
                    <xdr:rowOff>333375</xdr:rowOff>
                  </to>
                </anchor>
              </controlPr>
            </control>
          </mc:Choice>
        </mc:AlternateContent>
        <mc:AlternateContent xmlns:mc="http://schemas.openxmlformats.org/markup-compatibility/2006">
          <mc:Choice Requires="x14">
            <control shapeId="8311" r:id="rId122" name="Drop Down 119">
              <controlPr defaultSize="0" autoLine="0" autoPict="0">
                <anchor moveWithCells="1">
                  <from>
                    <xdr:col>44</xdr:col>
                    <xdr:colOff>76200</xdr:colOff>
                    <xdr:row>7</xdr:row>
                    <xdr:rowOff>76200</xdr:rowOff>
                  </from>
                  <to>
                    <xdr:col>44</xdr:col>
                    <xdr:colOff>876300</xdr:colOff>
                    <xdr:row>7</xdr:row>
                    <xdr:rowOff>333375</xdr:rowOff>
                  </to>
                </anchor>
              </controlPr>
            </control>
          </mc:Choice>
        </mc:AlternateContent>
        <mc:AlternateContent xmlns:mc="http://schemas.openxmlformats.org/markup-compatibility/2006">
          <mc:Choice Requires="x14">
            <control shapeId="8312" r:id="rId123" name="Drop Down 120">
              <controlPr defaultSize="0" autoLine="0" autoPict="0">
                <anchor moveWithCells="1">
                  <from>
                    <xdr:col>44</xdr:col>
                    <xdr:colOff>76200</xdr:colOff>
                    <xdr:row>8</xdr:row>
                    <xdr:rowOff>76200</xdr:rowOff>
                  </from>
                  <to>
                    <xdr:col>44</xdr:col>
                    <xdr:colOff>876300</xdr:colOff>
                    <xdr:row>8</xdr:row>
                    <xdr:rowOff>333375</xdr:rowOff>
                  </to>
                </anchor>
              </controlPr>
            </control>
          </mc:Choice>
        </mc:AlternateContent>
        <mc:AlternateContent xmlns:mc="http://schemas.openxmlformats.org/markup-compatibility/2006">
          <mc:Choice Requires="x14">
            <control shapeId="8313" r:id="rId124" name="Drop Down 121">
              <controlPr defaultSize="0" autoLine="0" autoPict="0">
                <anchor moveWithCells="1">
                  <from>
                    <xdr:col>44</xdr:col>
                    <xdr:colOff>76200</xdr:colOff>
                    <xdr:row>9</xdr:row>
                    <xdr:rowOff>76200</xdr:rowOff>
                  </from>
                  <to>
                    <xdr:col>44</xdr:col>
                    <xdr:colOff>876300</xdr:colOff>
                    <xdr:row>9</xdr:row>
                    <xdr:rowOff>333375</xdr:rowOff>
                  </to>
                </anchor>
              </controlPr>
            </control>
          </mc:Choice>
        </mc:AlternateContent>
        <mc:AlternateContent xmlns:mc="http://schemas.openxmlformats.org/markup-compatibility/2006">
          <mc:Choice Requires="x14">
            <control shapeId="8314" r:id="rId125" name="Drop Down 122">
              <controlPr defaultSize="0" autoLine="0" autoPict="0">
                <anchor moveWithCells="1">
                  <from>
                    <xdr:col>44</xdr:col>
                    <xdr:colOff>76200</xdr:colOff>
                    <xdr:row>10</xdr:row>
                    <xdr:rowOff>85725</xdr:rowOff>
                  </from>
                  <to>
                    <xdr:col>44</xdr:col>
                    <xdr:colOff>876300</xdr:colOff>
                    <xdr:row>10</xdr:row>
                    <xdr:rowOff>342900</xdr:rowOff>
                  </to>
                </anchor>
              </controlPr>
            </control>
          </mc:Choice>
        </mc:AlternateContent>
        <mc:AlternateContent xmlns:mc="http://schemas.openxmlformats.org/markup-compatibility/2006">
          <mc:Choice Requires="x14">
            <control shapeId="8315" r:id="rId126" name="Drop Down 123">
              <controlPr defaultSize="0" autoLine="0" autoPict="0">
                <anchor moveWithCells="1">
                  <from>
                    <xdr:col>44</xdr:col>
                    <xdr:colOff>76200</xdr:colOff>
                    <xdr:row>11</xdr:row>
                    <xdr:rowOff>76200</xdr:rowOff>
                  </from>
                  <to>
                    <xdr:col>44</xdr:col>
                    <xdr:colOff>876300</xdr:colOff>
                    <xdr:row>11</xdr:row>
                    <xdr:rowOff>333375</xdr:rowOff>
                  </to>
                </anchor>
              </controlPr>
            </control>
          </mc:Choice>
        </mc:AlternateContent>
        <mc:AlternateContent xmlns:mc="http://schemas.openxmlformats.org/markup-compatibility/2006">
          <mc:Choice Requires="x14">
            <control shapeId="8316" r:id="rId127" name="Drop Down 124">
              <controlPr defaultSize="0" autoLine="0" autoPict="0">
                <anchor moveWithCells="1">
                  <from>
                    <xdr:col>44</xdr:col>
                    <xdr:colOff>76200</xdr:colOff>
                    <xdr:row>12</xdr:row>
                    <xdr:rowOff>76200</xdr:rowOff>
                  </from>
                  <to>
                    <xdr:col>44</xdr:col>
                    <xdr:colOff>876300</xdr:colOff>
                    <xdr:row>12</xdr:row>
                    <xdr:rowOff>333375</xdr:rowOff>
                  </to>
                </anchor>
              </controlPr>
            </control>
          </mc:Choice>
        </mc:AlternateContent>
        <mc:AlternateContent xmlns:mc="http://schemas.openxmlformats.org/markup-compatibility/2006">
          <mc:Choice Requires="x14">
            <control shapeId="8317" r:id="rId128" name="Drop Down 125">
              <controlPr defaultSize="0" autoLine="0" autoPict="0">
                <anchor moveWithCells="1">
                  <from>
                    <xdr:col>44</xdr:col>
                    <xdr:colOff>76200</xdr:colOff>
                    <xdr:row>13</xdr:row>
                    <xdr:rowOff>76200</xdr:rowOff>
                  </from>
                  <to>
                    <xdr:col>44</xdr:col>
                    <xdr:colOff>876300</xdr:colOff>
                    <xdr:row>13</xdr:row>
                    <xdr:rowOff>333375</xdr:rowOff>
                  </to>
                </anchor>
              </controlPr>
            </control>
          </mc:Choice>
        </mc:AlternateContent>
        <mc:AlternateContent xmlns:mc="http://schemas.openxmlformats.org/markup-compatibility/2006">
          <mc:Choice Requires="x14">
            <control shapeId="8318" r:id="rId129" name="Drop Down 126">
              <controlPr defaultSize="0" autoLine="0" autoPict="0">
                <anchor moveWithCells="1">
                  <from>
                    <xdr:col>47</xdr:col>
                    <xdr:colOff>38100</xdr:colOff>
                    <xdr:row>4</xdr:row>
                    <xdr:rowOff>76200</xdr:rowOff>
                  </from>
                  <to>
                    <xdr:col>47</xdr:col>
                    <xdr:colOff>1219200</xdr:colOff>
                    <xdr:row>4</xdr:row>
                    <xdr:rowOff>333375</xdr:rowOff>
                  </to>
                </anchor>
              </controlPr>
            </control>
          </mc:Choice>
        </mc:AlternateContent>
        <mc:AlternateContent xmlns:mc="http://schemas.openxmlformats.org/markup-compatibility/2006">
          <mc:Choice Requires="x14">
            <control shapeId="8319" r:id="rId130" name="Drop Down 127">
              <controlPr defaultSize="0" autoLine="0" autoPict="0">
                <anchor moveWithCells="1">
                  <from>
                    <xdr:col>47</xdr:col>
                    <xdr:colOff>38100</xdr:colOff>
                    <xdr:row>5</xdr:row>
                    <xdr:rowOff>76200</xdr:rowOff>
                  </from>
                  <to>
                    <xdr:col>47</xdr:col>
                    <xdr:colOff>1219200</xdr:colOff>
                    <xdr:row>5</xdr:row>
                    <xdr:rowOff>333375</xdr:rowOff>
                  </to>
                </anchor>
              </controlPr>
            </control>
          </mc:Choice>
        </mc:AlternateContent>
        <mc:AlternateContent xmlns:mc="http://schemas.openxmlformats.org/markup-compatibility/2006">
          <mc:Choice Requires="x14">
            <control shapeId="8320" r:id="rId131" name="Drop Down 128">
              <controlPr defaultSize="0" autoLine="0" autoPict="0">
                <anchor moveWithCells="1">
                  <from>
                    <xdr:col>47</xdr:col>
                    <xdr:colOff>38100</xdr:colOff>
                    <xdr:row>6</xdr:row>
                    <xdr:rowOff>76200</xdr:rowOff>
                  </from>
                  <to>
                    <xdr:col>47</xdr:col>
                    <xdr:colOff>1219200</xdr:colOff>
                    <xdr:row>6</xdr:row>
                    <xdr:rowOff>333375</xdr:rowOff>
                  </to>
                </anchor>
              </controlPr>
            </control>
          </mc:Choice>
        </mc:AlternateContent>
        <mc:AlternateContent xmlns:mc="http://schemas.openxmlformats.org/markup-compatibility/2006">
          <mc:Choice Requires="x14">
            <control shapeId="8321" r:id="rId132" name="Drop Down 129">
              <controlPr defaultSize="0" autoLine="0" autoPict="0">
                <anchor moveWithCells="1">
                  <from>
                    <xdr:col>47</xdr:col>
                    <xdr:colOff>38100</xdr:colOff>
                    <xdr:row>7</xdr:row>
                    <xdr:rowOff>76200</xdr:rowOff>
                  </from>
                  <to>
                    <xdr:col>47</xdr:col>
                    <xdr:colOff>1219200</xdr:colOff>
                    <xdr:row>7</xdr:row>
                    <xdr:rowOff>333375</xdr:rowOff>
                  </to>
                </anchor>
              </controlPr>
            </control>
          </mc:Choice>
        </mc:AlternateContent>
        <mc:AlternateContent xmlns:mc="http://schemas.openxmlformats.org/markup-compatibility/2006">
          <mc:Choice Requires="x14">
            <control shapeId="8322" r:id="rId133" name="Drop Down 130">
              <controlPr defaultSize="0" autoLine="0" autoPict="0">
                <anchor moveWithCells="1">
                  <from>
                    <xdr:col>47</xdr:col>
                    <xdr:colOff>38100</xdr:colOff>
                    <xdr:row>8</xdr:row>
                    <xdr:rowOff>76200</xdr:rowOff>
                  </from>
                  <to>
                    <xdr:col>47</xdr:col>
                    <xdr:colOff>1219200</xdr:colOff>
                    <xdr:row>8</xdr:row>
                    <xdr:rowOff>333375</xdr:rowOff>
                  </to>
                </anchor>
              </controlPr>
            </control>
          </mc:Choice>
        </mc:AlternateContent>
        <mc:AlternateContent xmlns:mc="http://schemas.openxmlformats.org/markup-compatibility/2006">
          <mc:Choice Requires="x14">
            <control shapeId="8323" r:id="rId134" name="Drop Down 131">
              <controlPr defaultSize="0" autoLine="0" autoPict="0">
                <anchor moveWithCells="1">
                  <from>
                    <xdr:col>47</xdr:col>
                    <xdr:colOff>38100</xdr:colOff>
                    <xdr:row>9</xdr:row>
                    <xdr:rowOff>76200</xdr:rowOff>
                  </from>
                  <to>
                    <xdr:col>47</xdr:col>
                    <xdr:colOff>1219200</xdr:colOff>
                    <xdr:row>9</xdr:row>
                    <xdr:rowOff>333375</xdr:rowOff>
                  </to>
                </anchor>
              </controlPr>
            </control>
          </mc:Choice>
        </mc:AlternateContent>
        <mc:AlternateContent xmlns:mc="http://schemas.openxmlformats.org/markup-compatibility/2006">
          <mc:Choice Requires="x14">
            <control shapeId="8324" r:id="rId135" name="Drop Down 132">
              <controlPr defaultSize="0" autoLine="0" autoPict="0">
                <anchor moveWithCells="1">
                  <from>
                    <xdr:col>47</xdr:col>
                    <xdr:colOff>38100</xdr:colOff>
                    <xdr:row>10</xdr:row>
                    <xdr:rowOff>76200</xdr:rowOff>
                  </from>
                  <to>
                    <xdr:col>47</xdr:col>
                    <xdr:colOff>1219200</xdr:colOff>
                    <xdr:row>10</xdr:row>
                    <xdr:rowOff>333375</xdr:rowOff>
                  </to>
                </anchor>
              </controlPr>
            </control>
          </mc:Choice>
        </mc:AlternateContent>
        <mc:AlternateContent xmlns:mc="http://schemas.openxmlformats.org/markup-compatibility/2006">
          <mc:Choice Requires="x14">
            <control shapeId="8325" r:id="rId136" name="Drop Down 133">
              <controlPr defaultSize="0" autoLine="0" autoPict="0">
                <anchor moveWithCells="1">
                  <from>
                    <xdr:col>47</xdr:col>
                    <xdr:colOff>38100</xdr:colOff>
                    <xdr:row>11</xdr:row>
                    <xdr:rowOff>76200</xdr:rowOff>
                  </from>
                  <to>
                    <xdr:col>47</xdr:col>
                    <xdr:colOff>1219200</xdr:colOff>
                    <xdr:row>11</xdr:row>
                    <xdr:rowOff>333375</xdr:rowOff>
                  </to>
                </anchor>
              </controlPr>
            </control>
          </mc:Choice>
        </mc:AlternateContent>
        <mc:AlternateContent xmlns:mc="http://schemas.openxmlformats.org/markup-compatibility/2006">
          <mc:Choice Requires="x14">
            <control shapeId="8326" r:id="rId137" name="Drop Down 134">
              <controlPr defaultSize="0" autoLine="0" autoPict="0">
                <anchor moveWithCells="1">
                  <from>
                    <xdr:col>47</xdr:col>
                    <xdr:colOff>38100</xdr:colOff>
                    <xdr:row>12</xdr:row>
                    <xdr:rowOff>76200</xdr:rowOff>
                  </from>
                  <to>
                    <xdr:col>47</xdr:col>
                    <xdr:colOff>1219200</xdr:colOff>
                    <xdr:row>12</xdr:row>
                    <xdr:rowOff>333375</xdr:rowOff>
                  </to>
                </anchor>
              </controlPr>
            </control>
          </mc:Choice>
        </mc:AlternateContent>
        <mc:AlternateContent xmlns:mc="http://schemas.openxmlformats.org/markup-compatibility/2006">
          <mc:Choice Requires="x14">
            <control shapeId="8327" r:id="rId138" name="Drop Down 135">
              <controlPr defaultSize="0" autoLine="0" autoPict="0">
                <anchor moveWithCells="1">
                  <from>
                    <xdr:col>47</xdr:col>
                    <xdr:colOff>38100</xdr:colOff>
                    <xdr:row>13</xdr:row>
                    <xdr:rowOff>76200</xdr:rowOff>
                  </from>
                  <to>
                    <xdr:col>47</xdr:col>
                    <xdr:colOff>1219200</xdr:colOff>
                    <xdr:row>13</xdr:row>
                    <xdr:rowOff>333375</xdr:rowOff>
                  </to>
                </anchor>
              </controlPr>
            </control>
          </mc:Choice>
        </mc:AlternateContent>
        <mc:AlternateContent xmlns:mc="http://schemas.openxmlformats.org/markup-compatibility/2006">
          <mc:Choice Requires="x14">
            <control shapeId="8328" r:id="rId139" name="Drop Down 136">
              <controlPr defaultSize="0" autoLine="0" autoPict="0">
                <anchor moveWithCells="1">
                  <from>
                    <xdr:col>49</xdr:col>
                    <xdr:colOff>57150</xdr:colOff>
                    <xdr:row>4</xdr:row>
                    <xdr:rowOff>76200</xdr:rowOff>
                  </from>
                  <to>
                    <xdr:col>49</xdr:col>
                    <xdr:colOff>866775</xdr:colOff>
                    <xdr:row>4</xdr:row>
                    <xdr:rowOff>333375</xdr:rowOff>
                  </to>
                </anchor>
              </controlPr>
            </control>
          </mc:Choice>
        </mc:AlternateContent>
        <mc:AlternateContent xmlns:mc="http://schemas.openxmlformats.org/markup-compatibility/2006">
          <mc:Choice Requires="x14">
            <control shapeId="8329" r:id="rId140" name="Drop Down 137">
              <controlPr defaultSize="0" autoLine="0" autoPict="0">
                <anchor moveWithCells="1">
                  <from>
                    <xdr:col>49</xdr:col>
                    <xdr:colOff>57150</xdr:colOff>
                    <xdr:row>5</xdr:row>
                    <xdr:rowOff>76200</xdr:rowOff>
                  </from>
                  <to>
                    <xdr:col>49</xdr:col>
                    <xdr:colOff>866775</xdr:colOff>
                    <xdr:row>5</xdr:row>
                    <xdr:rowOff>333375</xdr:rowOff>
                  </to>
                </anchor>
              </controlPr>
            </control>
          </mc:Choice>
        </mc:AlternateContent>
        <mc:AlternateContent xmlns:mc="http://schemas.openxmlformats.org/markup-compatibility/2006">
          <mc:Choice Requires="x14">
            <control shapeId="8330" r:id="rId141" name="Drop Down 138">
              <controlPr defaultSize="0" autoLine="0" autoPict="0">
                <anchor moveWithCells="1">
                  <from>
                    <xdr:col>49</xdr:col>
                    <xdr:colOff>57150</xdr:colOff>
                    <xdr:row>6</xdr:row>
                    <xdr:rowOff>76200</xdr:rowOff>
                  </from>
                  <to>
                    <xdr:col>49</xdr:col>
                    <xdr:colOff>866775</xdr:colOff>
                    <xdr:row>6</xdr:row>
                    <xdr:rowOff>333375</xdr:rowOff>
                  </to>
                </anchor>
              </controlPr>
            </control>
          </mc:Choice>
        </mc:AlternateContent>
        <mc:AlternateContent xmlns:mc="http://schemas.openxmlformats.org/markup-compatibility/2006">
          <mc:Choice Requires="x14">
            <control shapeId="8331" r:id="rId142" name="Drop Down 139">
              <controlPr defaultSize="0" autoLine="0" autoPict="0">
                <anchor moveWithCells="1">
                  <from>
                    <xdr:col>49</xdr:col>
                    <xdr:colOff>57150</xdr:colOff>
                    <xdr:row>7</xdr:row>
                    <xdr:rowOff>76200</xdr:rowOff>
                  </from>
                  <to>
                    <xdr:col>49</xdr:col>
                    <xdr:colOff>866775</xdr:colOff>
                    <xdr:row>7</xdr:row>
                    <xdr:rowOff>333375</xdr:rowOff>
                  </to>
                </anchor>
              </controlPr>
            </control>
          </mc:Choice>
        </mc:AlternateContent>
        <mc:AlternateContent xmlns:mc="http://schemas.openxmlformats.org/markup-compatibility/2006">
          <mc:Choice Requires="x14">
            <control shapeId="8332" r:id="rId143" name="Drop Down 140">
              <controlPr defaultSize="0" autoLine="0" autoPict="0">
                <anchor moveWithCells="1">
                  <from>
                    <xdr:col>49</xdr:col>
                    <xdr:colOff>57150</xdr:colOff>
                    <xdr:row>8</xdr:row>
                    <xdr:rowOff>76200</xdr:rowOff>
                  </from>
                  <to>
                    <xdr:col>49</xdr:col>
                    <xdr:colOff>866775</xdr:colOff>
                    <xdr:row>8</xdr:row>
                    <xdr:rowOff>333375</xdr:rowOff>
                  </to>
                </anchor>
              </controlPr>
            </control>
          </mc:Choice>
        </mc:AlternateContent>
        <mc:AlternateContent xmlns:mc="http://schemas.openxmlformats.org/markup-compatibility/2006">
          <mc:Choice Requires="x14">
            <control shapeId="8333" r:id="rId144" name="Drop Down 141">
              <controlPr defaultSize="0" autoLine="0" autoPict="0">
                <anchor moveWithCells="1">
                  <from>
                    <xdr:col>49</xdr:col>
                    <xdr:colOff>57150</xdr:colOff>
                    <xdr:row>9</xdr:row>
                    <xdr:rowOff>76200</xdr:rowOff>
                  </from>
                  <to>
                    <xdr:col>49</xdr:col>
                    <xdr:colOff>866775</xdr:colOff>
                    <xdr:row>9</xdr:row>
                    <xdr:rowOff>333375</xdr:rowOff>
                  </to>
                </anchor>
              </controlPr>
            </control>
          </mc:Choice>
        </mc:AlternateContent>
        <mc:AlternateContent xmlns:mc="http://schemas.openxmlformats.org/markup-compatibility/2006">
          <mc:Choice Requires="x14">
            <control shapeId="8334" r:id="rId145" name="Drop Down 142">
              <controlPr defaultSize="0" autoLine="0" autoPict="0">
                <anchor moveWithCells="1">
                  <from>
                    <xdr:col>49</xdr:col>
                    <xdr:colOff>57150</xdr:colOff>
                    <xdr:row>10</xdr:row>
                    <xdr:rowOff>76200</xdr:rowOff>
                  </from>
                  <to>
                    <xdr:col>49</xdr:col>
                    <xdr:colOff>866775</xdr:colOff>
                    <xdr:row>10</xdr:row>
                    <xdr:rowOff>333375</xdr:rowOff>
                  </to>
                </anchor>
              </controlPr>
            </control>
          </mc:Choice>
        </mc:AlternateContent>
        <mc:AlternateContent xmlns:mc="http://schemas.openxmlformats.org/markup-compatibility/2006">
          <mc:Choice Requires="x14">
            <control shapeId="8335" r:id="rId146" name="Drop Down 143">
              <controlPr defaultSize="0" autoLine="0" autoPict="0">
                <anchor moveWithCells="1">
                  <from>
                    <xdr:col>49</xdr:col>
                    <xdr:colOff>57150</xdr:colOff>
                    <xdr:row>11</xdr:row>
                    <xdr:rowOff>76200</xdr:rowOff>
                  </from>
                  <to>
                    <xdr:col>49</xdr:col>
                    <xdr:colOff>866775</xdr:colOff>
                    <xdr:row>11</xdr:row>
                    <xdr:rowOff>333375</xdr:rowOff>
                  </to>
                </anchor>
              </controlPr>
            </control>
          </mc:Choice>
        </mc:AlternateContent>
        <mc:AlternateContent xmlns:mc="http://schemas.openxmlformats.org/markup-compatibility/2006">
          <mc:Choice Requires="x14">
            <control shapeId="8336" r:id="rId147" name="Drop Down 144">
              <controlPr defaultSize="0" autoLine="0" autoPict="0">
                <anchor moveWithCells="1">
                  <from>
                    <xdr:col>49</xdr:col>
                    <xdr:colOff>57150</xdr:colOff>
                    <xdr:row>12</xdr:row>
                    <xdr:rowOff>76200</xdr:rowOff>
                  </from>
                  <to>
                    <xdr:col>49</xdr:col>
                    <xdr:colOff>866775</xdr:colOff>
                    <xdr:row>12</xdr:row>
                    <xdr:rowOff>333375</xdr:rowOff>
                  </to>
                </anchor>
              </controlPr>
            </control>
          </mc:Choice>
        </mc:AlternateContent>
        <mc:AlternateContent xmlns:mc="http://schemas.openxmlformats.org/markup-compatibility/2006">
          <mc:Choice Requires="x14">
            <control shapeId="8337" r:id="rId148" name="Drop Down 145">
              <controlPr defaultSize="0" autoLine="0" autoPict="0">
                <anchor moveWithCells="1">
                  <from>
                    <xdr:col>49</xdr:col>
                    <xdr:colOff>57150</xdr:colOff>
                    <xdr:row>13</xdr:row>
                    <xdr:rowOff>76200</xdr:rowOff>
                  </from>
                  <to>
                    <xdr:col>49</xdr:col>
                    <xdr:colOff>866775</xdr:colOff>
                    <xdr:row>13</xdr:row>
                    <xdr:rowOff>333375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IV133"/>
  <sheetViews>
    <sheetView showGridLines="0" zoomScaleNormal="100" workbookViewId="0">
      <selection activeCell="A117" sqref="A117"/>
    </sheetView>
  </sheetViews>
  <sheetFormatPr defaultColWidth="0" defaultRowHeight="15" x14ac:dyDescent="0.25"/>
  <cols>
    <col min="1" max="1" width="122.5703125" customWidth="1"/>
    <col min="2" max="2" width="5.42578125" customWidth="1"/>
    <col min="3" max="16384" width="9.140625" hidden="1"/>
  </cols>
  <sheetData>
    <row r="1" spans="1:256" ht="46.5" customHeight="1" x14ac:dyDescent="0.25"/>
    <row r="2" spans="1:256" ht="24" customHeight="1" thickBot="1" x14ac:dyDescent="0.35">
      <c r="A2" s="648" t="s">
        <v>255</v>
      </c>
    </row>
    <row r="3" spans="1:256" ht="24" customHeight="1" thickBot="1" x14ac:dyDescent="0.3">
      <c r="A3" s="571" t="s">
        <v>495</v>
      </c>
      <c r="B3" s="570"/>
      <c r="C3" s="569" t="s">
        <v>495</v>
      </c>
      <c r="D3" s="449" t="s">
        <v>495</v>
      </c>
      <c r="E3" s="449" t="s">
        <v>495</v>
      </c>
      <c r="F3" s="449" t="s">
        <v>495</v>
      </c>
      <c r="G3" s="449" t="s">
        <v>495</v>
      </c>
      <c r="H3" s="449" t="s">
        <v>495</v>
      </c>
      <c r="I3" s="449" t="s">
        <v>495</v>
      </c>
      <c r="J3" s="449" t="s">
        <v>495</v>
      </c>
      <c r="K3" s="449" t="s">
        <v>495</v>
      </c>
      <c r="L3" s="449" t="s">
        <v>495</v>
      </c>
      <c r="M3" s="449" t="s">
        <v>495</v>
      </c>
      <c r="N3" s="449" t="s">
        <v>495</v>
      </c>
      <c r="O3" s="449" t="s">
        <v>495</v>
      </c>
      <c r="P3" s="449" t="s">
        <v>495</v>
      </c>
      <c r="Q3" s="449" t="s">
        <v>495</v>
      </c>
      <c r="R3" s="449" t="s">
        <v>495</v>
      </c>
      <c r="S3" s="449" t="s">
        <v>495</v>
      </c>
      <c r="T3" s="449" t="s">
        <v>495</v>
      </c>
      <c r="U3" s="449" t="s">
        <v>495</v>
      </c>
      <c r="V3" s="449" t="s">
        <v>495</v>
      </c>
      <c r="W3" s="449" t="s">
        <v>495</v>
      </c>
      <c r="X3" s="449" t="s">
        <v>495</v>
      </c>
      <c r="Y3" s="449" t="s">
        <v>495</v>
      </c>
      <c r="Z3" s="449" t="s">
        <v>495</v>
      </c>
      <c r="AA3" s="449" t="s">
        <v>495</v>
      </c>
      <c r="AB3" s="449" t="s">
        <v>495</v>
      </c>
      <c r="AC3" s="449" t="s">
        <v>495</v>
      </c>
      <c r="AD3" s="449" t="s">
        <v>495</v>
      </c>
      <c r="AE3" s="449" t="s">
        <v>495</v>
      </c>
      <c r="AF3" s="449" t="s">
        <v>495</v>
      </c>
      <c r="AG3" s="449" t="s">
        <v>495</v>
      </c>
      <c r="AH3" s="449" t="s">
        <v>495</v>
      </c>
      <c r="AI3" s="449" t="s">
        <v>495</v>
      </c>
      <c r="AJ3" s="449" t="s">
        <v>495</v>
      </c>
      <c r="AK3" s="449" t="s">
        <v>495</v>
      </c>
      <c r="AL3" s="449" t="s">
        <v>495</v>
      </c>
      <c r="AM3" s="449" t="s">
        <v>495</v>
      </c>
      <c r="AN3" s="449" t="s">
        <v>495</v>
      </c>
      <c r="AO3" s="449" t="s">
        <v>495</v>
      </c>
      <c r="AP3" s="449" t="s">
        <v>495</v>
      </c>
      <c r="AQ3" s="449" t="s">
        <v>495</v>
      </c>
      <c r="AR3" s="449" t="s">
        <v>495</v>
      </c>
      <c r="AS3" s="449" t="s">
        <v>495</v>
      </c>
      <c r="AT3" s="449" t="s">
        <v>495</v>
      </c>
      <c r="AU3" s="449" t="s">
        <v>495</v>
      </c>
      <c r="AV3" s="449" t="s">
        <v>495</v>
      </c>
      <c r="AW3" s="449" t="s">
        <v>495</v>
      </c>
      <c r="AX3" s="449" t="s">
        <v>495</v>
      </c>
      <c r="AY3" s="449" t="s">
        <v>495</v>
      </c>
      <c r="AZ3" s="449" t="s">
        <v>495</v>
      </c>
      <c r="BA3" s="449" t="s">
        <v>495</v>
      </c>
      <c r="BB3" s="449" t="s">
        <v>495</v>
      </c>
      <c r="BC3" s="449" t="s">
        <v>495</v>
      </c>
      <c r="BD3" s="449" t="s">
        <v>495</v>
      </c>
      <c r="BE3" s="449" t="s">
        <v>495</v>
      </c>
      <c r="BF3" s="449" t="s">
        <v>495</v>
      </c>
      <c r="BG3" s="449" t="s">
        <v>495</v>
      </c>
      <c r="BH3" s="449" t="s">
        <v>495</v>
      </c>
      <c r="BI3" s="449" t="s">
        <v>495</v>
      </c>
      <c r="BJ3" s="449" t="s">
        <v>495</v>
      </c>
      <c r="BK3" s="449" t="s">
        <v>495</v>
      </c>
      <c r="BL3" s="449" t="s">
        <v>495</v>
      </c>
      <c r="BM3" s="449" t="s">
        <v>495</v>
      </c>
      <c r="BN3" s="449" t="s">
        <v>495</v>
      </c>
      <c r="BO3" s="449" t="s">
        <v>495</v>
      </c>
      <c r="BP3" s="449" t="s">
        <v>495</v>
      </c>
      <c r="BQ3" s="449" t="s">
        <v>495</v>
      </c>
      <c r="BR3" s="449" t="s">
        <v>495</v>
      </c>
      <c r="BS3" s="449" t="s">
        <v>495</v>
      </c>
      <c r="BT3" s="449" t="s">
        <v>495</v>
      </c>
      <c r="BU3" s="449" t="s">
        <v>495</v>
      </c>
      <c r="BV3" s="449" t="s">
        <v>495</v>
      </c>
      <c r="BW3" s="449" t="s">
        <v>495</v>
      </c>
      <c r="BX3" s="449" t="s">
        <v>495</v>
      </c>
      <c r="BY3" s="449" t="s">
        <v>495</v>
      </c>
      <c r="BZ3" s="449" t="s">
        <v>495</v>
      </c>
      <c r="CA3" s="449" t="s">
        <v>495</v>
      </c>
      <c r="CB3" s="449" t="s">
        <v>495</v>
      </c>
      <c r="CC3" s="449" t="s">
        <v>495</v>
      </c>
      <c r="CD3" s="449" t="s">
        <v>495</v>
      </c>
      <c r="CE3" s="449" t="s">
        <v>495</v>
      </c>
      <c r="CF3" s="449" t="s">
        <v>495</v>
      </c>
      <c r="CG3" s="449" t="s">
        <v>495</v>
      </c>
      <c r="CH3" s="449" t="s">
        <v>495</v>
      </c>
      <c r="CI3" s="449" t="s">
        <v>495</v>
      </c>
      <c r="CJ3" s="449" t="s">
        <v>495</v>
      </c>
      <c r="CK3" s="449" t="s">
        <v>495</v>
      </c>
      <c r="CL3" s="449" t="s">
        <v>495</v>
      </c>
      <c r="CM3" s="449" t="s">
        <v>495</v>
      </c>
      <c r="CN3" s="449" t="s">
        <v>495</v>
      </c>
      <c r="CO3" s="449" t="s">
        <v>495</v>
      </c>
      <c r="CP3" s="449" t="s">
        <v>495</v>
      </c>
      <c r="CQ3" s="449" t="s">
        <v>495</v>
      </c>
      <c r="CR3" s="449" t="s">
        <v>495</v>
      </c>
      <c r="CS3" s="449" t="s">
        <v>495</v>
      </c>
      <c r="CT3" s="449" t="s">
        <v>495</v>
      </c>
      <c r="CU3" s="449" t="s">
        <v>495</v>
      </c>
      <c r="CV3" s="449" t="s">
        <v>495</v>
      </c>
      <c r="CW3" s="449" t="s">
        <v>495</v>
      </c>
      <c r="CX3" s="449" t="s">
        <v>495</v>
      </c>
      <c r="CY3" s="449" t="s">
        <v>495</v>
      </c>
      <c r="CZ3" s="449" t="s">
        <v>495</v>
      </c>
      <c r="DA3" s="449" t="s">
        <v>495</v>
      </c>
      <c r="DB3" s="449" t="s">
        <v>495</v>
      </c>
      <c r="DC3" s="449" t="s">
        <v>495</v>
      </c>
      <c r="DD3" s="449" t="s">
        <v>495</v>
      </c>
      <c r="DE3" s="449" t="s">
        <v>495</v>
      </c>
      <c r="DF3" s="449" t="s">
        <v>495</v>
      </c>
      <c r="DG3" s="449" t="s">
        <v>495</v>
      </c>
      <c r="DH3" s="449" t="s">
        <v>495</v>
      </c>
      <c r="DI3" s="449" t="s">
        <v>495</v>
      </c>
      <c r="DJ3" s="449" t="s">
        <v>495</v>
      </c>
      <c r="DK3" s="449" t="s">
        <v>495</v>
      </c>
      <c r="DL3" s="449" t="s">
        <v>495</v>
      </c>
      <c r="DM3" s="449" t="s">
        <v>495</v>
      </c>
      <c r="DN3" s="449" t="s">
        <v>495</v>
      </c>
      <c r="DO3" s="449" t="s">
        <v>495</v>
      </c>
      <c r="DP3" s="449" t="s">
        <v>495</v>
      </c>
      <c r="DQ3" s="449" t="s">
        <v>495</v>
      </c>
      <c r="DR3" s="449" t="s">
        <v>495</v>
      </c>
      <c r="DS3" s="449" t="s">
        <v>495</v>
      </c>
      <c r="DT3" s="449" t="s">
        <v>495</v>
      </c>
      <c r="DU3" s="449" t="s">
        <v>495</v>
      </c>
      <c r="DV3" s="449" t="s">
        <v>495</v>
      </c>
      <c r="DW3" s="449" t="s">
        <v>495</v>
      </c>
      <c r="DX3" s="449" t="s">
        <v>495</v>
      </c>
      <c r="DY3" s="449" t="s">
        <v>495</v>
      </c>
      <c r="DZ3" s="449" t="s">
        <v>495</v>
      </c>
      <c r="EA3" s="449" t="s">
        <v>495</v>
      </c>
      <c r="EB3" s="449" t="s">
        <v>495</v>
      </c>
      <c r="EC3" s="449" t="s">
        <v>495</v>
      </c>
      <c r="ED3" s="449" t="s">
        <v>495</v>
      </c>
      <c r="EE3" s="449" t="s">
        <v>495</v>
      </c>
      <c r="EF3" s="449" t="s">
        <v>495</v>
      </c>
      <c r="EG3" s="449" t="s">
        <v>495</v>
      </c>
      <c r="EH3" s="449" t="s">
        <v>495</v>
      </c>
      <c r="EI3" s="449" t="s">
        <v>495</v>
      </c>
      <c r="EJ3" s="449" t="s">
        <v>495</v>
      </c>
      <c r="EK3" s="449" t="s">
        <v>495</v>
      </c>
      <c r="EL3" s="449" t="s">
        <v>495</v>
      </c>
      <c r="EM3" s="449" t="s">
        <v>495</v>
      </c>
      <c r="EN3" s="449" t="s">
        <v>495</v>
      </c>
      <c r="EO3" s="449" t="s">
        <v>495</v>
      </c>
      <c r="EP3" s="449" t="s">
        <v>495</v>
      </c>
      <c r="EQ3" s="449" t="s">
        <v>495</v>
      </c>
      <c r="ER3" s="449" t="s">
        <v>495</v>
      </c>
      <c r="ES3" s="449" t="s">
        <v>495</v>
      </c>
      <c r="ET3" s="449" t="s">
        <v>495</v>
      </c>
      <c r="EU3" s="449" t="s">
        <v>495</v>
      </c>
      <c r="EV3" s="449" t="s">
        <v>495</v>
      </c>
      <c r="EW3" s="449" t="s">
        <v>495</v>
      </c>
      <c r="EX3" s="449" t="s">
        <v>495</v>
      </c>
      <c r="EY3" s="449" t="s">
        <v>495</v>
      </c>
      <c r="EZ3" s="449" t="s">
        <v>495</v>
      </c>
      <c r="FA3" s="449" t="s">
        <v>495</v>
      </c>
      <c r="FB3" s="449" t="s">
        <v>495</v>
      </c>
      <c r="FC3" s="449" t="s">
        <v>495</v>
      </c>
      <c r="FD3" s="449" t="s">
        <v>495</v>
      </c>
      <c r="FE3" s="449" t="s">
        <v>495</v>
      </c>
      <c r="FF3" s="449" t="s">
        <v>495</v>
      </c>
      <c r="FG3" s="449" t="s">
        <v>495</v>
      </c>
      <c r="FH3" s="449" t="s">
        <v>495</v>
      </c>
      <c r="FI3" s="449" t="s">
        <v>495</v>
      </c>
      <c r="FJ3" s="449" t="s">
        <v>495</v>
      </c>
      <c r="FK3" s="449" t="s">
        <v>495</v>
      </c>
      <c r="FL3" s="449" t="s">
        <v>495</v>
      </c>
      <c r="FM3" s="449" t="s">
        <v>495</v>
      </c>
      <c r="FN3" s="449" t="s">
        <v>495</v>
      </c>
      <c r="FO3" s="449" t="s">
        <v>495</v>
      </c>
      <c r="FP3" s="449" t="s">
        <v>495</v>
      </c>
      <c r="FQ3" s="449" t="s">
        <v>495</v>
      </c>
      <c r="FR3" s="449" t="s">
        <v>495</v>
      </c>
      <c r="FS3" s="449" t="s">
        <v>495</v>
      </c>
      <c r="FT3" s="449" t="s">
        <v>495</v>
      </c>
      <c r="FU3" s="449" t="s">
        <v>495</v>
      </c>
      <c r="FV3" s="449" t="s">
        <v>495</v>
      </c>
      <c r="FW3" s="449" t="s">
        <v>495</v>
      </c>
      <c r="FX3" s="449" t="s">
        <v>495</v>
      </c>
      <c r="FY3" s="449" t="s">
        <v>495</v>
      </c>
      <c r="FZ3" s="449" t="s">
        <v>495</v>
      </c>
      <c r="GA3" s="449" t="s">
        <v>495</v>
      </c>
      <c r="GB3" s="449" t="s">
        <v>495</v>
      </c>
      <c r="GC3" s="449" t="s">
        <v>495</v>
      </c>
      <c r="GD3" s="449" t="s">
        <v>495</v>
      </c>
      <c r="GE3" s="449" t="s">
        <v>495</v>
      </c>
      <c r="GF3" s="449" t="s">
        <v>495</v>
      </c>
      <c r="GG3" s="449" t="s">
        <v>495</v>
      </c>
      <c r="GH3" s="449" t="s">
        <v>495</v>
      </c>
      <c r="GI3" s="449" t="s">
        <v>495</v>
      </c>
      <c r="GJ3" s="449" t="s">
        <v>495</v>
      </c>
      <c r="GK3" s="449" t="s">
        <v>495</v>
      </c>
      <c r="GL3" s="449" t="s">
        <v>495</v>
      </c>
      <c r="GM3" s="449" t="s">
        <v>495</v>
      </c>
      <c r="GN3" s="449" t="s">
        <v>495</v>
      </c>
      <c r="GO3" s="449" t="s">
        <v>495</v>
      </c>
      <c r="GP3" s="449" t="s">
        <v>495</v>
      </c>
      <c r="GQ3" s="449" t="s">
        <v>495</v>
      </c>
      <c r="GR3" s="449" t="s">
        <v>495</v>
      </c>
      <c r="GS3" s="449" t="s">
        <v>495</v>
      </c>
      <c r="GT3" s="449" t="s">
        <v>495</v>
      </c>
      <c r="GU3" s="449" t="s">
        <v>495</v>
      </c>
      <c r="GV3" s="449" t="s">
        <v>495</v>
      </c>
      <c r="GW3" s="449" t="s">
        <v>495</v>
      </c>
      <c r="GX3" s="449" t="s">
        <v>495</v>
      </c>
      <c r="GY3" s="449" t="s">
        <v>495</v>
      </c>
      <c r="GZ3" s="449" t="s">
        <v>495</v>
      </c>
      <c r="HA3" s="449" t="s">
        <v>495</v>
      </c>
      <c r="HB3" s="449" t="s">
        <v>495</v>
      </c>
      <c r="HC3" s="449" t="s">
        <v>495</v>
      </c>
      <c r="HD3" s="449" t="s">
        <v>495</v>
      </c>
      <c r="HE3" s="449" t="s">
        <v>495</v>
      </c>
      <c r="HF3" s="449" t="s">
        <v>495</v>
      </c>
      <c r="HG3" s="449" t="s">
        <v>495</v>
      </c>
      <c r="HH3" s="449" t="s">
        <v>495</v>
      </c>
      <c r="HI3" s="449" t="s">
        <v>495</v>
      </c>
      <c r="HJ3" s="449" t="s">
        <v>495</v>
      </c>
      <c r="HK3" s="449" t="s">
        <v>495</v>
      </c>
      <c r="HL3" s="449" t="s">
        <v>495</v>
      </c>
      <c r="HM3" s="449" t="s">
        <v>495</v>
      </c>
      <c r="HN3" s="449" t="s">
        <v>495</v>
      </c>
      <c r="HO3" s="449" t="s">
        <v>495</v>
      </c>
      <c r="HP3" s="449" t="s">
        <v>495</v>
      </c>
      <c r="HQ3" s="449" t="s">
        <v>495</v>
      </c>
      <c r="HR3" s="449" t="s">
        <v>495</v>
      </c>
      <c r="HS3" s="449" t="s">
        <v>495</v>
      </c>
      <c r="HT3" s="449" t="s">
        <v>495</v>
      </c>
      <c r="HU3" s="449" t="s">
        <v>495</v>
      </c>
      <c r="HV3" s="449" t="s">
        <v>495</v>
      </c>
      <c r="HW3" s="449" t="s">
        <v>495</v>
      </c>
      <c r="HX3" s="449" t="s">
        <v>495</v>
      </c>
      <c r="HY3" s="449" t="s">
        <v>495</v>
      </c>
      <c r="HZ3" s="449" t="s">
        <v>495</v>
      </c>
      <c r="IA3" s="449" t="s">
        <v>495</v>
      </c>
      <c r="IB3" s="449" t="s">
        <v>495</v>
      </c>
      <c r="IC3" s="449" t="s">
        <v>495</v>
      </c>
      <c r="ID3" s="449" t="s">
        <v>495</v>
      </c>
      <c r="IE3" s="449" t="s">
        <v>495</v>
      </c>
      <c r="IF3" s="449" t="s">
        <v>495</v>
      </c>
      <c r="IG3" s="449" t="s">
        <v>495</v>
      </c>
      <c r="IH3" s="449" t="s">
        <v>495</v>
      </c>
      <c r="II3" s="449" t="s">
        <v>495</v>
      </c>
      <c r="IJ3" s="449" t="s">
        <v>495</v>
      </c>
      <c r="IK3" s="449" t="s">
        <v>495</v>
      </c>
      <c r="IL3" s="449" t="s">
        <v>495</v>
      </c>
      <c r="IM3" s="449" t="s">
        <v>495</v>
      </c>
      <c r="IN3" s="449" t="s">
        <v>495</v>
      </c>
      <c r="IO3" s="449" t="s">
        <v>495</v>
      </c>
      <c r="IP3" s="449" t="s">
        <v>495</v>
      </c>
      <c r="IQ3" s="449" t="s">
        <v>495</v>
      </c>
      <c r="IR3" s="449" t="s">
        <v>495</v>
      </c>
      <c r="IS3" s="449" t="s">
        <v>495</v>
      </c>
      <c r="IT3" s="449" t="s">
        <v>495</v>
      </c>
      <c r="IU3" s="449" t="s">
        <v>495</v>
      </c>
      <c r="IV3" s="449" t="s">
        <v>495</v>
      </c>
    </row>
    <row r="4" spans="1:256" ht="15.75" x14ac:dyDescent="0.25">
      <c r="A4" s="291" t="s">
        <v>256</v>
      </c>
    </row>
    <row r="5" spans="1:256" ht="55.5" customHeight="1" x14ac:dyDescent="0.25">
      <c r="A5" s="389" t="s">
        <v>549</v>
      </c>
    </row>
    <row r="6" spans="1:256" ht="32.25" customHeight="1" x14ac:dyDescent="0.25">
      <c r="A6" s="287" t="s">
        <v>535</v>
      </c>
    </row>
    <row r="7" spans="1:256" ht="26.25" customHeight="1" x14ac:dyDescent="0.25">
      <c r="A7" s="286" t="s">
        <v>257</v>
      </c>
    </row>
    <row r="8" spans="1:256" ht="15.75" x14ac:dyDescent="0.25">
      <c r="A8" s="286"/>
    </row>
    <row r="9" spans="1:256" ht="15.75" x14ac:dyDescent="0.25">
      <c r="A9" s="286" t="s">
        <v>577</v>
      </c>
    </row>
    <row r="10" spans="1:256" ht="15.75" x14ac:dyDescent="0.25">
      <c r="A10" s="288"/>
    </row>
    <row r="11" spans="1:256" ht="15.75" x14ac:dyDescent="0.25">
      <c r="A11" s="289" t="s">
        <v>244</v>
      </c>
    </row>
    <row r="12" spans="1:256" ht="15.75" x14ac:dyDescent="0.25">
      <c r="A12" s="286" t="s">
        <v>245</v>
      </c>
    </row>
    <row r="13" spans="1:256" ht="15.75" x14ac:dyDescent="0.25">
      <c r="A13" s="286" t="s">
        <v>246</v>
      </c>
    </row>
    <row r="14" spans="1:256" ht="15.75" x14ac:dyDescent="0.25">
      <c r="A14" s="286" t="s">
        <v>555</v>
      </c>
    </row>
    <row r="15" spans="1:256" ht="15.75" x14ac:dyDescent="0.25">
      <c r="A15" s="286" t="s">
        <v>247</v>
      </c>
    </row>
    <row r="16" spans="1:256" ht="15.75" x14ac:dyDescent="0.25">
      <c r="A16" s="286" t="s">
        <v>248</v>
      </c>
    </row>
    <row r="17" spans="1:1" ht="15.75" x14ac:dyDescent="0.25">
      <c r="A17" s="286" t="s">
        <v>249</v>
      </c>
    </row>
    <row r="18" spans="1:1" ht="15.75" x14ac:dyDescent="0.25">
      <c r="A18" s="286" t="s">
        <v>250</v>
      </c>
    </row>
    <row r="19" spans="1:1" ht="15.75" x14ac:dyDescent="0.25">
      <c r="A19" s="286" t="s">
        <v>251</v>
      </c>
    </row>
    <row r="20" spans="1:1" ht="15.75" x14ac:dyDescent="0.25">
      <c r="A20" s="288"/>
    </row>
    <row r="21" spans="1:1" ht="15.75" x14ac:dyDescent="0.25">
      <c r="A21" s="289" t="s">
        <v>568</v>
      </c>
    </row>
    <row r="22" spans="1:1" ht="15.75" x14ac:dyDescent="0.25">
      <c r="A22" s="286" t="s">
        <v>252</v>
      </c>
    </row>
    <row r="23" spans="1:1" ht="15.75" x14ac:dyDescent="0.25">
      <c r="A23" s="286" t="s">
        <v>253</v>
      </c>
    </row>
    <row r="24" spans="1:1" ht="15.75" x14ac:dyDescent="0.25">
      <c r="A24" s="286" t="s">
        <v>254</v>
      </c>
    </row>
    <row r="25" spans="1:1" ht="15.75" x14ac:dyDescent="0.25">
      <c r="A25" s="286"/>
    </row>
    <row r="26" spans="1:1" ht="15.75" x14ac:dyDescent="0.25">
      <c r="A26" s="286"/>
    </row>
    <row r="27" spans="1:1" ht="16.5" thickBot="1" x14ac:dyDescent="0.3">
      <c r="A27" s="290" t="s">
        <v>258</v>
      </c>
    </row>
    <row r="28" spans="1:1" ht="16.5" thickBot="1" x14ac:dyDescent="0.3">
      <c r="A28" s="551"/>
    </row>
    <row r="29" spans="1:1" ht="15.75" x14ac:dyDescent="0.25">
      <c r="A29" s="575" t="s">
        <v>621</v>
      </c>
    </row>
    <row r="30" spans="1:1" ht="49.5" customHeight="1" thickBot="1" x14ac:dyDescent="0.3">
      <c r="A30" s="552" t="s">
        <v>668</v>
      </c>
    </row>
    <row r="31" spans="1:1" ht="15.75" x14ac:dyDescent="0.25">
      <c r="A31" s="555" t="s">
        <v>841</v>
      </c>
    </row>
    <row r="32" spans="1:1" ht="15.75" x14ac:dyDescent="0.25">
      <c r="A32" s="268" t="s">
        <v>531</v>
      </c>
    </row>
    <row r="33" spans="1:1" ht="47.25" x14ac:dyDescent="0.25">
      <c r="A33" s="268" t="s">
        <v>578</v>
      </c>
    </row>
    <row r="34" spans="1:1" ht="15.75" x14ac:dyDescent="0.25">
      <c r="A34" s="268" t="s">
        <v>532</v>
      </c>
    </row>
    <row r="35" spans="1:1" ht="31.5" x14ac:dyDescent="0.25">
      <c r="A35" s="268" t="s">
        <v>579</v>
      </c>
    </row>
    <row r="36" spans="1:1" ht="47.25" x14ac:dyDescent="0.25">
      <c r="A36" s="268" t="s">
        <v>580</v>
      </c>
    </row>
    <row r="37" spans="1:1" ht="15.75" x14ac:dyDescent="0.25">
      <c r="A37" s="268" t="s">
        <v>545</v>
      </c>
    </row>
    <row r="38" spans="1:1" ht="15.75" x14ac:dyDescent="0.25">
      <c r="A38" s="268" t="s">
        <v>546</v>
      </c>
    </row>
    <row r="39" spans="1:1" ht="15.75" x14ac:dyDescent="0.25">
      <c r="A39" s="268" t="s">
        <v>547</v>
      </c>
    </row>
    <row r="40" spans="1:1" ht="15.75" x14ac:dyDescent="0.25">
      <c r="A40" s="268" t="s">
        <v>548</v>
      </c>
    </row>
    <row r="41" spans="1:1" ht="15.75" x14ac:dyDescent="0.25">
      <c r="A41" s="553" t="s">
        <v>585</v>
      </c>
    </row>
    <row r="42" spans="1:1" ht="15.75" x14ac:dyDescent="0.25">
      <c r="A42" s="553" t="s">
        <v>581</v>
      </c>
    </row>
    <row r="43" spans="1:1" ht="15.75" x14ac:dyDescent="0.25">
      <c r="A43" s="553" t="s">
        <v>582</v>
      </c>
    </row>
    <row r="44" spans="1:1" ht="15.75" x14ac:dyDescent="0.25">
      <c r="A44" s="553" t="s">
        <v>584</v>
      </c>
    </row>
    <row r="45" spans="1:1" ht="16.5" thickBot="1" x14ac:dyDescent="0.3">
      <c r="A45" s="554" t="s">
        <v>583</v>
      </c>
    </row>
    <row r="46" spans="1:1" ht="16.5" thickBot="1" x14ac:dyDescent="0.3">
      <c r="A46" s="282"/>
    </row>
    <row r="47" spans="1:1" ht="15.75" x14ac:dyDescent="0.25">
      <c r="A47" s="556" t="s">
        <v>842</v>
      </c>
    </row>
    <row r="48" spans="1:1" ht="15.75" x14ac:dyDescent="0.25">
      <c r="A48" s="271"/>
    </row>
    <row r="49" spans="1:1" ht="15.75" x14ac:dyDescent="0.25">
      <c r="A49" s="271" t="s">
        <v>531</v>
      </c>
    </row>
    <row r="50" spans="1:1" ht="31.5" x14ac:dyDescent="0.25">
      <c r="A50" s="271" t="s">
        <v>586</v>
      </c>
    </row>
    <row r="51" spans="1:1" ht="15.75" x14ac:dyDescent="0.25">
      <c r="A51" s="271"/>
    </row>
    <row r="52" spans="1:1" ht="47.25" x14ac:dyDescent="0.25">
      <c r="A52" s="271" t="s">
        <v>587</v>
      </c>
    </row>
    <row r="53" spans="1:1" ht="15.75" x14ac:dyDescent="0.25">
      <c r="A53" s="271" t="s">
        <v>533</v>
      </c>
    </row>
    <row r="54" spans="1:1" ht="15.75" x14ac:dyDescent="0.25">
      <c r="A54" s="557" t="s">
        <v>589</v>
      </c>
    </row>
    <row r="55" spans="1:1" ht="15.75" x14ac:dyDescent="0.25">
      <c r="A55" s="557" t="s">
        <v>588</v>
      </c>
    </row>
    <row r="56" spans="1:1" ht="15.75" x14ac:dyDescent="0.25">
      <c r="A56" s="557" t="s">
        <v>622</v>
      </c>
    </row>
    <row r="57" spans="1:1" ht="15.75" x14ac:dyDescent="0.25">
      <c r="A57" s="557" t="s">
        <v>623</v>
      </c>
    </row>
    <row r="58" spans="1:1" ht="16.5" thickBot="1" x14ac:dyDescent="0.3">
      <c r="A58" s="558" t="s">
        <v>590</v>
      </c>
    </row>
    <row r="59" spans="1:1" ht="16.5" thickBot="1" x14ac:dyDescent="0.3">
      <c r="A59" s="282"/>
    </row>
    <row r="60" spans="1:1" ht="15.75" x14ac:dyDescent="0.25">
      <c r="A60" s="559" t="s">
        <v>82</v>
      </c>
    </row>
    <row r="61" spans="1:1" ht="15.75" x14ac:dyDescent="0.25">
      <c r="A61" s="273" t="s">
        <v>534</v>
      </c>
    </row>
    <row r="62" spans="1:1" ht="15.75" x14ac:dyDescent="0.25">
      <c r="A62" s="273"/>
    </row>
    <row r="63" spans="1:1" ht="31.5" x14ac:dyDescent="0.25">
      <c r="A63" s="273" t="s">
        <v>591</v>
      </c>
    </row>
    <row r="64" spans="1:1" ht="31.5" x14ac:dyDescent="0.25">
      <c r="A64" s="273" t="s">
        <v>624</v>
      </c>
    </row>
    <row r="65" spans="1:1" ht="15.75" x14ac:dyDescent="0.25">
      <c r="A65" s="273" t="s">
        <v>541</v>
      </c>
    </row>
    <row r="66" spans="1:1" ht="15.75" x14ac:dyDescent="0.25">
      <c r="A66" s="273" t="s">
        <v>542</v>
      </c>
    </row>
    <row r="67" spans="1:1" ht="15.75" x14ac:dyDescent="0.25">
      <c r="A67" s="273" t="s">
        <v>543</v>
      </c>
    </row>
    <row r="68" spans="1:1" ht="15.75" x14ac:dyDescent="0.25">
      <c r="A68" s="273" t="s">
        <v>592</v>
      </c>
    </row>
    <row r="69" spans="1:1" ht="15.75" x14ac:dyDescent="0.25">
      <c r="A69" s="273" t="s">
        <v>544</v>
      </c>
    </row>
    <row r="70" spans="1:1" ht="15.75" x14ac:dyDescent="0.25">
      <c r="A70" s="560" t="s">
        <v>597</v>
      </c>
    </row>
    <row r="71" spans="1:1" ht="15.75" x14ac:dyDescent="0.25">
      <c r="A71" s="560" t="s">
        <v>593</v>
      </c>
    </row>
    <row r="72" spans="1:1" ht="15.75" x14ac:dyDescent="0.25">
      <c r="A72" s="560" t="s">
        <v>594</v>
      </c>
    </row>
    <row r="73" spans="1:1" ht="31.5" x14ac:dyDescent="0.25">
      <c r="A73" s="560" t="s">
        <v>595</v>
      </c>
    </row>
    <row r="74" spans="1:1" ht="32.25" thickBot="1" x14ac:dyDescent="0.3">
      <c r="A74" s="483" t="s">
        <v>596</v>
      </c>
    </row>
    <row r="75" spans="1:1" ht="16.5" thickBot="1" x14ac:dyDescent="0.3">
      <c r="A75" s="282"/>
    </row>
    <row r="76" spans="1:1" ht="15.75" x14ac:dyDescent="0.25">
      <c r="A76" s="563" t="s">
        <v>431</v>
      </c>
    </row>
    <row r="77" spans="1:1" ht="15.75" x14ac:dyDescent="0.25">
      <c r="A77" s="270" t="s">
        <v>536</v>
      </c>
    </row>
    <row r="78" spans="1:1" ht="15.75" x14ac:dyDescent="0.25">
      <c r="A78" s="270"/>
    </row>
    <row r="79" spans="1:1" ht="15.75" x14ac:dyDescent="0.25">
      <c r="A79" s="270" t="s">
        <v>625</v>
      </c>
    </row>
    <row r="80" spans="1:1" ht="31.5" customHeight="1" x14ac:dyDescent="0.25">
      <c r="A80" s="270" t="s">
        <v>598</v>
      </c>
    </row>
    <row r="81" spans="1:1" ht="30.75" customHeight="1" x14ac:dyDescent="0.25">
      <c r="A81" s="270" t="s">
        <v>628</v>
      </c>
    </row>
    <row r="82" spans="1:1" ht="15.75" x14ac:dyDescent="0.25">
      <c r="A82" s="270" t="s">
        <v>537</v>
      </c>
    </row>
    <row r="83" spans="1:1" ht="15.75" x14ac:dyDescent="0.25">
      <c r="A83" s="270" t="s">
        <v>538</v>
      </c>
    </row>
    <row r="84" spans="1:1" ht="47.25" x14ac:dyDescent="0.25">
      <c r="A84" s="270" t="s">
        <v>605</v>
      </c>
    </row>
    <row r="85" spans="1:1" ht="31.5" x14ac:dyDescent="0.25">
      <c r="A85" s="270" t="s">
        <v>599</v>
      </c>
    </row>
    <row r="86" spans="1:1" ht="31.5" x14ac:dyDescent="0.25">
      <c r="A86" s="270" t="s">
        <v>600</v>
      </c>
    </row>
    <row r="87" spans="1:1" ht="31.5" x14ac:dyDescent="0.25">
      <c r="A87" s="270" t="s">
        <v>601</v>
      </c>
    </row>
    <row r="88" spans="1:1" ht="15.75" x14ac:dyDescent="0.25">
      <c r="A88" s="561" t="s">
        <v>606</v>
      </c>
    </row>
    <row r="89" spans="1:1" ht="15.75" x14ac:dyDescent="0.25">
      <c r="A89" s="561" t="s">
        <v>602</v>
      </c>
    </row>
    <row r="90" spans="1:1" ht="15.75" x14ac:dyDescent="0.25">
      <c r="A90" s="561" t="s">
        <v>603</v>
      </c>
    </row>
    <row r="91" spans="1:1" ht="16.5" thickBot="1" x14ac:dyDescent="0.3">
      <c r="A91" s="562" t="s">
        <v>604</v>
      </c>
    </row>
    <row r="92" spans="1:1" ht="16.5" thickBot="1" x14ac:dyDescent="0.3">
      <c r="A92" s="284"/>
    </row>
    <row r="93" spans="1:1" s="285" customFormat="1" ht="15.75" x14ac:dyDescent="0.25">
      <c r="A93" s="566" t="s">
        <v>539</v>
      </c>
    </row>
    <row r="94" spans="1:1" s="285" customFormat="1" ht="15.75" x14ac:dyDescent="0.25">
      <c r="A94" s="272" t="s">
        <v>540</v>
      </c>
    </row>
    <row r="95" spans="1:1" s="285" customFormat="1" ht="15.75" x14ac:dyDescent="0.25">
      <c r="A95" s="272"/>
    </row>
    <row r="96" spans="1:1" s="285" customFormat="1" ht="31.5" x14ac:dyDescent="0.25">
      <c r="A96" s="272" t="s">
        <v>614</v>
      </c>
    </row>
    <row r="97" spans="1:1" s="285" customFormat="1" ht="15.75" x14ac:dyDescent="0.25">
      <c r="A97" s="272"/>
    </row>
    <row r="98" spans="1:1" s="285" customFormat="1" ht="31.5" x14ac:dyDescent="0.25">
      <c r="A98" s="272" t="s">
        <v>607</v>
      </c>
    </row>
    <row r="99" spans="1:1" s="285" customFormat="1" ht="15.75" x14ac:dyDescent="0.25">
      <c r="A99" s="272"/>
    </row>
    <row r="100" spans="1:1" s="285" customFormat="1" ht="47.25" x14ac:dyDescent="0.25">
      <c r="A100" s="272" t="s">
        <v>626</v>
      </c>
    </row>
    <row r="101" spans="1:1" s="285" customFormat="1" ht="15.75" x14ac:dyDescent="0.25">
      <c r="A101" s="272"/>
    </row>
    <row r="102" spans="1:1" s="285" customFormat="1" ht="15.75" x14ac:dyDescent="0.25">
      <c r="A102" s="272" t="s">
        <v>608</v>
      </c>
    </row>
    <row r="103" spans="1:1" s="285" customFormat="1" ht="15.75" x14ac:dyDescent="0.25">
      <c r="A103" s="272"/>
    </row>
    <row r="104" spans="1:1" s="285" customFormat="1" ht="47.25" x14ac:dyDescent="0.25">
      <c r="A104" s="272" t="s">
        <v>609</v>
      </c>
    </row>
    <row r="105" spans="1:1" s="285" customFormat="1" ht="15.75" x14ac:dyDescent="0.25">
      <c r="A105" s="564" t="s">
        <v>611</v>
      </c>
    </row>
    <row r="106" spans="1:1" s="285" customFormat="1" ht="15.75" x14ac:dyDescent="0.25">
      <c r="A106" s="564" t="s">
        <v>610</v>
      </c>
    </row>
    <row r="107" spans="1:1" s="285" customFormat="1" ht="15.75" x14ac:dyDescent="0.25">
      <c r="A107" s="564" t="s">
        <v>612</v>
      </c>
    </row>
    <row r="108" spans="1:1" s="285" customFormat="1" ht="16.5" thickBot="1" x14ac:dyDescent="0.3">
      <c r="A108" s="565" t="s">
        <v>613</v>
      </c>
    </row>
    <row r="109" spans="1:1" s="285" customFormat="1" ht="16.5" thickBot="1" x14ac:dyDescent="0.3">
      <c r="A109" s="629"/>
    </row>
    <row r="110" spans="1:1" s="285" customFormat="1" ht="15.75" x14ac:dyDescent="0.25">
      <c r="A110" s="559" t="s">
        <v>719</v>
      </c>
    </row>
    <row r="111" spans="1:1" s="285" customFormat="1" ht="15.75" x14ac:dyDescent="0.25">
      <c r="A111" s="273"/>
    </row>
    <row r="112" spans="1:1" s="285" customFormat="1" ht="47.25" x14ac:dyDescent="0.25">
      <c r="A112" s="273" t="s">
        <v>845</v>
      </c>
    </row>
    <row r="113" spans="1:1" s="285" customFormat="1" ht="15.75" x14ac:dyDescent="0.25">
      <c r="A113" s="273"/>
    </row>
    <row r="114" spans="1:1" s="285" customFormat="1" ht="31.5" x14ac:dyDescent="0.25">
      <c r="A114" s="273" t="s">
        <v>720</v>
      </c>
    </row>
    <row r="115" spans="1:1" s="285" customFormat="1" ht="16.5" thickBot="1" x14ac:dyDescent="0.3">
      <c r="A115" s="483"/>
    </row>
    <row r="116" spans="1:1" ht="16.5" thickBot="1" x14ac:dyDescent="0.3">
      <c r="A116" s="282"/>
    </row>
    <row r="117" spans="1:1" ht="15.75" x14ac:dyDescent="0.25">
      <c r="A117" s="567" t="s">
        <v>615</v>
      </c>
    </row>
    <row r="118" spans="1:1" ht="15.75" x14ac:dyDescent="0.25">
      <c r="A118" s="269" t="s">
        <v>616</v>
      </c>
    </row>
    <row r="119" spans="1:1" ht="15.75" x14ac:dyDescent="0.25">
      <c r="A119" s="269"/>
    </row>
    <row r="120" spans="1:1" ht="36" customHeight="1" x14ac:dyDescent="0.25">
      <c r="A120" s="269" t="s">
        <v>617</v>
      </c>
    </row>
    <row r="121" spans="1:1" ht="13.5" customHeight="1" x14ac:dyDescent="0.25">
      <c r="A121" s="269"/>
    </row>
    <row r="122" spans="1:1" ht="50.25" customHeight="1" x14ac:dyDescent="0.25">
      <c r="A122" s="269" t="s">
        <v>618</v>
      </c>
    </row>
    <row r="123" spans="1:1" ht="15.75" x14ac:dyDescent="0.25">
      <c r="A123" s="269"/>
    </row>
    <row r="124" spans="1:1" ht="15.75" x14ac:dyDescent="0.25">
      <c r="A124" s="269" t="s">
        <v>619</v>
      </c>
    </row>
    <row r="125" spans="1:1" ht="15.75" x14ac:dyDescent="0.25">
      <c r="A125" s="568"/>
    </row>
    <row r="126" spans="1:1" ht="16.5" thickBot="1" x14ac:dyDescent="0.3">
      <c r="A126" s="292" t="s">
        <v>620</v>
      </c>
    </row>
    <row r="129" customFormat="1" x14ac:dyDescent="0.25"/>
    <row r="130" customFormat="1" x14ac:dyDescent="0.25"/>
    <row r="131" customFormat="1" x14ac:dyDescent="0.25"/>
    <row r="132" customFormat="1" x14ac:dyDescent="0.25"/>
    <row r="133" customFormat="1" x14ac:dyDescent="0.25"/>
  </sheetData>
  <sheetProtection algorithmName="SHA-512" hashValue="ZVlX/doYRZVMYKwBy5SmtKXG44vasMLjIH3NynfCLGc9kBb8ksiIDJBudZFqSaI5g8RYHotfGUsW9qsyXgZrjQ==" saltValue="T9hJZm8XpolhlCZKtymjEA==" spinCount="100000" sheet="1"/>
  <hyperlinks>
    <hyperlink ref="A31" location="'Simplified Nutrient Assessment'!B7" display="Fruit " xr:uid="{00000000-0004-0000-1000-000000000000}"/>
    <hyperlink ref="A47" location="'Simplified Nutrient Assessment'!B15" display="Milk " xr:uid="{00000000-0004-0000-1000-000001000000}"/>
    <hyperlink ref="A60" location="'Simplified Nutrient Assessment'!A23" display="Vegetable Subgroups" xr:uid="{00000000-0004-0000-1000-000002000000}"/>
    <hyperlink ref="A76" location="'Simplified Nutrient Assessment'!N3" display="Main Dish Simplified Nutrient Data Entry" xr:uid="{00000000-0004-0000-1000-000003000000}"/>
    <hyperlink ref="A93" location="'Simplified Nutrient Assessment'!X3" display="Other Items Nutrient Assessment" xr:uid="{00000000-0004-0000-1000-000004000000}"/>
    <hyperlink ref="A29" location="'Simplified Nutrient Assessment'!B3" display="Fruit, Milk, and Vegetable Subgroup Simplified Nutrient Assessment" xr:uid="{00000000-0004-0000-1000-000005000000}"/>
    <hyperlink ref="A110" location="'Simplified Nutrient Assessment'!A74" display="Sodium Portion of Simplified Nutrient Assessment" xr:uid="{00000000-0004-0000-1000-000006000000}"/>
    <hyperlink ref="A117" location="'Simplified Nutrient Assessment'!P58" display="Simplified Nutrient Assessment (results)" xr:uid="{00000000-0004-0000-1000-000007000000}"/>
  </hyperlinks>
  <pageMargins left="0.7" right="0.7" top="0.75" bottom="0.75" header="0.3" footer="0.3"/>
  <pageSetup scale="70" orientation="portrait" r:id="rId1"/>
  <headerFooter>
    <oddHeader>&amp;L&amp;G</oddHeader>
    <oddFooter>Page &amp;P</oddFooter>
  </headerFooter>
  <rowBreaks count="2" manualBreakCount="2">
    <brk id="45" max="16383" man="1"/>
    <brk id="91" max="16383" man="1"/>
  </rowBreaks>
  <drawing r:id="rId2"/>
  <legacyDrawingHF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AV105"/>
  <sheetViews>
    <sheetView zoomScale="70" zoomScaleNormal="70" workbookViewId="0">
      <pane ySplit="6" topLeftCell="A7" activePane="bottomLeft" state="frozen"/>
      <selection activeCell="G4" sqref="G4:J4"/>
      <selection pane="bottomLeft" activeCell="A84" sqref="A84:XFD84"/>
    </sheetView>
  </sheetViews>
  <sheetFormatPr defaultRowHeight="15" x14ac:dyDescent="0.25"/>
  <cols>
    <col min="1" max="1" width="13.42578125" customWidth="1"/>
    <col min="2" max="5" width="20" hidden="1" customWidth="1"/>
    <col min="6" max="6" width="26.42578125" customWidth="1"/>
    <col min="7" max="7" width="23.42578125" customWidth="1"/>
    <col min="8" max="8" width="5.42578125" hidden="1" customWidth="1"/>
    <col min="9" max="9" width="14.140625" hidden="1" customWidth="1"/>
    <col min="10" max="10" width="26.42578125" customWidth="1"/>
    <col min="11" max="11" width="9" hidden="1" customWidth="1"/>
    <col min="12" max="12" width="5.5703125" hidden="1" customWidth="1"/>
    <col min="13" max="13" width="2.85546875" customWidth="1"/>
    <col min="14" max="14" width="55.85546875" customWidth="1"/>
    <col min="15" max="15" width="32.5703125" customWidth="1"/>
    <col min="16" max="16" width="15.42578125" customWidth="1"/>
    <col min="17" max="18" width="14.140625" customWidth="1"/>
    <col min="19" max="19" width="17" customWidth="1"/>
    <col min="20" max="20" width="8.140625" hidden="1" customWidth="1"/>
    <col min="21" max="21" width="4.140625" hidden="1" customWidth="1"/>
    <col min="22" max="22" width="10.42578125" hidden="1" customWidth="1"/>
    <col min="23" max="23" width="2.5703125" customWidth="1"/>
    <col min="24" max="24" width="42.140625" customWidth="1"/>
    <col min="25" max="25" width="16.140625" customWidth="1"/>
    <col min="26" max="27" width="13.5703125" customWidth="1"/>
    <col min="28" max="28" width="17.5703125" customWidth="1"/>
    <col min="29" max="30" width="9.140625" hidden="1" customWidth="1"/>
    <col min="31" max="31" width="0" hidden="1" customWidth="1"/>
    <col min="32" max="32" width="2" customWidth="1"/>
    <col min="36" max="36" width="9.85546875" customWidth="1"/>
    <col min="37" max="38" width="9.85546875" hidden="1" customWidth="1"/>
    <col min="39" max="39" width="9.85546875" customWidth="1"/>
    <col min="40" max="40" width="5.85546875" customWidth="1"/>
    <col min="41" max="41" width="3.42578125" customWidth="1"/>
    <col min="44" max="44" width="10.85546875" customWidth="1"/>
    <col min="45" max="46" width="10.85546875" hidden="1" customWidth="1"/>
    <col min="47" max="47" width="10.85546875" customWidth="1"/>
    <col min="48" max="48" width="7.140625" customWidth="1"/>
  </cols>
  <sheetData>
    <row r="1" spans="1:48" ht="23.25" customHeight="1" thickBot="1" x14ac:dyDescent="0.3">
      <c r="A1" s="1284" t="s">
        <v>816</v>
      </c>
      <c r="B1" s="1064"/>
      <c r="C1" s="1064"/>
      <c r="D1" s="1064"/>
      <c r="E1" s="1064"/>
      <c r="F1" s="1064"/>
      <c r="G1" s="1064"/>
      <c r="H1" s="1064"/>
      <c r="I1" s="1064"/>
      <c r="J1" s="1064"/>
      <c r="K1" s="1064"/>
      <c r="L1" s="1064"/>
      <c r="M1" s="1064"/>
      <c r="N1" s="1064"/>
      <c r="O1" s="1064"/>
      <c r="P1" s="1064"/>
      <c r="Q1" s="1064"/>
      <c r="R1" s="1064"/>
      <c r="S1" s="1064"/>
      <c r="T1" s="1064"/>
      <c r="U1" s="1064"/>
      <c r="V1" s="1064"/>
      <c r="W1" s="1064"/>
      <c r="X1" s="1064"/>
      <c r="Y1" s="1064"/>
      <c r="Z1" s="1064"/>
      <c r="AA1" s="1064"/>
      <c r="AB1" s="1065"/>
      <c r="AC1" s="480"/>
    </row>
    <row r="2" spans="1:48" ht="54" customHeight="1" thickBot="1" x14ac:dyDescent="0.3">
      <c r="A2" s="1285" t="s">
        <v>163</v>
      </c>
      <c r="B2" s="1286"/>
      <c r="C2" s="1286"/>
      <c r="D2" s="1286"/>
      <c r="E2" s="1286"/>
      <c r="F2" s="1286"/>
      <c r="G2" s="1286"/>
      <c r="H2" s="1286"/>
      <c r="I2" s="1286"/>
      <c r="J2" s="1286"/>
      <c r="K2" s="1286"/>
      <c r="L2" s="1286"/>
      <c r="M2" s="1286"/>
      <c r="N2" s="1287" t="s">
        <v>525</v>
      </c>
      <c r="O2" s="1287"/>
      <c r="P2" s="1287"/>
      <c r="Q2" s="1287"/>
      <c r="R2" s="631"/>
      <c r="S2" s="403"/>
      <c r="T2" s="403"/>
      <c r="U2" s="403"/>
      <c r="V2" s="403"/>
      <c r="W2" s="403"/>
      <c r="X2" s="1288" t="s">
        <v>682</v>
      </c>
      <c r="Y2" s="1288"/>
      <c r="Z2" s="1287" t="s">
        <v>259</v>
      </c>
      <c r="AA2" s="1287"/>
      <c r="AB2" s="1287"/>
      <c r="AC2" s="1287"/>
    </row>
    <row r="3" spans="1:48" ht="24.75" customHeight="1" thickBot="1" x14ac:dyDescent="0.3">
      <c r="A3" s="1289" t="s">
        <v>683</v>
      </c>
      <c r="B3" s="1290"/>
      <c r="C3" s="1290"/>
      <c r="D3" s="1290"/>
      <c r="E3" s="1290"/>
      <c r="F3" s="1290"/>
      <c r="G3" s="1290"/>
      <c r="H3" s="1290"/>
      <c r="I3" s="1290"/>
      <c r="J3" s="1291"/>
      <c r="K3" s="180"/>
      <c r="L3" s="180"/>
      <c r="N3" s="1289" t="s">
        <v>431</v>
      </c>
      <c r="O3" s="1290"/>
      <c r="P3" s="1290"/>
      <c r="Q3" s="1290"/>
      <c r="R3" s="1290"/>
      <c r="S3" s="1291"/>
      <c r="T3" s="183"/>
      <c r="U3" s="183"/>
      <c r="X3" s="1289" t="s">
        <v>432</v>
      </c>
      <c r="Y3" s="1290"/>
      <c r="Z3" s="1290"/>
      <c r="AA3" s="1290"/>
      <c r="AB3" s="1291"/>
    </row>
    <row r="4" spans="1:48" ht="49.5" customHeight="1" thickBot="1" x14ac:dyDescent="0.3">
      <c r="A4" s="1298" t="s">
        <v>684</v>
      </c>
      <c r="B4" s="1298"/>
      <c r="C4" s="1298"/>
      <c r="D4" s="1298"/>
      <c r="E4" s="1298"/>
      <c r="F4" s="1298"/>
      <c r="G4" s="1298"/>
      <c r="H4" s="1298"/>
      <c r="I4" s="1298"/>
      <c r="J4" s="1298"/>
      <c r="K4" s="594"/>
      <c r="L4" s="594"/>
      <c r="N4" s="1298" t="s">
        <v>556</v>
      </c>
      <c r="O4" s="1298"/>
      <c r="P4" s="1298"/>
      <c r="Q4" s="1298"/>
      <c r="R4" s="1298"/>
      <c r="S4" s="1298"/>
      <c r="T4" s="181"/>
      <c r="U4" s="181"/>
      <c r="X4" s="1298" t="s">
        <v>669</v>
      </c>
      <c r="Y4" s="1298"/>
      <c r="Z4" s="1298"/>
      <c r="AA4" s="1298"/>
      <c r="AB4" s="1298"/>
    </row>
    <row r="5" spans="1:48" ht="12.75" customHeight="1" thickBot="1" x14ac:dyDescent="0.3">
      <c r="A5" s="1299"/>
      <c r="B5" s="1299"/>
      <c r="C5" s="1299"/>
      <c r="D5" s="1299"/>
      <c r="E5" s="1299"/>
      <c r="F5" s="1299"/>
      <c r="G5" s="1299"/>
      <c r="H5" s="1299"/>
      <c r="I5" s="1299"/>
      <c r="J5" s="1299"/>
      <c r="K5" s="594"/>
      <c r="L5" s="594"/>
      <c r="N5" s="398" t="s">
        <v>423</v>
      </c>
      <c r="O5" s="399" t="s">
        <v>424</v>
      </c>
      <c r="P5" s="399" t="s">
        <v>425</v>
      </c>
      <c r="Q5" s="399" t="s">
        <v>426</v>
      </c>
      <c r="R5" s="608" t="s">
        <v>427</v>
      </c>
      <c r="S5" s="400" t="s">
        <v>679</v>
      </c>
      <c r="T5" s="181"/>
      <c r="U5" s="181"/>
      <c r="X5" s="401" t="s">
        <v>428</v>
      </c>
      <c r="Y5" s="401" t="s">
        <v>685</v>
      </c>
      <c r="Z5" s="401" t="s">
        <v>429</v>
      </c>
      <c r="AA5" s="402" t="s">
        <v>430</v>
      </c>
      <c r="AB5" s="610" t="s">
        <v>686</v>
      </c>
    </row>
    <row r="6" spans="1:48" ht="52.5" customHeight="1" thickBot="1" x14ac:dyDescent="0.3">
      <c r="A6" s="1300"/>
      <c r="B6" s="1300"/>
      <c r="C6" s="1300"/>
      <c r="D6" s="1300"/>
      <c r="E6" s="1300"/>
      <c r="F6" s="1300"/>
      <c r="G6" s="1300"/>
      <c r="H6" s="1300"/>
      <c r="I6" s="1300"/>
      <c r="J6" s="1300"/>
      <c r="K6" s="594" t="s">
        <v>121</v>
      </c>
      <c r="L6" s="594" t="s">
        <v>122</v>
      </c>
      <c r="N6" s="394" t="s">
        <v>521</v>
      </c>
      <c r="O6" s="395" t="s">
        <v>529</v>
      </c>
      <c r="P6" s="396" t="s">
        <v>383</v>
      </c>
      <c r="Q6" s="396" t="s">
        <v>385</v>
      </c>
      <c r="R6" s="609" t="s">
        <v>680</v>
      </c>
      <c r="S6" s="397" t="s">
        <v>422</v>
      </c>
      <c r="T6" s="184" t="s">
        <v>131</v>
      </c>
      <c r="U6" s="184" t="s">
        <v>134</v>
      </c>
      <c r="V6" s="184" t="s">
        <v>687</v>
      </c>
      <c r="W6" s="611"/>
      <c r="X6" s="394" t="s">
        <v>384</v>
      </c>
      <c r="Y6" s="396" t="s">
        <v>383</v>
      </c>
      <c r="Z6" s="396" t="s">
        <v>385</v>
      </c>
      <c r="AA6" s="609" t="s">
        <v>680</v>
      </c>
      <c r="AB6" s="397" t="s">
        <v>422</v>
      </c>
      <c r="AC6" s="184" t="s">
        <v>131</v>
      </c>
      <c r="AD6" s="184" t="s">
        <v>134</v>
      </c>
      <c r="AE6" s="184" t="s">
        <v>687</v>
      </c>
      <c r="AF6" s="611"/>
      <c r="AG6" s="1262" t="s">
        <v>400</v>
      </c>
      <c r="AH6" s="1263"/>
      <c r="AI6" s="1263"/>
      <c r="AJ6" s="1263"/>
      <c r="AK6" s="1263"/>
      <c r="AL6" s="1263"/>
      <c r="AM6" s="1263"/>
      <c r="AN6" s="1264"/>
      <c r="AP6" s="1265" t="s">
        <v>239</v>
      </c>
      <c r="AQ6" s="1266"/>
      <c r="AR6" s="1266"/>
      <c r="AS6" s="1266"/>
      <c r="AT6" s="1266"/>
      <c r="AU6" s="1266"/>
      <c r="AV6" s="1267"/>
    </row>
    <row r="7" spans="1:48" ht="27.75" customHeight="1" thickBot="1" x14ac:dyDescent="0.3">
      <c r="A7" s="1271" t="s">
        <v>4</v>
      </c>
      <c r="B7" s="1272"/>
      <c r="C7" s="1272"/>
      <c r="D7" s="1272"/>
      <c r="E7" s="1272"/>
      <c r="F7" s="1272"/>
      <c r="G7" s="1272"/>
      <c r="H7" s="1272"/>
      <c r="I7" s="1272"/>
      <c r="J7" s="1273"/>
      <c r="K7" s="594">
        <f>I14*$F$8</f>
        <v>0</v>
      </c>
      <c r="L7" s="594">
        <f>D14*$F$8</f>
        <v>0</v>
      </c>
      <c r="N7" s="363" t="str">
        <f>'All Meals'!C11</f>
        <v>Example: Chicken nuggets w/ roll and honey sauce</v>
      </c>
      <c r="O7" s="363" t="s">
        <v>386</v>
      </c>
      <c r="P7" s="364">
        <v>250</v>
      </c>
      <c r="Q7" s="364">
        <v>4</v>
      </c>
      <c r="R7" s="364">
        <v>150</v>
      </c>
      <c r="S7" s="364">
        <v>100</v>
      </c>
      <c r="X7" s="364" t="s">
        <v>243</v>
      </c>
      <c r="Y7" s="364">
        <v>50</v>
      </c>
      <c r="Z7" s="364">
        <v>1</v>
      </c>
      <c r="AA7" s="364">
        <v>5</v>
      </c>
      <c r="AB7" s="364">
        <v>100</v>
      </c>
      <c r="AG7" s="1246" t="s">
        <v>417</v>
      </c>
      <c r="AH7" s="1247"/>
      <c r="AI7" s="1247"/>
      <c r="AJ7" s="1247"/>
      <c r="AK7" s="1247"/>
      <c r="AL7" s="1247"/>
      <c r="AM7" s="1247"/>
      <c r="AN7" s="1248"/>
      <c r="AP7" s="1268"/>
      <c r="AQ7" s="1269"/>
      <c r="AR7" s="1269"/>
      <c r="AS7" s="1269"/>
      <c r="AT7" s="1269"/>
      <c r="AU7" s="1269"/>
      <c r="AV7" s="1270"/>
    </row>
    <row r="8" spans="1:48" ht="47.25" customHeight="1" x14ac:dyDescent="0.25">
      <c r="A8" s="173" t="s">
        <v>117</v>
      </c>
      <c r="B8" s="176"/>
      <c r="C8" s="176"/>
      <c r="D8" s="176"/>
      <c r="E8" s="176"/>
      <c r="F8" s="612">
        <f>IF(ISERROR(AVERAGE('All Meals'!J12:J62)),0,AVERAGE('All Meals'!J12:J62))</f>
        <v>0</v>
      </c>
      <c r="G8" s="172" t="s">
        <v>118</v>
      </c>
      <c r="H8" s="475"/>
      <c r="I8" s="475"/>
      <c r="J8" s="630">
        <f>'Weekly Report'!I5</f>
        <v>0</v>
      </c>
      <c r="K8" s="594"/>
      <c r="L8" s="594"/>
      <c r="N8" s="595" t="str">
        <f>IF('All Meals'!C13="","",'All Meals'!C13)</f>
        <v/>
      </c>
      <c r="O8" s="596"/>
      <c r="P8" s="597"/>
      <c r="Q8" s="597"/>
      <c r="R8" s="597"/>
      <c r="S8" s="597"/>
      <c r="T8" s="598">
        <f t="shared" ref="T8:T56" si="0">P8*S8</f>
        <v>0</v>
      </c>
      <c r="U8" s="598">
        <f t="shared" ref="U8:U56" si="1">Q8*S8</f>
        <v>0</v>
      </c>
      <c r="V8" s="598">
        <f t="shared" ref="V8:V56" si="2">R8*S8</f>
        <v>0</v>
      </c>
      <c r="W8" s="598"/>
      <c r="X8" s="599"/>
      <c r="Y8" s="599"/>
      <c r="Z8" s="599"/>
      <c r="AA8" s="599"/>
      <c r="AB8" s="599"/>
      <c r="AC8">
        <f t="shared" ref="AC8:AC56" si="3">Y8*AB8</f>
        <v>0</v>
      </c>
      <c r="AD8">
        <f t="shared" ref="AD8:AD56" si="4">Z8*AB8</f>
        <v>0</v>
      </c>
      <c r="AE8">
        <f t="shared" ref="AE8:AE56" si="5">AA8*AB8</f>
        <v>0</v>
      </c>
      <c r="AG8" s="1218" t="s">
        <v>398</v>
      </c>
      <c r="AH8" s="1219"/>
      <c r="AI8" s="1219"/>
      <c r="AJ8" s="1219"/>
      <c r="AK8" s="92">
        <v>1</v>
      </c>
      <c r="AL8" s="92">
        <f>INDEX(SIZES,AK8)</f>
        <v>0</v>
      </c>
      <c r="AM8" s="1255"/>
      <c r="AN8" s="1256"/>
      <c r="AP8" s="926" t="s">
        <v>229</v>
      </c>
      <c r="AQ8" s="927"/>
      <c r="AR8" s="927"/>
      <c r="AS8" s="92">
        <v>1</v>
      </c>
      <c r="AT8" s="92">
        <f>INDEX(SIZES,AS8)</f>
        <v>0</v>
      </c>
      <c r="AU8" s="1282"/>
      <c r="AV8" s="1283"/>
    </row>
    <row r="9" spans="1:48" ht="47.25" customHeight="1" x14ac:dyDescent="0.25">
      <c r="A9" s="1292" t="s">
        <v>523</v>
      </c>
      <c r="B9" s="1293"/>
      <c r="C9" s="1293"/>
      <c r="D9" s="1293"/>
      <c r="E9" s="1293"/>
      <c r="F9" s="1294"/>
      <c r="G9" s="1295" t="s">
        <v>524</v>
      </c>
      <c r="H9" s="1296"/>
      <c r="I9" s="1296"/>
      <c r="J9" s="1297"/>
      <c r="K9" s="594"/>
      <c r="L9" s="594"/>
      <c r="N9" s="595" t="str">
        <f>IF('All Meals'!C14="","",'All Meals'!C14)</f>
        <v/>
      </c>
      <c r="O9" s="596"/>
      <c r="P9" s="597"/>
      <c r="Q9" s="597"/>
      <c r="R9" s="597"/>
      <c r="S9" s="597"/>
      <c r="T9" s="598">
        <f t="shared" si="0"/>
        <v>0</v>
      </c>
      <c r="U9" s="598">
        <f t="shared" si="1"/>
        <v>0</v>
      </c>
      <c r="V9" s="598">
        <f t="shared" si="2"/>
        <v>0</v>
      </c>
      <c r="W9" s="598"/>
      <c r="X9" s="597"/>
      <c r="Y9" s="597"/>
      <c r="Z9" s="597"/>
      <c r="AA9" s="597"/>
      <c r="AB9" s="597"/>
      <c r="AC9">
        <f t="shared" si="3"/>
        <v>0</v>
      </c>
      <c r="AD9">
        <f t="shared" si="4"/>
        <v>0</v>
      </c>
      <c r="AE9">
        <f t="shared" si="5"/>
        <v>0</v>
      </c>
      <c r="AG9" s="1218" t="s">
        <v>399</v>
      </c>
      <c r="AH9" s="1219"/>
      <c r="AI9" s="1219"/>
      <c r="AJ9" s="1219"/>
      <c r="AK9" s="92">
        <v>1</v>
      </c>
      <c r="AL9" s="92">
        <f>INDEX(SIZES,AK9)</f>
        <v>0</v>
      </c>
      <c r="AM9" s="1255"/>
      <c r="AN9" s="1256"/>
      <c r="AP9" s="926"/>
      <c r="AQ9" s="927"/>
      <c r="AR9" s="927"/>
      <c r="AS9" s="92">
        <v>1</v>
      </c>
      <c r="AT9" s="92">
        <f>INDEX(SIZES,AS9)</f>
        <v>0</v>
      </c>
      <c r="AU9" s="1257"/>
      <c r="AV9" s="1258"/>
    </row>
    <row r="10" spans="1:48" ht="47.25" customHeight="1" x14ac:dyDescent="0.25">
      <c r="A10" s="488"/>
      <c r="B10" s="489">
        <v>4</v>
      </c>
      <c r="C10" s="490">
        <v>132.59333333333333</v>
      </c>
      <c r="D10" s="490">
        <v>0.3433066666666667</v>
      </c>
      <c r="E10" s="490">
        <v>7.4</v>
      </c>
      <c r="F10" s="491" t="s">
        <v>437</v>
      </c>
      <c r="G10" s="576"/>
      <c r="H10" s="579">
        <v>4</v>
      </c>
      <c r="I10" s="580">
        <v>3.6749999999999998</v>
      </c>
      <c r="J10" s="498" t="s">
        <v>437</v>
      </c>
      <c r="K10" s="594" t="s">
        <v>123</v>
      </c>
      <c r="L10" s="594" t="s">
        <v>124</v>
      </c>
      <c r="N10" s="595" t="str">
        <f>IF('All Meals'!C15="","",'All Meals'!C15)</f>
        <v/>
      </c>
      <c r="O10" s="596"/>
      <c r="P10" s="601"/>
      <c r="Q10" s="601"/>
      <c r="R10" s="601"/>
      <c r="S10" s="601"/>
      <c r="T10" s="598">
        <f t="shared" si="0"/>
        <v>0</v>
      </c>
      <c r="U10" s="598">
        <f t="shared" si="1"/>
        <v>0</v>
      </c>
      <c r="V10" s="598">
        <f t="shared" si="2"/>
        <v>0</v>
      </c>
      <c r="W10" s="598"/>
      <c r="X10" s="597"/>
      <c r="Y10" s="601"/>
      <c r="Z10" s="601"/>
      <c r="AA10" s="601"/>
      <c r="AB10" s="601"/>
      <c r="AC10">
        <f t="shared" si="3"/>
        <v>0</v>
      </c>
      <c r="AD10">
        <f t="shared" si="4"/>
        <v>0</v>
      </c>
      <c r="AE10">
        <f t="shared" si="5"/>
        <v>0</v>
      </c>
      <c r="AG10" s="1218" t="s">
        <v>406</v>
      </c>
      <c r="AH10" s="1219"/>
      <c r="AI10" s="1219"/>
      <c r="AJ10" s="1219"/>
      <c r="AK10" s="374"/>
      <c r="AL10" s="374"/>
      <c r="AM10" s="1274"/>
      <c r="AN10" s="1275"/>
      <c r="AP10" s="926"/>
      <c r="AQ10" s="927"/>
      <c r="AR10" s="927"/>
      <c r="AS10" s="92">
        <v>1</v>
      </c>
      <c r="AT10" s="92">
        <f>INDEX(SIZES,AS10)</f>
        <v>0</v>
      </c>
      <c r="AU10" s="1257"/>
      <c r="AV10" s="1258"/>
    </row>
    <row r="11" spans="1:48" ht="47.25" customHeight="1" x14ac:dyDescent="0.25">
      <c r="A11" s="488"/>
      <c r="B11" s="489"/>
      <c r="C11" s="490">
        <v>154.99333333333334</v>
      </c>
      <c r="D11" s="490">
        <v>1.0608066666666669</v>
      </c>
      <c r="E11" s="490">
        <v>17.399999999999999</v>
      </c>
      <c r="F11" s="492" t="s">
        <v>438</v>
      </c>
      <c r="G11" s="577"/>
      <c r="H11" s="577"/>
      <c r="I11" s="580">
        <v>12.25</v>
      </c>
      <c r="J11" s="499" t="s">
        <v>438</v>
      </c>
      <c r="K11" s="594">
        <f>K7</f>
        <v>0</v>
      </c>
      <c r="L11" s="594">
        <f>L7</f>
        <v>0</v>
      </c>
      <c r="N11" s="595" t="str">
        <f>IF('All Meals'!C16="","",'All Meals'!C16)</f>
        <v/>
      </c>
      <c r="O11" s="596"/>
      <c r="P11" s="601"/>
      <c r="Q11" s="601"/>
      <c r="R11" s="601"/>
      <c r="S11" s="601"/>
      <c r="T11" s="598">
        <f t="shared" si="0"/>
        <v>0</v>
      </c>
      <c r="U11" s="598">
        <f t="shared" si="1"/>
        <v>0</v>
      </c>
      <c r="V11" s="598">
        <f t="shared" si="2"/>
        <v>0</v>
      </c>
      <c r="W11" s="598"/>
      <c r="X11" s="597"/>
      <c r="Y11" s="601"/>
      <c r="Z11" s="601"/>
      <c r="AA11" s="601"/>
      <c r="AB11" s="601"/>
      <c r="AC11">
        <f t="shared" si="3"/>
        <v>0</v>
      </c>
      <c r="AD11">
        <f t="shared" si="4"/>
        <v>0</v>
      </c>
      <c r="AE11">
        <f t="shared" si="5"/>
        <v>0</v>
      </c>
      <c r="AG11" s="1218"/>
      <c r="AH11" s="1219"/>
      <c r="AI11" s="1219"/>
      <c r="AJ11" s="1219"/>
      <c r="AK11" s="374"/>
      <c r="AL11" s="374"/>
      <c r="AM11" s="1274"/>
      <c r="AN11" s="1275"/>
      <c r="AP11" s="926"/>
      <c r="AQ11" s="927"/>
      <c r="AR11" s="927"/>
      <c r="AS11" s="92">
        <v>1</v>
      </c>
      <c r="AT11" s="92">
        <f>INDEX(SIZES,AS11)</f>
        <v>0</v>
      </c>
      <c r="AU11" s="1257"/>
      <c r="AV11" s="1258"/>
    </row>
    <row r="12" spans="1:48" ht="47.25" customHeight="1" x14ac:dyDescent="0.25">
      <c r="A12" s="488"/>
      <c r="B12" s="489"/>
      <c r="C12" s="490">
        <v>177.39333333333335</v>
      </c>
      <c r="D12" s="490">
        <v>1.7783066666666669</v>
      </c>
      <c r="E12" s="490">
        <v>27.4</v>
      </c>
      <c r="F12" s="492" t="s">
        <v>439</v>
      </c>
      <c r="G12" s="577"/>
      <c r="H12" s="577"/>
      <c r="I12" s="580">
        <v>20.824999999999999</v>
      </c>
      <c r="J12" s="499" t="s">
        <v>439</v>
      </c>
      <c r="K12" s="594"/>
      <c r="L12" s="594"/>
      <c r="N12" s="595" t="str">
        <f>IF('All Meals'!C17="","",'All Meals'!C17)</f>
        <v/>
      </c>
      <c r="O12" s="596"/>
      <c r="P12" s="601"/>
      <c r="Q12" s="601"/>
      <c r="R12" s="601"/>
      <c r="S12" s="601"/>
      <c r="T12" s="598">
        <f t="shared" si="0"/>
        <v>0</v>
      </c>
      <c r="U12" s="598">
        <f t="shared" si="1"/>
        <v>0</v>
      </c>
      <c r="V12" s="598">
        <f t="shared" si="2"/>
        <v>0</v>
      </c>
      <c r="W12" s="598"/>
      <c r="X12" s="597"/>
      <c r="Y12" s="601"/>
      <c r="Z12" s="601"/>
      <c r="AA12" s="601"/>
      <c r="AB12" s="601"/>
      <c r="AC12">
        <f t="shared" si="3"/>
        <v>0</v>
      </c>
      <c r="AD12">
        <f t="shared" si="4"/>
        <v>0</v>
      </c>
      <c r="AE12">
        <f t="shared" si="5"/>
        <v>0</v>
      </c>
      <c r="AG12" s="1218" t="s">
        <v>416</v>
      </c>
      <c r="AH12" s="1219"/>
      <c r="AI12" s="1219"/>
      <c r="AJ12" s="1219"/>
      <c r="AK12" s="293"/>
      <c r="AL12" s="293"/>
      <c r="AM12" s="1276">
        <f>ROUND(IF(ISERROR((AM10*AL8)/AL9),0,(AM10*AL8)/AL9),2)</f>
        <v>0</v>
      </c>
      <c r="AN12" s="1277"/>
      <c r="AP12" s="926"/>
      <c r="AQ12" s="927"/>
      <c r="AR12" s="927"/>
      <c r="AS12" s="92">
        <v>1</v>
      </c>
      <c r="AT12" s="92">
        <f>INDEX(SIZES,AS12)</f>
        <v>0</v>
      </c>
      <c r="AU12" s="1278"/>
      <c r="AV12" s="1279"/>
    </row>
    <row r="13" spans="1:48" ht="47.25" customHeight="1" thickBot="1" x14ac:dyDescent="0.3">
      <c r="A13" s="493"/>
      <c r="B13" s="494"/>
      <c r="C13" s="495">
        <v>0</v>
      </c>
      <c r="D13" s="495">
        <v>0</v>
      </c>
      <c r="E13" s="495">
        <v>0</v>
      </c>
      <c r="F13" s="496" t="s">
        <v>145</v>
      </c>
      <c r="G13" s="578"/>
      <c r="H13" s="578"/>
      <c r="I13" s="578">
        <v>0</v>
      </c>
      <c r="J13" s="500" t="s">
        <v>145</v>
      </c>
      <c r="K13" s="594" t="s">
        <v>688</v>
      </c>
      <c r="L13" s="594">
        <f>E14*F8</f>
        <v>0</v>
      </c>
      <c r="N13" s="595" t="str">
        <f>IF('All Meals'!C18="","",'All Meals'!C18)</f>
        <v/>
      </c>
      <c r="O13" s="596"/>
      <c r="P13" s="602"/>
      <c r="Q13" s="602"/>
      <c r="R13" s="602"/>
      <c r="S13" s="601"/>
      <c r="T13" s="598">
        <f t="shared" si="0"/>
        <v>0</v>
      </c>
      <c r="U13" s="598">
        <f t="shared" si="1"/>
        <v>0</v>
      </c>
      <c r="V13" s="598">
        <f t="shared" si="2"/>
        <v>0</v>
      </c>
      <c r="W13" s="598"/>
      <c r="X13" s="597"/>
      <c r="Y13" s="601"/>
      <c r="Z13" s="601"/>
      <c r="AA13" s="601"/>
      <c r="AB13" s="601"/>
      <c r="AC13">
        <f t="shared" si="3"/>
        <v>0</v>
      </c>
      <c r="AD13">
        <f t="shared" si="4"/>
        <v>0</v>
      </c>
      <c r="AE13">
        <f t="shared" si="5"/>
        <v>0</v>
      </c>
      <c r="AG13" s="1218"/>
      <c r="AH13" s="1219"/>
      <c r="AI13" s="1219"/>
      <c r="AJ13" s="1219"/>
      <c r="AK13" s="92"/>
      <c r="AL13" s="92"/>
      <c r="AM13" s="1276"/>
      <c r="AN13" s="1277"/>
      <c r="AP13" s="928"/>
      <c r="AQ13" s="929"/>
      <c r="AR13" s="929"/>
      <c r="AS13" s="229"/>
      <c r="AT13" s="229"/>
      <c r="AU13" s="1280">
        <f>SUM(AT8:AT12)</f>
        <v>0</v>
      </c>
      <c r="AV13" s="1281"/>
    </row>
    <row r="14" spans="1:48" ht="47.25" customHeight="1" thickBot="1" x14ac:dyDescent="0.3">
      <c r="B14" s="80"/>
      <c r="C14" s="80">
        <f>IF($B$10=1,$C$10,IF($B$10=2,C11,IF($B$10=3,C12,IF($B$10=4,C13,0))))</f>
        <v>0</v>
      </c>
      <c r="D14" s="80">
        <f>IF($B$10=1,D10,IF($B$10=2,D11,IF($B$10=3,D12,IF($B$10=4,D13,0))))</f>
        <v>0</v>
      </c>
      <c r="E14" s="613">
        <f>IF($B$10=1,E10,IF($B$10=2,E11,IF($B$10=3,E12,IF($B$10=4,E13,0))))</f>
        <v>0</v>
      </c>
      <c r="F14" s="614"/>
      <c r="G14" s="80"/>
      <c r="H14" s="80">
        <f>IF($H$10=1,$I$10,IF($H$10=2,I11,IF($H$10=3,I12,IF($H$10=4,I13,0))))</f>
        <v>0</v>
      </c>
      <c r="I14" s="80">
        <f>SUM(C14,H14)</f>
        <v>0</v>
      </c>
      <c r="K14" s="594"/>
      <c r="L14" s="594"/>
      <c r="N14" s="595" t="str">
        <f>IF('All Meals'!C19="","",'All Meals'!C19)</f>
        <v/>
      </c>
      <c r="O14" s="596"/>
      <c r="P14" s="602"/>
      <c r="Q14" s="602"/>
      <c r="R14" s="602"/>
      <c r="S14" s="601"/>
      <c r="T14" s="598">
        <f t="shared" si="0"/>
        <v>0</v>
      </c>
      <c r="U14" s="598">
        <f t="shared" si="1"/>
        <v>0</v>
      </c>
      <c r="V14" s="598">
        <f t="shared" si="2"/>
        <v>0</v>
      </c>
      <c r="W14" s="598"/>
      <c r="X14" s="597"/>
      <c r="Y14" s="601"/>
      <c r="Z14" s="601"/>
      <c r="AA14" s="601"/>
      <c r="AB14" s="601"/>
      <c r="AC14">
        <f t="shared" si="3"/>
        <v>0</v>
      </c>
      <c r="AD14">
        <f t="shared" si="4"/>
        <v>0</v>
      </c>
      <c r="AE14">
        <f t="shared" si="5"/>
        <v>0</v>
      </c>
      <c r="AG14" s="1246" t="s">
        <v>418</v>
      </c>
      <c r="AH14" s="1247"/>
      <c r="AI14" s="1247"/>
      <c r="AJ14" s="1247"/>
      <c r="AK14" s="1247"/>
      <c r="AL14" s="1247"/>
      <c r="AM14" s="1247"/>
      <c r="AN14" s="1248"/>
      <c r="AP14" s="1249" t="s">
        <v>381</v>
      </c>
      <c r="AQ14" s="1250"/>
      <c r="AR14" s="1250"/>
      <c r="AS14" s="1250"/>
      <c r="AT14" s="1250"/>
      <c r="AU14" s="1250"/>
      <c r="AV14" s="1251"/>
    </row>
    <row r="15" spans="1:48" ht="47.25" customHeight="1" thickBot="1" x14ac:dyDescent="0.3">
      <c r="A15" s="1259" t="s">
        <v>10</v>
      </c>
      <c r="B15" s="1260"/>
      <c r="C15" s="1260"/>
      <c r="D15" s="1260"/>
      <c r="E15" s="1260"/>
      <c r="F15" s="1260"/>
      <c r="G15" s="1260"/>
      <c r="H15" s="1260"/>
      <c r="I15" s="1260"/>
      <c r="J15" s="1261"/>
      <c r="K15" s="594" t="s">
        <v>121</v>
      </c>
      <c r="L15" s="594" t="s">
        <v>122</v>
      </c>
      <c r="N15" s="595" t="str">
        <f>IF('All Meals'!C20="","",'All Meals'!C20)</f>
        <v/>
      </c>
      <c r="O15" s="596"/>
      <c r="P15" s="602"/>
      <c r="Q15" s="602"/>
      <c r="R15" s="602"/>
      <c r="S15" s="601"/>
      <c r="T15" s="598">
        <f t="shared" si="0"/>
        <v>0</v>
      </c>
      <c r="U15" s="598">
        <f t="shared" si="1"/>
        <v>0</v>
      </c>
      <c r="V15" s="598">
        <f t="shared" si="2"/>
        <v>0</v>
      </c>
      <c r="W15" s="598"/>
      <c r="X15" s="597"/>
      <c r="Y15" s="601"/>
      <c r="Z15" s="601"/>
      <c r="AA15" s="601"/>
      <c r="AB15" s="601"/>
      <c r="AC15">
        <f t="shared" si="3"/>
        <v>0</v>
      </c>
      <c r="AD15">
        <f t="shared" si="4"/>
        <v>0</v>
      </c>
      <c r="AE15">
        <f t="shared" si="5"/>
        <v>0</v>
      </c>
      <c r="AG15" s="1218" t="s">
        <v>419</v>
      </c>
      <c r="AH15" s="1219"/>
      <c r="AI15" s="1219"/>
      <c r="AJ15" s="1219"/>
      <c r="AK15" s="21"/>
      <c r="AL15" s="21"/>
      <c r="AM15" s="1220"/>
      <c r="AN15" s="1221"/>
      <c r="AP15" s="1252"/>
      <c r="AQ15" s="1253"/>
      <c r="AR15" s="1253"/>
      <c r="AS15" s="1253"/>
      <c r="AT15" s="1253"/>
      <c r="AU15" s="1253"/>
      <c r="AV15" s="1254"/>
    </row>
    <row r="16" spans="1:48" ht="47.25" customHeight="1" x14ac:dyDescent="0.25">
      <c r="A16" s="179" t="s">
        <v>117</v>
      </c>
      <c r="B16" s="177"/>
      <c r="C16" s="178"/>
      <c r="D16" s="178"/>
      <c r="E16" s="178"/>
      <c r="F16" s="615">
        <f>IF(ISERROR(AVERAGE('All Meals'!T12:T62)),0, AVERAGE('All Meals'!T12:T62))</f>
        <v>0</v>
      </c>
      <c r="G16" s="481" t="s">
        <v>119</v>
      </c>
      <c r="H16" s="476"/>
      <c r="I16" s="476"/>
      <c r="J16" s="630">
        <f>'Weekly Report'!I32</f>
        <v>0</v>
      </c>
      <c r="K16" s="594">
        <f>C22*$F$16</f>
        <v>0</v>
      </c>
      <c r="L16" s="594">
        <f>D22*$F$16</f>
        <v>0</v>
      </c>
      <c r="N16" s="595" t="str">
        <f>IF('All Meals'!C21="","",'All Meals'!C21)</f>
        <v/>
      </c>
      <c r="O16" s="596"/>
      <c r="P16" s="602"/>
      <c r="Q16" s="602"/>
      <c r="R16" s="602"/>
      <c r="S16" s="601"/>
      <c r="T16" s="598">
        <f t="shared" si="0"/>
        <v>0</v>
      </c>
      <c r="U16" s="598">
        <f t="shared" si="1"/>
        <v>0</v>
      </c>
      <c r="V16" s="598">
        <f t="shared" si="2"/>
        <v>0</v>
      </c>
      <c r="W16" s="598"/>
      <c r="X16" s="600"/>
      <c r="Y16" s="602"/>
      <c r="Z16" s="602"/>
      <c r="AA16" s="602"/>
      <c r="AB16" s="602"/>
      <c r="AC16">
        <f t="shared" si="3"/>
        <v>0</v>
      </c>
      <c r="AD16">
        <f t="shared" si="4"/>
        <v>0</v>
      </c>
      <c r="AE16">
        <f t="shared" si="5"/>
        <v>0</v>
      </c>
      <c r="AG16" s="1218" t="s">
        <v>420</v>
      </c>
      <c r="AH16" s="1219"/>
      <c r="AI16" s="1219"/>
      <c r="AJ16" s="1219"/>
      <c r="AK16" s="21"/>
      <c r="AL16" s="21"/>
      <c r="AM16" s="1220"/>
      <c r="AN16" s="1221"/>
      <c r="AP16" s="1222" t="s">
        <v>230</v>
      </c>
      <c r="AQ16" s="1223"/>
      <c r="AR16" s="1224"/>
      <c r="AU16" s="917"/>
      <c r="AV16" s="918"/>
    </row>
    <row r="17" spans="1:48" ht="47.25" customHeight="1" x14ac:dyDescent="0.25">
      <c r="A17" s="1225" t="s">
        <v>120</v>
      </c>
      <c r="B17" s="1226"/>
      <c r="C17" s="1226"/>
      <c r="D17" s="1226"/>
      <c r="E17" s="1226"/>
      <c r="F17" s="1226"/>
      <c r="G17" s="1226"/>
      <c r="H17" s="1226"/>
      <c r="I17" s="1226"/>
      <c r="J17" s="1227"/>
      <c r="K17" s="594"/>
      <c r="L17" s="594"/>
      <c r="N17" s="595" t="str">
        <f>IF('All Meals'!C22="","",'All Meals'!C22)</f>
        <v/>
      </c>
      <c r="O17" s="596"/>
      <c r="P17" s="602"/>
      <c r="Q17" s="602"/>
      <c r="R17" s="602"/>
      <c r="S17" s="601"/>
      <c r="T17" s="598">
        <f t="shared" si="0"/>
        <v>0</v>
      </c>
      <c r="U17" s="598">
        <f t="shared" si="1"/>
        <v>0</v>
      </c>
      <c r="V17" s="598">
        <f t="shared" si="2"/>
        <v>0</v>
      </c>
      <c r="W17" s="598"/>
      <c r="X17" s="600"/>
      <c r="Y17" s="602"/>
      <c r="Z17" s="602"/>
      <c r="AA17" s="602"/>
      <c r="AB17" s="602"/>
      <c r="AC17">
        <f t="shared" si="3"/>
        <v>0</v>
      </c>
      <c r="AD17">
        <f t="shared" si="4"/>
        <v>0</v>
      </c>
      <c r="AE17">
        <f t="shared" si="5"/>
        <v>0</v>
      </c>
      <c r="AG17" s="1228" t="s">
        <v>405</v>
      </c>
      <c r="AH17" s="1229"/>
      <c r="AI17" s="1229"/>
      <c r="AJ17" s="1229"/>
      <c r="AK17" s="230"/>
      <c r="AL17" s="230"/>
      <c r="AM17" s="1230"/>
      <c r="AN17" s="1231"/>
      <c r="AP17" s="673"/>
      <c r="AQ17" s="915"/>
      <c r="AR17" s="916"/>
      <c r="AU17" s="919"/>
      <c r="AV17" s="920"/>
    </row>
    <row r="18" spans="1:48" ht="47.25" customHeight="1" thickBot="1" x14ac:dyDescent="0.3">
      <c r="A18" s="484"/>
      <c r="B18" s="485">
        <v>4</v>
      </c>
      <c r="C18" s="501">
        <v>114.65</v>
      </c>
      <c r="D18" s="501">
        <v>0.35949999999999999</v>
      </c>
      <c r="E18" s="501">
        <v>136</v>
      </c>
      <c r="F18" s="1234" t="s">
        <v>434</v>
      </c>
      <c r="G18" s="1234"/>
      <c r="H18" s="1234"/>
      <c r="I18" s="1234"/>
      <c r="J18" s="1235"/>
      <c r="K18" s="594"/>
      <c r="L18" s="594"/>
      <c r="N18" s="595" t="str">
        <f>IF('All Meals'!C23="","",'All Meals'!C23)</f>
        <v/>
      </c>
      <c r="O18" s="596"/>
      <c r="P18" s="602"/>
      <c r="Q18" s="602"/>
      <c r="R18" s="602"/>
      <c r="S18" s="601"/>
      <c r="T18" s="598">
        <f t="shared" si="0"/>
        <v>0</v>
      </c>
      <c r="U18" s="598">
        <f t="shared" si="1"/>
        <v>0</v>
      </c>
      <c r="V18" s="598">
        <f t="shared" si="2"/>
        <v>0</v>
      </c>
      <c r="W18" s="598"/>
      <c r="X18" s="600"/>
      <c r="Y18" s="602"/>
      <c r="Z18" s="602"/>
      <c r="AA18" s="602"/>
      <c r="AB18" s="602"/>
      <c r="AC18">
        <f t="shared" si="3"/>
        <v>0</v>
      </c>
      <c r="AD18">
        <f t="shared" si="4"/>
        <v>0</v>
      </c>
      <c r="AE18">
        <f t="shared" si="5"/>
        <v>0</v>
      </c>
      <c r="AG18" s="1218"/>
      <c r="AH18" s="1219"/>
      <c r="AI18" s="1219"/>
      <c r="AJ18" s="1219"/>
      <c r="AK18" s="231"/>
      <c r="AL18" s="231"/>
      <c r="AM18" s="1232"/>
      <c r="AN18" s="1233"/>
      <c r="AP18" s="668" t="s">
        <v>228</v>
      </c>
      <c r="AQ18" s="899"/>
      <c r="AR18" s="900"/>
      <c r="AS18" s="230"/>
      <c r="AT18" s="230"/>
      <c r="AU18" s="1236">
        <f>FLOOR(AU16,0.125)</f>
        <v>0</v>
      </c>
      <c r="AV18" s="1237"/>
    </row>
    <row r="19" spans="1:48" ht="47.25" customHeight="1" thickBot="1" x14ac:dyDescent="0.3">
      <c r="A19" s="484"/>
      <c r="B19" s="485"/>
      <c r="C19" s="501">
        <v>92.5</v>
      </c>
      <c r="D19" s="501">
        <v>0.84099999999999997</v>
      </c>
      <c r="E19" s="501">
        <v>105</v>
      </c>
      <c r="F19" s="1234" t="s">
        <v>435</v>
      </c>
      <c r="G19" s="1234"/>
      <c r="H19" s="1234"/>
      <c r="I19" s="1234"/>
      <c r="J19" s="1235"/>
      <c r="K19" s="594" t="s">
        <v>123</v>
      </c>
      <c r="L19" s="594" t="s">
        <v>124</v>
      </c>
      <c r="N19" s="595" t="str">
        <f>IF('All Meals'!C24="","",'All Meals'!C24)</f>
        <v/>
      </c>
      <c r="O19" s="596"/>
      <c r="P19" s="602"/>
      <c r="Q19" s="602"/>
      <c r="R19" s="602"/>
      <c r="S19" s="601"/>
      <c r="T19" s="598">
        <f t="shared" si="0"/>
        <v>0</v>
      </c>
      <c r="U19" s="598">
        <f t="shared" si="1"/>
        <v>0</v>
      </c>
      <c r="V19" s="598">
        <f t="shared" si="2"/>
        <v>0</v>
      </c>
      <c r="W19" s="598"/>
      <c r="X19" s="600"/>
      <c r="Y19" s="602"/>
      <c r="Z19" s="602"/>
      <c r="AA19" s="602"/>
      <c r="AB19" s="602"/>
      <c r="AC19">
        <f t="shared" si="3"/>
        <v>0</v>
      </c>
      <c r="AD19">
        <f t="shared" si="4"/>
        <v>0</v>
      </c>
      <c r="AE19">
        <f t="shared" si="5"/>
        <v>0</v>
      </c>
      <c r="AG19" s="1218" t="s">
        <v>421</v>
      </c>
      <c r="AH19" s="1219"/>
      <c r="AI19" s="1219"/>
      <c r="AJ19" s="1219"/>
      <c r="AK19" s="230"/>
      <c r="AL19" s="230"/>
      <c r="AM19" s="1242">
        <f>ROUND(IF(ISERROR((AM17*AM15)/AM16),0,(AM17*AM15)/AM16),2)</f>
        <v>0</v>
      </c>
      <c r="AN19" s="1243"/>
      <c r="AP19" s="669"/>
      <c r="AQ19" s="901"/>
      <c r="AR19" s="902"/>
      <c r="AS19" s="231"/>
      <c r="AT19" s="231"/>
      <c r="AU19" s="1238"/>
      <c r="AV19" s="1239"/>
    </row>
    <row r="20" spans="1:48" ht="47.25" customHeight="1" thickBot="1" x14ac:dyDescent="0.3">
      <c r="A20" s="484"/>
      <c r="B20" s="485"/>
      <c r="C20" s="501">
        <v>124.15</v>
      </c>
      <c r="D20" s="501">
        <v>1.0634999999999999</v>
      </c>
      <c r="E20" s="501">
        <v>138</v>
      </c>
      <c r="F20" s="1234" t="s">
        <v>436</v>
      </c>
      <c r="G20" s="1234"/>
      <c r="H20" s="1234"/>
      <c r="I20" s="1234"/>
      <c r="J20" s="1235"/>
      <c r="K20" s="594">
        <f>K16</f>
        <v>0</v>
      </c>
      <c r="L20" s="594">
        <f>L16</f>
        <v>0</v>
      </c>
      <c r="N20" s="595" t="str">
        <f>IF('All Meals'!C25="","",'All Meals'!C25)</f>
        <v/>
      </c>
      <c r="O20" s="596"/>
      <c r="P20" s="602"/>
      <c r="Q20" s="602"/>
      <c r="R20" s="602"/>
      <c r="S20" s="601"/>
      <c r="T20" s="598">
        <f t="shared" si="0"/>
        <v>0</v>
      </c>
      <c r="U20" s="598">
        <f t="shared" si="1"/>
        <v>0</v>
      </c>
      <c r="V20" s="598">
        <f t="shared" si="2"/>
        <v>0</v>
      </c>
      <c r="W20" s="598"/>
      <c r="X20" s="600"/>
      <c r="Y20" s="602"/>
      <c r="Z20" s="602"/>
      <c r="AA20" s="602"/>
      <c r="AB20" s="602"/>
      <c r="AC20">
        <f t="shared" si="3"/>
        <v>0</v>
      </c>
      <c r="AD20">
        <f t="shared" si="4"/>
        <v>0</v>
      </c>
      <c r="AE20">
        <f t="shared" si="5"/>
        <v>0</v>
      </c>
      <c r="AG20" s="1240"/>
      <c r="AH20" s="1241"/>
      <c r="AI20" s="1241"/>
      <c r="AJ20" s="1241"/>
      <c r="AK20" s="231"/>
      <c r="AL20" s="231"/>
      <c r="AM20" s="1244"/>
      <c r="AN20" s="1245"/>
    </row>
    <row r="21" spans="1:48" ht="47.25" customHeight="1" thickBot="1" x14ac:dyDescent="0.3">
      <c r="A21" s="486"/>
      <c r="B21" s="487"/>
      <c r="C21" s="487">
        <v>0</v>
      </c>
      <c r="D21" s="487">
        <v>0</v>
      </c>
      <c r="E21" s="487">
        <v>0</v>
      </c>
      <c r="F21" s="1201" t="s">
        <v>146</v>
      </c>
      <c r="G21" s="1201"/>
      <c r="H21" s="1201"/>
      <c r="I21" s="1201"/>
      <c r="J21" s="1202"/>
      <c r="K21" s="594" t="s">
        <v>688</v>
      </c>
      <c r="L21" s="594">
        <f>E22*F16</f>
        <v>0</v>
      </c>
      <c r="N21" s="595" t="str">
        <f>IF('All Meals'!C26="","",'All Meals'!C26)</f>
        <v/>
      </c>
      <c r="O21" s="596"/>
      <c r="P21" s="602"/>
      <c r="Q21" s="602"/>
      <c r="R21" s="602"/>
      <c r="S21" s="601"/>
      <c r="T21" s="598">
        <f t="shared" si="0"/>
        <v>0</v>
      </c>
      <c r="U21" s="598">
        <f t="shared" si="1"/>
        <v>0</v>
      </c>
      <c r="V21" s="598">
        <f t="shared" si="2"/>
        <v>0</v>
      </c>
      <c r="W21" s="598"/>
      <c r="X21" s="600"/>
      <c r="Y21" s="602"/>
      <c r="Z21" s="602"/>
      <c r="AA21" s="602"/>
      <c r="AB21" s="602"/>
      <c r="AC21">
        <f t="shared" si="3"/>
        <v>0</v>
      </c>
      <c r="AD21">
        <f t="shared" si="4"/>
        <v>0</v>
      </c>
      <c r="AE21">
        <f t="shared" si="5"/>
        <v>0</v>
      </c>
    </row>
    <row r="22" spans="1:48" ht="47.25" customHeight="1" thickBot="1" x14ac:dyDescent="0.3">
      <c r="B22" s="80"/>
      <c r="C22" s="80">
        <f>IF($B$18=1,C18,IF($B$18=2,C19,IF($B$18=3,C20,IF($B$18=4,C21,0))))</f>
        <v>0</v>
      </c>
      <c r="D22" s="80">
        <f>IF($B$18=1,D18,IF($B$18=2,D19,IF($B$18=3,D20,IF($B$18=4,D21,0))))</f>
        <v>0</v>
      </c>
      <c r="E22" s="80">
        <f>IF($B$18=1,E18,IF($B$18=2,E19,IF($B$18=3,E20,IF($B$18=4,E21,0))))</f>
        <v>0</v>
      </c>
      <c r="F22" s="594"/>
      <c r="G22" s="594"/>
      <c r="H22" s="594"/>
      <c r="I22" s="594"/>
      <c r="J22" s="594"/>
      <c r="K22" s="594"/>
      <c r="L22" s="594"/>
      <c r="N22" s="595" t="str">
        <f>IF('All Meals'!C27="","",'All Meals'!C27)</f>
        <v/>
      </c>
      <c r="O22" s="596"/>
      <c r="P22" s="602"/>
      <c r="Q22" s="602"/>
      <c r="R22" s="602"/>
      <c r="S22" s="601"/>
      <c r="T22" s="598">
        <f t="shared" si="0"/>
        <v>0</v>
      </c>
      <c r="U22" s="598">
        <f t="shared" si="1"/>
        <v>0</v>
      </c>
      <c r="V22" s="598">
        <f t="shared" si="2"/>
        <v>0</v>
      </c>
      <c r="W22" s="598"/>
      <c r="X22" s="600"/>
      <c r="Y22" s="602"/>
      <c r="Z22" s="602"/>
      <c r="AA22" s="602"/>
      <c r="AB22" s="602"/>
      <c r="AC22">
        <f t="shared" si="3"/>
        <v>0</v>
      </c>
      <c r="AD22">
        <f t="shared" si="4"/>
        <v>0</v>
      </c>
      <c r="AE22">
        <f t="shared" si="5"/>
        <v>0</v>
      </c>
      <c r="AG22" s="741" t="s">
        <v>530</v>
      </c>
      <c r="AH22" s="741"/>
      <c r="AI22" s="741"/>
      <c r="AJ22" s="741"/>
      <c r="AK22" s="741"/>
      <c r="AL22" s="741"/>
      <c r="AM22" s="741"/>
      <c r="AN22" s="741"/>
      <c r="AO22" s="741"/>
      <c r="AP22" s="741"/>
      <c r="AQ22" s="741"/>
      <c r="AR22" s="741"/>
      <c r="AS22" s="741"/>
      <c r="AT22" s="741"/>
      <c r="AU22" s="741"/>
      <c r="AV22" s="741"/>
    </row>
    <row r="23" spans="1:48" ht="47.25" customHeight="1" x14ac:dyDescent="0.25">
      <c r="A23" s="1212" t="s">
        <v>857</v>
      </c>
      <c r="B23" s="1213"/>
      <c r="C23" s="1213"/>
      <c r="D23" s="1213"/>
      <c r="E23" s="1213"/>
      <c r="F23" s="1213"/>
      <c r="G23" s="1213"/>
      <c r="H23" s="1213"/>
      <c r="I23" s="1213"/>
      <c r="J23" s="1214"/>
      <c r="K23" s="594"/>
      <c r="L23" s="594"/>
      <c r="N23" s="595" t="str">
        <f>IF('All Meals'!C28="","",'All Meals'!C28)</f>
        <v/>
      </c>
      <c r="O23" s="596"/>
      <c r="P23" s="602"/>
      <c r="Q23" s="602"/>
      <c r="R23" s="602"/>
      <c r="S23" s="601"/>
      <c r="T23" s="598">
        <f t="shared" si="0"/>
        <v>0</v>
      </c>
      <c r="U23" s="598">
        <f t="shared" si="1"/>
        <v>0</v>
      </c>
      <c r="V23" s="598">
        <f t="shared" si="2"/>
        <v>0</v>
      </c>
      <c r="W23" s="598"/>
      <c r="X23" s="600"/>
      <c r="Y23" s="602"/>
      <c r="Z23" s="602"/>
      <c r="AA23" s="602"/>
      <c r="AB23" s="602"/>
      <c r="AC23">
        <f t="shared" si="3"/>
        <v>0</v>
      </c>
      <c r="AD23">
        <f t="shared" si="4"/>
        <v>0</v>
      </c>
      <c r="AE23">
        <f t="shared" si="5"/>
        <v>0</v>
      </c>
    </row>
    <row r="24" spans="1:48" ht="47.25" customHeight="1" thickBot="1" x14ac:dyDescent="0.3">
      <c r="A24" s="1215" t="s">
        <v>858</v>
      </c>
      <c r="B24" s="1216"/>
      <c r="C24" s="1216"/>
      <c r="D24" s="1216"/>
      <c r="E24" s="1216"/>
      <c r="F24" s="1216"/>
      <c r="G24" s="1216"/>
      <c r="H24" s="1216"/>
      <c r="I24" s="1216"/>
      <c r="J24" s="1217"/>
      <c r="K24" s="1203" t="s">
        <v>689</v>
      </c>
      <c r="L24" s="1204"/>
      <c r="N24" s="595" t="str">
        <f>IF('All Meals'!C29="","",'All Meals'!C29)</f>
        <v/>
      </c>
      <c r="O24" s="596"/>
      <c r="P24" s="602"/>
      <c r="Q24" s="602"/>
      <c r="R24" s="602"/>
      <c r="S24" s="601"/>
      <c r="T24" s="598">
        <f t="shared" si="0"/>
        <v>0</v>
      </c>
      <c r="U24" s="598">
        <f t="shared" si="1"/>
        <v>0</v>
      </c>
      <c r="V24" s="598">
        <f t="shared" si="2"/>
        <v>0</v>
      </c>
      <c r="W24" s="598"/>
      <c r="X24" s="600"/>
      <c r="Y24" s="602"/>
      <c r="Z24" s="602"/>
      <c r="AA24" s="602"/>
      <c r="AB24" s="602"/>
      <c r="AC24">
        <f t="shared" si="3"/>
        <v>0</v>
      </c>
      <c r="AD24">
        <f t="shared" si="4"/>
        <v>0</v>
      </c>
      <c r="AE24">
        <f t="shared" si="5"/>
        <v>0</v>
      </c>
    </row>
    <row r="25" spans="1:48" ht="47.25" customHeight="1" thickBot="1" x14ac:dyDescent="0.3">
      <c r="A25" s="1205" t="s">
        <v>393</v>
      </c>
      <c r="B25" s="1205"/>
      <c r="C25" s="1205"/>
      <c r="D25" s="1205"/>
      <c r="E25" s="1205"/>
      <c r="F25" s="1205"/>
      <c r="G25" s="1205"/>
      <c r="H25" s="1205"/>
      <c r="I25" s="1205"/>
      <c r="J25" s="1205"/>
      <c r="K25" t="s">
        <v>690</v>
      </c>
      <c r="L25" t="s">
        <v>691</v>
      </c>
      <c r="N25" s="595" t="str">
        <f>IF('All Meals'!C30="","",'All Meals'!C30)</f>
        <v/>
      </c>
      <c r="O25" s="596"/>
      <c r="P25" s="602"/>
      <c r="Q25" s="602"/>
      <c r="R25" s="602"/>
      <c r="S25" s="601"/>
      <c r="T25" s="598">
        <f t="shared" si="0"/>
        <v>0</v>
      </c>
      <c r="U25" s="598">
        <f t="shared" si="1"/>
        <v>0</v>
      </c>
      <c r="V25" s="598">
        <f t="shared" si="2"/>
        <v>0</v>
      </c>
      <c r="W25" s="598"/>
      <c r="X25" s="600"/>
      <c r="Y25" s="602"/>
      <c r="Z25" s="602"/>
      <c r="AA25" s="602"/>
      <c r="AB25" s="602"/>
      <c r="AC25">
        <f t="shared" si="3"/>
        <v>0</v>
      </c>
      <c r="AD25">
        <f t="shared" si="4"/>
        <v>0</v>
      </c>
      <c r="AE25">
        <f t="shared" si="5"/>
        <v>0</v>
      </c>
    </row>
    <row r="26" spans="1:48" ht="47.25" customHeight="1" thickBot="1" x14ac:dyDescent="0.3">
      <c r="A26" s="1206" t="s">
        <v>637</v>
      </c>
      <c r="B26" s="1207"/>
      <c r="C26" s="1207"/>
      <c r="D26" s="1207"/>
      <c r="E26" s="1207"/>
      <c r="F26" s="1207"/>
      <c r="G26" s="1208"/>
      <c r="H26" s="632"/>
      <c r="I26" s="632"/>
      <c r="J26" s="616">
        <f>IF(ISERROR(('Weekly Report'!I13/SUM('Weekly Report'!I13:I17))*'Weekly Report'!I10),0,('Weekly Report'!I13)/SUM('Weekly Report'!I13:I17))*'Weekly Report'!I10</f>
        <v>0</v>
      </c>
      <c r="K26" s="594">
        <f>J26*E32</f>
        <v>0</v>
      </c>
      <c r="L26" s="594">
        <f>K26/7</f>
        <v>0</v>
      </c>
      <c r="N26" s="595" t="str">
        <f>IF('All Meals'!C31="","",'All Meals'!C31)</f>
        <v/>
      </c>
      <c r="O26" s="596"/>
      <c r="P26" s="602"/>
      <c r="Q26" s="602"/>
      <c r="R26" s="602"/>
      <c r="S26" s="601"/>
      <c r="T26" s="598">
        <f t="shared" si="0"/>
        <v>0</v>
      </c>
      <c r="U26" s="598">
        <f t="shared" si="1"/>
        <v>0</v>
      </c>
      <c r="V26" s="598">
        <f t="shared" si="2"/>
        <v>0</v>
      </c>
      <c r="W26" s="598"/>
      <c r="X26" s="600"/>
      <c r="Y26" s="602"/>
      <c r="Z26" s="602"/>
      <c r="AA26" s="602"/>
      <c r="AB26" s="602"/>
      <c r="AC26">
        <f t="shared" si="3"/>
        <v>0</v>
      </c>
      <c r="AD26">
        <f t="shared" si="4"/>
        <v>0</v>
      </c>
      <c r="AE26">
        <f t="shared" si="5"/>
        <v>0</v>
      </c>
      <c r="AH26" s="1209" t="s">
        <v>692</v>
      </c>
      <c r="AI26" s="1210"/>
      <c r="AJ26" s="1210"/>
      <c r="AK26" s="1210"/>
      <c r="AL26" s="1210"/>
      <c r="AM26" s="1210"/>
      <c r="AN26" s="1210"/>
      <c r="AO26" s="1210"/>
      <c r="AP26" s="1210"/>
      <c r="AQ26" s="1210"/>
      <c r="AR26" s="1210"/>
      <c r="AS26" s="1210"/>
      <c r="AT26" s="1210"/>
      <c r="AU26" s="1211"/>
      <c r="AV26" s="180"/>
    </row>
    <row r="27" spans="1:48" ht="47.25" customHeight="1" x14ac:dyDescent="0.25">
      <c r="A27" s="1198" t="s">
        <v>634</v>
      </c>
      <c r="B27" s="1198"/>
      <c r="C27" s="1198"/>
      <c r="D27" s="1198"/>
      <c r="E27" s="1198"/>
      <c r="F27" s="1198"/>
      <c r="G27" s="1198"/>
      <c r="H27" s="1198"/>
      <c r="I27" s="1198"/>
      <c r="J27" s="1198"/>
      <c r="K27" s="594" t="s">
        <v>125</v>
      </c>
      <c r="L27" s="594" t="s">
        <v>126</v>
      </c>
      <c r="N27" s="595" t="str">
        <f>IF('All Meals'!C32="","",'All Meals'!C32)</f>
        <v/>
      </c>
      <c r="O27" s="596"/>
      <c r="P27" s="602"/>
      <c r="Q27" s="602"/>
      <c r="R27" s="602"/>
      <c r="S27" s="601"/>
      <c r="T27" s="598">
        <f t="shared" si="0"/>
        <v>0</v>
      </c>
      <c r="U27" s="598">
        <f t="shared" si="1"/>
        <v>0</v>
      </c>
      <c r="V27" s="598">
        <f t="shared" si="2"/>
        <v>0</v>
      </c>
      <c r="W27" s="598"/>
      <c r="X27" s="600"/>
      <c r="Y27" s="602"/>
      <c r="Z27" s="602"/>
      <c r="AA27" s="602"/>
      <c r="AB27" s="602"/>
      <c r="AC27">
        <f t="shared" si="3"/>
        <v>0</v>
      </c>
      <c r="AD27">
        <f t="shared" si="4"/>
        <v>0</v>
      </c>
      <c r="AE27">
        <f t="shared" si="5"/>
        <v>0</v>
      </c>
      <c r="AH27" s="1199" t="s">
        <v>506</v>
      </c>
      <c r="AI27" s="1199"/>
      <c r="AJ27" s="1199"/>
      <c r="AK27" s="1199"/>
      <c r="AL27" s="1199"/>
      <c r="AM27" s="1199"/>
      <c r="AN27" s="1199" t="s">
        <v>507</v>
      </c>
      <c r="AO27" s="1199"/>
      <c r="AP27" s="1199"/>
      <c r="AQ27" s="1200" t="s">
        <v>508</v>
      </c>
      <c r="AR27" s="1200"/>
      <c r="AU27" s="650" t="s">
        <v>693</v>
      </c>
    </row>
    <row r="28" spans="1:48" ht="47.25" customHeight="1" x14ac:dyDescent="0.25">
      <c r="A28" s="502"/>
      <c r="B28" s="503">
        <v>4</v>
      </c>
      <c r="C28" s="504">
        <v>40.6</v>
      </c>
      <c r="D28" s="504">
        <v>0.3091666666666667</v>
      </c>
      <c r="E28" s="504">
        <v>43.96</v>
      </c>
      <c r="F28" s="1196" t="s">
        <v>440</v>
      </c>
      <c r="G28" s="1196"/>
      <c r="H28" s="1196"/>
      <c r="I28" s="1196"/>
      <c r="J28" s="1197"/>
      <c r="K28" s="594">
        <f>C32*J26</f>
        <v>0</v>
      </c>
      <c r="L28" s="594">
        <f>J26*D32</f>
        <v>0</v>
      </c>
      <c r="N28" s="595" t="str">
        <f>IF('All Meals'!C33="","",'All Meals'!C33)</f>
        <v/>
      </c>
      <c r="O28" s="596"/>
      <c r="P28" s="602"/>
      <c r="Q28" s="602"/>
      <c r="R28" s="602"/>
      <c r="S28" s="601"/>
      <c r="T28" s="598">
        <f t="shared" si="0"/>
        <v>0</v>
      </c>
      <c r="U28" s="598">
        <f t="shared" si="1"/>
        <v>0</v>
      </c>
      <c r="V28" s="598">
        <f t="shared" si="2"/>
        <v>0</v>
      </c>
      <c r="W28" s="598"/>
      <c r="X28" s="600"/>
      <c r="Y28" s="602"/>
      <c r="Z28" s="602"/>
      <c r="AA28" s="602"/>
      <c r="AB28" s="602"/>
      <c r="AC28">
        <f t="shared" si="3"/>
        <v>0</v>
      </c>
      <c r="AD28">
        <f t="shared" si="4"/>
        <v>0</v>
      </c>
      <c r="AE28">
        <f t="shared" si="5"/>
        <v>0</v>
      </c>
      <c r="AH28" s="1181" t="s">
        <v>520</v>
      </c>
      <c r="AI28" s="1181"/>
      <c r="AJ28" s="1181"/>
      <c r="AK28" s="1181"/>
      <c r="AL28" s="1181"/>
      <c r="AM28" s="1181"/>
      <c r="AN28" s="1181">
        <v>68</v>
      </c>
      <c r="AO28" s="1181"/>
      <c r="AP28" s="1181"/>
      <c r="AQ28" s="1181">
        <v>4.87</v>
      </c>
      <c r="AR28" s="1181"/>
      <c r="AU28" s="617">
        <v>61</v>
      </c>
    </row>
    <row r="29" spans="1:48" ht="47.25" customHeight="1" x14ac:dyDescent="0.25">
      <c r="A29" s="505"/>
      <c r="B29" s="506"/>
      <c r="C29" s="504">
        <v>63</v>
      </c>
      <c r="D29" s="504">
        <v>1.0266666666666668</v>
      </c>
      <c r="E29" s="504"/>
      <c r="F29" s="1196" t="s">
        <v>441</v>
      </c>
      <c r="G29" s="1196"/>
      <c r="H29" s="1196"/>
      <c r="I29" s="1196"/>
      <c r="J29" s="1197"/>
      <c r="K29" s="594" t="s">
        <v>123</v>
      </c>
      <c r="L29" s="594" t="s">
        <v>124</v>
      </c>
      <c r="N29" s="595" t="str">
        <f>IF('All Meals'!C34="","",'All Meals'!C34)</f>
        <v/>
      </c>
      <c r="O29" s="596"/>
      <c r="P29" s="602"/>
      <c r="Q29" s="602"/>
      <c r="R29" s="602"/>
      <c r="S29" s="601"/>
      <c r="T29" s="598">
        <f t="shared" si="0"/>
        <v>0</v>
      </c>
      <c r="U29" s="598">
        <f t="shared" si="1"/>
        <v>0</v>
      </c>
      <c r="V29" s="598">
        <f t="shared" si="2"/>
        <v>0</v>
      </c>
      <c r="W29" s="598"/>
      <c r="X29" s="600"/>
      <c r="Y29" s="602"/>
      <c r="Z29" s="602"/>
      <c r="AA29" s="602"/>
      <c r="AB29" s="602"/>
      <c r="AC29">
        <f t="shared" si="3"/>
        <v>0</v>
      </c>
      <c r="AD29">
        <f t="shared" si="4"/>
        <v>0</v>
      </c>
      <c r="AE29">
        <f t="shared" si="5"/>
        <v>0</v>
      </c>
      <c r="AH29" s="1181" t="s">
        <v>638</v>
      </c>
      <c r="AI29" s="1181">
        <v>68</v>
      </c>
      <c r="AJ29" s="1181">
        <v>1.58</v>
      </c>
      <c r="AK29" s="1181" t="s">
        <v>509</v>
      </c>
      <c r="AL29" s="1181">
        <v>68</v>
      </c>
      <c r="AM29" s="1181">
        <v>1.58</v>
      </c>
      <c r="AN29" s="1181">
        <v>94</v>
      </c>
      <c r="AO29" s="1181">
        <v>1.58</v>
      </c>
      <c r="AP29" s="1181" t="s">
        <v>509</v>
      </c>
      <c r="AQ29" s="1195">
        <v>1.6</v>
      </c>
      <c r="AR29" s="1195"/>
      <c r="AU29" s="617">
        <v>70</v>
      </c>
    </row>
    <row r="30" spans="1:48" ht="47.25" customHeight="1" x14ac:dyDescent="0.25">
      <c r="A30" s="505"/>
      <c r="B30" s="506"/>
      <c r="C30" s="504">
        <v>85.4</v>
      </c>
      <c r="D30" s="504">
        <v>1.7441666666666669</v>
      </c>
      <c r="E30" s="504"/>
      <c r="F30" s="1196" t="s">
        <v>442</v>
      </c>
      <c r="G30" s="1196"/>
      <c r="H30" s="1196"/>
      <c r="I30" s="1196"/>
      <c r="J30" s="1197"/>
      <c r="K30" s="594">
        <f>K28/7</f>
        <v>0</v>
      </c>
      <c r="L30" s="594">
        <f>L28/7</f>
        <v>0</v>
      </c>
      <c r="N30" s="595" t="str">
        <f>IF('All Meals'!C35="","",'All Meals'!C35)</f>
        <v/>
      </c>
      <c r="O30" s="596"/>
      <c r="P30" s="602"/>
      <c r="Q30" s="602"/>
      <c r="R30" s="602"/>
      <c r="S30" s="601"/>
      <c r="T30" s="598">
        <f t="shared" si="0"/>
        <v>0</v>
      </c>
      <c r="U30" s="598">
        <f t="shared" si="1"/>
        <v>0</v>
      </c>
      <c r="V30" s="598">
        <f t="shared" si="2"/>
        <v>0</v>
      </c>
      <c r="W30" s="598"/>
      <c r="X30" s="600"/>
      <c r="Y30" s="602"/>
      <c r="Z30" s="602"/>
      <c r="AA30" s="602"/>
      <c r="AB30" s="602"/>
      <c r="AC30">
        <f t="shared" si="3"/>
        <v>0</v>
      </c>
      <c r="AD30">
        <f t="shared" si="4"/>
        <v>0</v>
      </c>
      <c r="AE30">
        <f t="shared" si="5"/>
        <v>0</v>
      </c>
      <c r="AG30" s="470"/>
      <c r="AH30" s="1181" t="s">
        <v>510</v>
      </c>
      <c r="AI30" s="1181">
        <v>52</v>
      </c>
      <c r="AJ30" s="1181">
        <v>3.46</v>
      </c>
      <c r="AK30" s="1181" t="s">
        <v>510</v>
      </c>
      <c r="AL30" s="1181">
        <v>52</v>
      </c>
      <c r="AM30" s="1181">
        <v>3.46</v>
      </c>
      <c r="AN30" s="1181">
        <v>52</v>
      </c>
      <c r="AO30" s="1181">
        <v>3.46</v>
      </c>
      <c r="AP30" s="1181" t="s">
        <v>510</v>
      </c>
      <c r="AQ30" s="1181">
        <v>3.46</v>
      </c>
      <c r="AR30" s="1181"/>
      <c r="AU30" s="617">
        <v>6</v>
      </c>
    </row>
    <row r="31" spans="1:48" ht="47.25" customHeight="1" x14ac:dyDescent="0.25">
      <c r="A31" s="507"/>
      <c r="B31" s="508"/>
      <c r="C31" s="508">
        <v>0</v>
      </c>
      <c r="D31" s="508">
        <v>0</v>
      </c>
      <c r="E31" s="508"/>
      <c r="F31" s="1193" t="s">
        <v>147</v>
      </c>
      <c r="G31" s="1193"/>
      <c r="H31" s="1193"/>
      <c r="I31" s="1193"/>
      <c r="J31" s="1194"/>
      <c r="K31" s="594"/>
      <c r="L31" s="594"/>
      <c r="N31" s="595" t="str">
        <f>IF('All Meals'!C36="","",'All Meals'!C36)</f>
        <v/>
      </c>
      <c r="O31" s="596"/>
      <c r="P31" s="602"/>
      <c r="Q31" s="602"/>
      <c r="R31" s="602"/>
      <c r="S31" s="601"/>
      <c r="T31" s="598">
        <f t="shared" si="0"/>
        <v>0</v>
      </c>
      <c r="U31" s="598">
        <f t="shared" si="1"/>
        <v>0</v>
      </c>
      <c r="V31" s="598">
        <f t="shared" si="2"/>
        <v>0</v>
      </c>
      <c r="W31" s="598"/>
      <c r="X31" s="600"/>
      <c r="Y31" s="602"/>
      <c r="Z31" s="602"/>
      <c r="AA31" s="602"/>
      <c r="AB31" s="602"/>
      <c r="AC31">
        <f t="shared" si="3"/>
        <v>0</v>
      </c>
      <c r="AD31">
        <f t="shared" si="4"/>
        <v>0</v>
      </c>
      <c r="AE31">
        <f t="shared" si="5"/>
        <v>0</v>
      </c>
      <c r="AG31" s="471"/>
      <c r="AH31" s="1181" t="s">
        <v>511</v>
      </c>
      <c r="AI31" s="1181">
        <v>73</v>
      </c>
      <c r="AJ31" s="1181">
        <v>1.2</v>
      </c>
      <c r="AK31" s="1181" t="s">
        <v>511</v>
      </c>
      <c r="AL31" s="1181">
        <v>73</v>
      </c>
      <c r="AM31" s="1181">
        <v>1.2</v>
      </c>
      <c r="AN31" s="1181">
        <v>73</v>
      </c>
      <c r="AO31" s="1181">
        <v>1.2</v>
      </c>
      <c r="AP31" s="1181" t="s">
        <v>511</v>
      </c>
      <c r="AQ31" s="1195">
        <v>1.2</v>
      </c>
      <c r="AR31" s="1195"/>
      <c r="AU31" s="617">
        <v>135</v>
      </c>
    </row>
    <row r="32" spans="1:48" ht="47.25" customHeight="1" x14ac:dyDescent="0.25">
      <c r="B32" s="80"/>
      <c r="C32" s="80">
        <f>IF($B$28=1,C28,IF($B$28=2,C29,IF($B$28=3,C30,IF($B$28=4,C31,0))))</f>
        <v>0</v>
      </c>
      <c r="D32" s="80">
        <f>IF($B$28=1,D28,IF($B$28=2,D29,IF($B$28=3,D30,IF($B$28=4,D31,0))))</f>
        <v>0</v>
      </c>
      <c r="E32" s="80">
        <f>IF($B$28=1,E28,IF($B$28=2,E28,IF($B$28=3,E28,IF($B$28=4,0,0))))</f>
        <v>0</v>
      </c>
      <c r="N32" s="595" t="str">
        <f>IF('All Meals'!C37="","",'All Meals'!C37)</f>
        <v/>
      </c>
      <c r="O32" s="596"/>
      <c r="P32" s="602"/>
      <c r="Q32" s="602"/>
      <c r="R32" s="602"/>
      <c r="S32" s="601"/>
      <c r="T32" s="598">
        <f t="shared" si="0"/>
        <v>0</v>
      </c>
      <c r="U32" s="598">
        <f t="shared" si="1"/>
        <v>0</v>
      </c>
      <c r="V32" s="598">
        <f t="shared" si="2"/>
        <v>0</v>
      </c>
      <c r="W32" s="598"/>
      <c r="X32" s="600"/>
      <c r="Y32" s="602"/>
      <c r="Z32" s="602"/>
      <c r="AA32" s="602"/>
      <c r="AB32" s="602"/>
      <c r="AC32">
        <f t="shared" si="3"/>
        <v>0</v>
      </c>
      <c r="AD32">
        <f t="shared" si="4"/>
        <v>0</v>
      </c>
      <c r="AE32">
        <f t="shared" si="5"/>
        <v>0</v>
      </c>
      <c r="AG32" s="471"/>
      <c r="AH32" s="1181" t="s">
        <v>512</v>
      </c>
      <c r="AI32" s="1181">
        <v>29</v>
      </c>
      <c r="AJ32" s="1181">
        <v>0.19</v>
      </c>
      <c r="AK32" s="1181" t="s">
        <v>512</v>
      </c>
      <c r="AL32" s="1181">
        <v>29</v>
      </c>
      <c r="AM32" s="1181">
        <v>0.19</v>
      </c>
      <c r="AN32" s="1181">
        <v>29</v>
      </c>
      <c r="AO32" s="1181">
        <v>0.19</v>
      </c>
      <c r="AP32" s="1181" t="s">
        <v>512</v>
      </c>
      <c r="AQ32" s="1181">
        <v>0.19</v>
      </c>
      <c r="AR32" s="1181"/>
      <c r="AU32" s="617">
        <v>168</v>
      </c>
    </row>
    <row r="33" spans="1:48" ht="47.25" customHeight="1" x14ac:dyDescent="0.25">
      <c r="A33" s="1189" t="s">
        <v>394</v>
      </c>
      <c r="B33" s="1189"/>
      <c r="C33" s="1189"/>
      <c r="D33" s="1189"/>
      <c r="E33" s="1189"/>
      <c r="F33" s="1189"/>
      <c r="G33" s="1189"/>
      <c r="H33" s="1189"/>
      <c r="I33" s="1189"/>
      <c r="J33" s="1189"/>
      <c r="K33" s="1156" t="s">
        <v>694</v>
      </c>
      <c r="L33" s="1157"/>
      <c r="N33" s="595" t="str">
        <f>IF('All Meals'!C38="","",'All Meals'!C38)</f>
        <v/>
      </c>
      <c r="O33" s="596"/>
      <c r="P33" s="602"/>
      <c r="Q33" s="602"/>
      <c r="R33" s="602"/>
      <c r="S33" s="601"/>
      <c r="T33" s="598">
        <f t="shared" si="0"/>
        <v>0</v>
      </c>
      <c r="U33" s="598">
        <f t="shared" si="1"/>
        <v>0</v>
      </c>
      <c r="V33" s="598">
        <f t="shared" si="2"/>
        <v>0</v>
      </c>
      <c r="W33" s="598"/>
      <c r="X33" s="600"/>
      <c r="Y33" s="602"/>
      <c r="Z33" s="602"/>
      <c r="AA33" s="602"/>
      <c r="AB33" s="602"/>
      <c r="AC33">
        <f t="shared" si="3"/>
        <v>0</v>
      </c>
      <c r="AD33">
        <f t="shared" si="4"/>
        <v>0</v>
      </c>
      <c r="AE33">
        <f t="shared" si="5"/>
        <v>0</v>
      </c>
      <c r="AG33" s="471"/>
      <c r="AH33" s="1181" t="s">
        <v>513</v>
      </c>
      <c r="AI33" s="1181">
        <v>43</v>
      </c>
      <c r="AJ33" s="1181">
        <v>0.66</v>
      </c>
      <c r="AK33" s="1181" t="s">
        <v>513</v>
      </c>
      <c r="AL33" s="1181">
        <v>43</v>
      </c>
      <c r="AM33" s="1181">
        <v>0.66</v>
      </c>
      <c r="AN33" s="1181">
        <v>43</v>
      </c>
      <c r="AO33" s="1181">
        <v>0.66</v>
      </c>
      <c r="AP33" s="1181" t="s">
        <v>513</v>
      </c>
      <c r="AQ33" s="1181">
        <v>0.66</v>
      </c>
      <c r="AR33" s="1181"/>
      <c r="AU33" s="617">
        <v>146</v>
      </c>
    </row>
    <row r="34" spans="1:48" ht="47.25" customHeight="1" x14ac:dyDescent="0.25">
      <c r="A34" s="1190" t="s">
        <v>635</v>
      </c>
      <c r="B34" s="1191"/>
      <c r="C34" s="1191"/>
      <c r="D34" s="1191"/>
      <c r="E34" s="1191"/>
      <c r="F34" s="1191"/>
      <c r="G34" s="1192"/>
      <c r="H34" s="633"/>
      <c r="I34" s="633"/>
      <c r="J34" s="618">
        <f>IF(ISERROR(('Weekly Report'!I14)/SUM('Weekly Report'!I13:I17)*'Weekly Report'!I10),0,(('Weekly Report'!I14)/SUM('Weekly Report'!I13:I17)*'Weekly Report'!I10))</f>
        <v>0</v>
      </c>
      <c r="K34">
        <f>IF(SUM(E40:F40)&gt;0,E36,0)</f>
        <v>0</v>
      </c>
      <c r="L34">
        <f>K34/7</f>
        <v>0</v>
      </c>
      <c r="N34" s="595" t="str">
        <f>IF('All Meals'!C39="","",'All Meals'!C39)</f>
        <v/>
      </c>
      <c r="O34" s="596"/>
      <c r="P34" s="602"/>
      <c r="Q34" s="602"/>
      <c r="R34" s="602"/>
      <c r="S34" s="601"/>
      <c r="T34" s="598">
        <f t="shared" si="0"/>
        <v>0</v>
      </c>
      <c r="U34" s="598">
        <f t="shared" si="1"/>
        <v>0</v>
      </c>
      <c r="V34" s="598">
        <f t="shared" si="2"/>
        <v>0</v>
      </c>
      <c r="W34" s="598"/>
      <c r="X34" s="600"/>
      <c r="Y34" s="602"/>
      <c r="Z34" s="602"/>
      <c r="AA34" s="602"/>
      <c r="AB34" s="602"/>
      <c r="AC34">
        <f t="shared" si="3"/>
        <v>0</v>
      </c>
      <c r="AD34">
        <f t="shared" si="4"/>
        <v>0</v>
      </c>
      <c r="AE34">
        <f t="shared" si="5"/>
        <v>0</v>
      </c>
      <c r="AG34" s="471"/>
      <c r="AH34" s="1181" t="s">
        <v>514</v>
      </c>
      <c r="AI34" s="1181">
        <v>11</v>
      </c>
      <c r="AJ34" s="1181">
        <v>7.0000000000000007E-2</v>
      </c>
      <c r="AK34" s="1181" t="s">
        <v>514</v>
      </c>
      <c r="AL34" s="1181">
        <v>11</v>
      </c>
      <c r="AM34" s="1181">
        <v>7.0000000000000007E-2</v>
      </c>
      <c r="AN34" s="1181">
        <v>11</v>
      </c>
      <c r="AO34" s="1181">
        <v>7.0000000000000007E-2</v>
      </c>
      <c r="AP34" s="1181" t="s">
        <v>514</v>
      </c>
      <c r="AQ34" s="1181">
        <v>7.0000000000000007E-2</v>
      </c>
      <c r="AR34" s="1181"/>
      <c r="AU34" s="617">
        <v>134</v>
      </c>
    </row>
    <row r="35" spans="1:48" ht="47.25" customHeight="1" x14ac:dyDescent="0.25">
      <c r="A35" s="1183" t="s">
        <v>526</v>
      </c>
      <c r="B35" s="1184"/>
      <c r="C35" s="1184"/>
      <c r="D35" s="1184"/>
      <c r="E35" s="1184"/>
      <c r="F35" s="1185"/>
      <c r="G35" s="1186" t="s">
        <v>527</v>
      </c>
      <c r="H35" s="1187"/>
      <c r="I35" s="1187"/>
      <c r="J35" s="1188"/>
      <c r="K35" s="594" t="s">
        <v>125</v>
      </c>
      <c r="L35" s="594" t="s">
        <v>126</v>
      </c>
      <c r="N35" s="595" t="str">
        <f>IF('All Meals'!C40="","",'All Meals'!C40)</f>
        <v/>
      </c>
      <c r="O35" s="596"/>
      <c r="P35" s="602"/>
      <c r="Q35" s="602"/>
      <c r="R35" s="602"/>
      <c r="S35" s="601"/>
      <c r="T35" s="598">
        <f t="shared" si="0"/>
        <v>0</v>
      </c>
      <c r="U35" s="598">
        <f t="shared" si="1"/>
        <v>0</v>
      </c>
      <c r="V35" s="598">
        <f t="shared" si="2"/>
        <v>0</v>
      </c>
      <c r="W35" s="598"/>
      <c r="X35" s="600"/>
      <c r="Y35" s="602"/>
      <c r="Z35" s="602"/>
      <c r="AA35" s="602"/>
      <c r="AB35" s="602"/>
      <c r="AC35">
        <f t="shared" si="3"/>
        <v>0</v>
      </c>
      <c r="AD35">
        <f t="shared" si="4"/>
        <v>0</v>
      </c>
      <c r="AE35">
        <f t="shared" si="5"/>
        <v>0</v>
      </c>
      <c r="AG35" s="471"/>
      <c r="AH35" s="1181" t="s">
        <v>515</v>
      </c>
      <c r="AI35" s="1181">
        <v>57</v>
      </c>
      <c r="AJ35" s="1181">
        <v>0.72</v>
      </c>
      <c r="AK35" s="1181" t="s">
        <v>515</v>
      </c>
      <c r="AL35" s="1181">
        <v>57</v>
      </c>
      <c r="AM35" s="1181">
        <v>0.72</v>
      </c>
      <c r="AN35" s="1181">
        <v>57</v>
      </c>
      <c r="AO35" s="1181">
        <v>0.72</v>
      </c>
      <c r="AP35" s="1181" t="s">
        <v>515</v>
      </c>
      <c r="AQ35" s="1181">
        <v>0.72</v>
      </c>
      <c r="AR35" s="1181"/>
      <c r="AU35" s="617">
        <v>88</v>
      </c>
    </row>
    <row r="36" spans="1:48" ht="47.25" customHeight="1" x14ac:dyDescent="0.25">
      <c r="A36" s="512"/>
      <c r="B36" s="513">
        <v>4</v>
      </c>
      <c r="C36" s="497">
        <v>109.43333333333332</v>
      </c>
      <c r="D36" s="497">
        <v>0.35566666666666674</v>
      </c>
      <c r="E36" s="497">
        <v>128.97</v>
      </c>
      <c r="F36" s="514" t="s">
        <v>443</v>
      </c>
      <c r="G36" s="581"/>
      <c r="H36" s="582">
        <v>4</v>
      </c>
      <c r="I36" s="581">
        <v>3.6749999999999998</v>
      </c>
      <c r="J36" s="509" t="s">
        <v>443</v>
      </c>
      <c r="K36" s="540">
        <f>J34*I40</f>
        <v>0</v>
      </c>
      <c r="L36" s="594">
        <f>J34*D40</f>
        <v>0</v>
      </c>
      <c r="N36" s="595" t="str">
        <f>IF('All Meals'!C41="","",'All Meals'!C41)</f>
        <v/>
      </c>
      <c r="O36" s="596"/>
      <c r="P36" s="602"/>
      <c r="Q36" s="602"/>
      <c r="R36" s="602"/>
      <c r="S36" s="601"/>
      <c r="T36" s="598">
        <f t="shared" si="0"/>
        <v>0</v>
      </c>
      <c r="U36" s="598">
        <f t="shared" si="1"/>
        <v>0</v>
      </c>
      <c r="V36" s="598">
        <f t="shared" si="2"/>
        <v>0</v>
      </c>
      <c r="W36" s="598"/>
      <c r="X36" s="600"/>
      <c r="Y36" s="602"/>
      <c r="Z36" s="602"/>
      <c r="AA36" s="602"/>
      <c r="AB36" s="602"/>
      <c r="AC36">
        <f t="shared" si="3"/>
        <v>0</v>
      </c>
      <c r="AD36">
        <f t="shared" si="4"/>
        <v>0</v>
      </c>
      <c r="AE36">
        <f t="shared" si="5"/>
        <v>0</v>
      </c>
      <c r="AG36" s="471"/>
      <c r="AH36" s="1181" t="s">
        <v>516</v>
      </c>
      <c r="AI36" s="1181">
        <v>9</v>
      </c>
      <c r="AJ36" s="1181">
        <v>0</v>
      </c>
      <c r="AK36" s="1181" t="s">
        <v>516</v>
      </c>
      <c r="AL36" s="1181">
        <v>9</v>
      </c>
      <c r="AM36" s="1181">
        <v>0</v>
      </c>
      <c r="AN36" s="1181">
        <v>9</v>
      </c>
      <c r="AO36" s="1181">
        <v>0</v>
      </c>
      <c r="AP36" s="1181" t="s">
        <v>516</v>
      </c>
      <c r="AQ36" s="1181">
        <v>0</v>
      </c>
      <c r="AR36" s="1181"/>
      <c r="AU36" s="617">
        <v>82</v>
      </c>
    </row>
    <row r="37" spans="1:48" ht="47.25" customHeight="1" x14ac:dyDescent="0.25">
      <c r="A37" s="515"/>
      <c r="B37" s="516"/>
      <c r="C37" s="497">
        <v>131.83333333333331</v>
      </c>
      <c r="D37" s="497">
        <v>1.0731666666666668</v>
      </c>
      <c r="E37" s="497"/>
      <c r="F37" s="517" t="s">
        <v>444</v>
      </c>
      <c r="G37" s="581"/>
      <c r="H37" s="583"/>
      <c r="I37" s="581">
        <v>12.25</v>
      </c>
      <c r="J37" s="510" t="s">
        <v>444</v>
      </c>
      <c r="K37" s="477" t="s">
        <v>123</v>
      </c>
      <c r="L37" s="594" t="s">
        <v>124</v>
      </c>
      <c r="N37" s="595" t="str">
        <f>IF('All Meals'!C42="","",'All Meals'!C42)</f>
        <v/>
      </c>
      <c r="O37" s="596"/>
      <c r="P37" s="602"/>
      <c r="Q37" s="602"/>
      <c r="R37" s="602"/>
      <c r="S37" s="601"/>
      <c r="T37" s="598">
        <f t="shared" si="0"/>
        <v>0</v>
      </c>
      <c r="U37" s="598">
        <f t="shared" si="1"/>
        <v>0</v>
      </c>
      <c r="V37" s="598">
        <f t="shared" si="2"/>
        <v>0</v>
      </c>
      <c r="W37" s="598"/>
      <c r="X37" s="600"/>
      <c r="Y37" s="602"/>
      <c r="Z37" s="602"/>
      <c r="AA37" s="602"/>
      <c r="AB37" s="602"/>
      <c r="AC37">
        <f t="shared" si="3"/>
        <v>0</v>
      </c>
      <c r="AD37">
        <f t="shared" si="4"/>
        <v>0</v>
      </c>
      <c r="AE37">
        <f t="shared" si="5"/>
        <v>0</v>
      </c>
      <c r="AG37" s="471"/>
      <c r="AH37" s="1181" t="s">
        <v>517</v>
      </c>
      <c r="AI37" s="1181">
        <v>38</v>
      </c>
      <c r="AJ37" s="1181">
        <v>0</v>
      </c>
      <c r="AK37" s="1181" t="s">
        <v>517</v>
      </c>
      <c r="AL37" s="1181">
        <v>38</v>
      </c>
      <c r="AM37" s="1181">
        <v>0</v>
      </c>
      <c r="AN37" s="1181">
        <v>38</v>
      </c>
      <c r="AO37" s="1181">
        <v>0</v>
      </c>
      <c r="AP37" s="1181" t="s">
        <v>517</v>
      </c>
      <c r="AQ37" s="1181">
        <v>0</v>
      </c>
      <c r="AR37" s="1181"/>
      <c r="AU37" s="617">
        <v>1</v>
      </c>
    </row>
    <row r="38" spans="1:48" ht="47.25" customHeight="1" x14ac:dyDescent="0.25">
      <c r="A38" s="515"/>
      <c r="B38" s="516"/>
      <c r="C38" s="497">
        <v>154.23333333333332</v>
      </c>
      <c r="D38" s="497">
        <v>1.7906666666666669</v>
      </c>
      <c r="E38" s="497"/>
      <c r="F38" s="517" t="s">
        <v>445</v>
      </c>
      <c r="G38" s="581"/>
      <c r="H38" s="583"/>
      <c r="I38" s="581">
        <v>20.824999999999999</v>
      </c>
      <c r="J38" s="510" t="s">
        <v>445</v>
      </c>
      <c r="K38" s="285">
        <f>K36/7</f>
        <v>0</v>
      </c>
      <c r="L38" s="594">
        <f>L36/7</f>
        <v>0</v>
      </c>
      <c r="N38" s="595" t="str">
        <f>IF('All Meals'!C43="","",'All Meals'!C43)</f>
        <v/>
      </c>
      <c r="O38" s="596"/>
      <c r="P38" s="602"/>
      <c r="Q38" s="602"/>
      <c r="R38" s="602"/>
      <c r="S38" s="601"/>
      <c r="T38" s="598">
        <f t="shared" si="0"/>
        <v>0</v>
      </c>
      <c r="U38" s="598">
        <f t="shared" si="1"/>
        <v>0</v>
      </c>
      <c r="V38" s="598">
        <f t="shared" si="2"/>
        <v>0</v>
      </c>
      <c r="W38" s="598"/>
      <c r="X38" s="600"/>
      <c r="Y38" s="602"/>
      <c r="Z38" s="602"/>
      <c r="AA38" s="602"/>
      <c r="AB38" s="602"/>
      <c r="AC38">
        <f t="shared" si="3"/>
        <v>0</v>
      </c>
      <c r="AD38">
        <f t="shared" si="4"/>
        <v>0</v>
      </c>
      <c r="AE38">
        <f t="shared" si="5"/>
        <v>0</v>
      </c>
      <c r="AG38" s="471"/>
      <c r="AH38" s="1181" t="s">
        <v>518</v>
      </c>
      <c r="AI38" s="1181">
        <v>106</v>
      </c>
      <c r="AJ38" s="1181">
        <v>0.01</v>
      </c>
      <c r="AK38" s="1181" t="s">
        <v>518</v>
      </c>
      <c r="AL38" s="1181">
        <v>106</v>
      </c>
      <c r="AM38" s="1181">
        <v>0.01</v>
      </c>
      <c r="AN38" s="1181">
        <v>106</v>
      </c>
      <c r="AO38" s="1181">
        <v>0.01</v>
      </c>
      <c r="AP38" s="1181" t="s">
        <v>518</v>
      </c>
      <c r="AQ38" s="1181">
        <v>0.01</v>
      </c>
      <c r="AR38" s="1181"/>
      <c r="AU38" s="617">
        <v>24</v>
      </c>
    </row>
    <row r="39" spans="1:48" ht="47.25" customHeight="1" x14ac:dyDescent="0.25">
      <c r="A39" s="518"/>
      <c r="B39" s="519"/>
      <c r="C39" s="519">
        <v>0</v>
      </c>
      <c r="D39" s="519">
        <v>0</v>
      </c>
      <c r="E39" s="519"/>
      <c r="F39" s="520" t="s">
        <v>148</v>
      </c>
      <c r="G39" s="584"/>
      <c r="H39" s="584"/>
      <c r="I39" s="585">
        <v>0</v>
      </c>
      <c r="J39" s="511" t="s">
        <v>148</v>
      </c>
      <c r="K39" s="478"/>
      <c r="N39" s="595" t="str">
        <f>IF('All Meals'!C44="","",'All Meals'!C44)</f>
        <v/>
      </c>
      <c r="O39" s="596"/>
      <c r="P39" s="602"/>
      <c r="Q39" s="602"/>
      <c r="R39" s="602"/>
      <c r="S39" s="601"/>
      <c r="T39" s="598">
        <f t="shared" si="0"/>
        <v>0</v>
      </c>
      <c r="U39" s="598">
        <f t="shared" si="1"/>
        <v>0</v>
      </c>
      <c r="V39" s="598">
        <f t="shared" si="2"/>
        <v>0</v>
      </c>
      <c r="W39" s="598"/>
      <c r="X39" s="600"/>
      <c r="Y39" s="602"/>
      <c r="Z39" s="602"/>
      <c r="AA39" s="602"/>
      <c r="AB39" s="602"/>
      <c r="AC39">
        <f t="shared" si="3"/>
        <v>0</v>
      </c>
      <c r="AD39">
        <f t="shared" si="4"/>
        <v>0</v>
      </c>
      <c r="AE39">
        <f t="shared" si="5"/>
        <v>0</v>
      </c>
      <c r="AG39" s="471"/>
      <c r="AH39" s="1181" t="s">
        <v>519</v>
      </c>
      <c r="AI39" s="1181">
        <v>3</v>
      </c>
      <c r="AJ39" s="1181">
        <v>0.01</v>
      </c>
      <c r="AK39" s="1181" t="s">
        <v>519</v>
      </c>
      <c r="AL39" s="1181">
        <v>3</v>
      </c>
      <c r="AM39" s="1181">
        <v>0.01</v>
      </c>
      <c r="AN39" s="1181">
        <v>3</v>
      </c>
      <c r="AO39" s="1181">
        <v>0.01</v>
      </c>
      <c r="AP39" s="1181" t="s">
        <v>519</v>
      </c>
      <c r="AQ39" s="1181">
        <v>0.01</v>
      </c>
      <c r="AR39" s="1181"/>
      <c r="AU39" s="617">
        <v>57</v>
      </c>
    </row>
    <row r="40" spans="1:48" ht="47.25" customHeight="1" x14ac:dyDescent="0.25">
      <c r="B40" s="80"/>
      <c r="C40" s="80">
        <f>IF($B$36=1,C36,IF($B$36=2,C37,IF($B$36=3,C38,IF($B$36=4,C39,0))))</f>
        <v>0</v>
      </c>
      <c r="D40" s="80">
        <f>IF($B$36=1,D36,IF($B$36=2,D37,IF($B$36=3,D38,IF($B$36=4,D39,0))))</f>
        <v>0</v>
      </c>
      <c r="E40" s="80">
        <f>IF($B$36=1,E36,IF($B$36=2,E36,IF($B$36=3,E36,IF($B$36=4,0,0))))</f>
        <v>0</v>
      </c>
      <c r="F40" s="619">
        <f>IF($H$36=1,E36,IF($H$36=2,E36,IF($H$36=3,E36,IF($H$36=4,0,0))))</f>
        <v>0</v>
      </c>
      <c r="G40" s="594"/>
      <c r="H40" s="479">
        <f>IF($H$36=1,I36,IF($H$36=2,I37,IF($H$36=3,I38,IF($H$36=4,I39,0))))</f>
        <v>0</v>
      </c>
      <c r="I40" s="594">
        <f>SUM(C40,H40)</f>
        <v>0</v>
      </c>
      <c r="N40" s="595" t="str">
        <f>IF('All Meals'!C45="","",'All Meals'!C45)</f>
        <v/>
      </c>
      <c r="O40" s="596"/>
      <c r="P40" s="602"/>
      <c r="Q40" s="602"/>
      <c r="R40" s="602"/>
      <c r="S40" s="601"/>
      <c r="T40" s="598">
        <f t="shared" si="0"/>
        <v>0</v>
      </c>
      <c r="U40" s="598">
        <f t="shared" si="1"/>
        <v>0</v>
      </c>
      <c r="V40" s="598">
        <f t="shared" si="2"/>
        <v>0</v>
      </c>
      <c r="W40" s="598"/>
      <c r="X40" s="600"/>
      <c r="Y40" s="602"/>
      <c r="Z40" s="602"/>
      <c r="AA40" s="602"/>
      <c r="AB40" s="602"/>
      <c r="AC40">
        <f t="shared" si="3"/>
        <v>0</v>
      </c>
      <c r="AD40">
        <f t="shared" si="4"/>
        <v>0</v>
      </c>
      <c r="AE40">
        <f t="shared" si="5"/>
        <v>0</v>
      </c>
      <c r="AG40" s="741" t="s">
        <v>530</v>
      </c>
      <c r="AH40" s="741"/>
      <c r="AI40" s="741"/>
      <c r="AJ40" s="741"/>
      <c r="AK40" s="741"/>
      <c r="AL40" s="741"/>
      <c r="AM40" s="741"/>
      <c r="AN40" s="741"/>
      <c r="AO40" s="741"/>
      <c r="AP40" s="741"/>
      <c r="AQ40" s="741"/>
      <c r="AR40" s="741"/>
      <c r="AS40" s="741"/>
      <c r="AT40" s="741"/>
      <c r="AU40" s="741"/>
      <c r="AV40" s="741"/>
    </row>
    <row r="41" spans="1:48" ht="47.25" customHeight="1" x14ac:dyDescent="0.25">
      <c r="A41" s="1182" t="s">
        <v>395</v>
      </c>
      <c r="B41" s="1182"/>
      <c r="C41" s="1182"/>
      <c r="D41" s="1182"/>
      <c r="E41" s="1182"/>
      <c r="F41" s="1182"/>
      <c r="G41" s="1182"/>
      <c r="H41" s="1182"/>
      <c r="I41" s="1182"/>
      <c r="J41" s="1182"/>
      <c r="K41" s="1156" t="s">
        <v>689</v>
      </c>
      <c r="L41" s="1157"/>
      <c r="N41" s="595" t="str">
        <f>IF('All Meals'!C46="","",'All Meals'!C46)</f>
        <v/>
      </c>
      <c r="O41" s="596"/>
      <c r="P41" s="602"/>
      <c r="Q41" s="602"/>
      <c r="R41" s="602"/>
      <c r="S41" s="601"/>
      <c r="T41" s="598">
        <f t="shared" si="0"/>
        <v>0</v>
      </c>
      <c r="U41" s="598">
        <f t="shared" si="1"/>
        <v>0</v>
      </c>
      <c r="V41" s="598">
        <f t="shared" si="2"/>
        <v>0</v>
      </c>
      <c r="W41" s="598"/>
      <c r="X41" s="600"/>
      <c r="Y41" s="602"/>
      <c r="Z41" s="602"/>
      <c r="AA41" s="602"/>
      <c r="AB41" s="602"/>
      <c r="AC41">
        <f t="shared" si="3"/>
        <v>0</v>
      </c>
      <c r="AD41">
        <f t="shared" si="4"/>
        <v>0</v>
      </c>
      <c r="AE41">
        <f t="shared" si="5"/>
        <v>0</v>
      </c>
      <c r="AG41" s="471"/>
      <c r="AJ41" s="471"/>
      <c r="AN41" s="471"/>
    </row>
    <row r="42" spans="1:48" ht="47.25" customHeight="1" x14ac:dyDescent="0.25">
      <c r="A42" s="1171" t="s">
        <v>636</v>
      </c>
      <c r="B42" s="1172"/>
      <c r="C42" s="1172"/>
      <c r="D42" s="1172"/>
      <c r="E42" s="1172"/>
      <c r="F42" s="1172"/>
      <c r="G42" s="1173"/>
      <c r="H42" s="634"/>
      <c r="I42" s="634"/>
      <c r="J42" s="620">
        <f>IF(ISERROR(('Weekly Report'!I15)/SUM('Weekly Report'!I13:I17)*'Weekly Report'!I10),0,'Weekly Report'!I15/SUM('Weekly Report'!I13:I17)*'Weekly Report'!I10)</f>
        <v>0</v>
      </c>
      <c r="K42">
        <f>J42*E48</f>
        <v>0</v>
      </c>
      <c r="L42">
        <f>K42/7</f>
        <v>0</v>
      </c>
      <c r="N42" s="595" t="str">
        <f>IF('All Meals'!C47="","",'All Meals'!C47)</f>
        <v/>
      </c>
      <c r="O42" s="596"/>
      <c r="P42" s="602"/>
      <c r="Q42" s="602"/>
      <c r="R42" s="602"/>
      <c r="S42" s="601"/>
      <c r="T42" s="598">
        <f t="shared" si="0"/>
        <v>0</v>
      </c>
      <c r="U42" s="598">
        <f t="shared" si="1"/>
        <v>0</v>
      </c>
      <c r="V42" s="598">
        <f t="shared" si="2"/>
        <v>0</v>
      </c>
      <c r="W42" s="598"/>
      <c r="X42" s="600"/>
      <c r="Y42" s="602"/>
      <c r="Z42" s="602"/>
      <c r="AA42" s="602"/>
      <c r="AB42" s="602"/>
      <c r="AC42">
        <f t="shared" si="3"/>
        <v>0</v>
      </c>
      <c r="AD42">
        <f t="shared" si="4"/>
        <v>0</v>
      </c>
      <c r="AE42">
        <f t="shared" si="5"/>
        <v>0</v>
      </c>
      <c r="AG42" s="471"/>
      <c r="AJ42" s="471"/>
      <c r="AN42" s="471"/>
    </row>
    <row r="43" spans="1:48" ht="47.25" customHeight="1" x14ac:dyDescent="0.25">
      <c r="A43" s="1174" t="s">
        <v>631</v>
      </c>
      <c r="B43" s="1175"/>
      <c r="C43" s="1175"/>
      <c r="D43" s="1175"/>
      <c r="E43" s="1175"/>
      <c r="F43" s="1175"/>
      <c r="G43" s="1175"/>
      <c r="H43" s="1175"/>
      <c r="I43" s="1175"/>
      <c r="J43" s="1176"/>
      <c r="K43" s="594" t="s">
        <v>125</v>
      </c>
      <c r="L43" s="594" t="s">
        <v>126</v>
      </c>
      <c r="N43" s="595" t="str">
        <f>IF('All Meals'!C48="","",'All Meals'!C48)</f>
        <v/>
      </c>
      <c r="O43" s="596"/>
      <c r="P43" s="602"/>
      <c r="Q43" s="602"/>
      <c r="R43" s="602"/>
      <c r="S43" s="601"/>
      <c r="T43" s="598">
        <f t="shared" si="0"/>
        <v>0</v>
      </c>
      <c r="U43" s="598">
        <f t="shared" si="1"/>
        <v>0</v>
      </c>
      <c r="V43" s="598">
        <f t="shared" si="2"/>
        <v>0</v>
      </c>
      <c r="W43" s="598"/>
      <c r="X43" s="600"/>
      <c r="Y43" s="602"/>
      <c r="Z43" s="602"/>
      <c r="AA43" s="602"/>
      <c r="AB43" s="602"/>
      <c r="AC43">
        <f t="shared" si="3"/>
        <v>0</v>
      </c>
      <c r="AD43">
        <f t="shared" si="4"/>
        <v>0</v>
      </c>
      <c r="AE43">
        <f t="shared" si="5"/>
        <v>0</v>
      </c>
    </row>
    <row r="44" spans="1:48" ht="47.25" customHeight="1" x14ac:dyDescent="0.25">
      <c r="A44" s="521"/>
      <c r="B44" s="522">
        <v>4</v>
      </c>
      <c r="C44" s="523">
        <v>246</v>
      </c>
      <c r="D44" s="523">
        <v>0.5475000000000001</v>
      </c>
      <c r="E44" s="523">
        <v>501.79</v>
      </c>
      <c r="F44" s="1177" t="s">
        <v>446</v>
      </c>
      <c r="G44" s="1177"/>
      <c r="H44" s="1177"/>
      <c r="I44" s="1177"/>
      <c r="J44" s="1178"/>
      <c r="K44" s="594">
        <f>C48*J42</f>
        <v>0</v>
      </c>
      <c r="L44" s="594">
        <f>J42*D48</f>
        <v>0</v>
      </c>
      <c r="N44" s="595" t="str">
        <f>IF('All Meals'!C49="","",'All Meals'!C49)</f>
        <v/>
      </c>
      <c r="O44" s="596"/>
      <c r="P44" s="602"/>
      <c r="Q44" s="602"/>
      <c r="R44" s="602"/>
      <c r="S44" s="601"/>
      <c r="T44" s="598">
        <f t="shared" si="0"/>
        <v>0</v>
      </c>
      <c r="U44" s="598">
        <f t="shared" si="1"/>
        <v>0</v>
      </c>
      <c r="V44" s="598">
        <f t="shared" si="2"/>
        <v>0</v>
      </c>
      <c r="W44" s="598"/>
      <c r="X44" s="600"/>
      <c r="Y44" s="602"/>
      <c r="Z44" s="602"/>
      <c r="AA44" s="602"/>
      <c r="AB44" s="602"/>
      <c r="AC44">
        <f t="shared" si="3"/>
        <v>0</v>
      </c>
      <c r="AD44">
        <f t="shared" si="4"/>
        <v>0</v>
      </c>
      <c r="AE44">
        <f t="shared" si="5"/>
        <v>0</v>
      </c>
    </row>
    <row r="45" spans="1:48" ht="47.25" customHeight="1" x14ac:dyDescent="0.25">
      <c r="A45" s="524"/>
      <c r="B45" s="525"/>
      <c r="C45" s="523">
        <v>268.39999999999998</v>
      </c>
      <c r="D45" s="523">
        <v>1.2650000000000001</v>
      </c>
      <c r="E45" s="523"/>
      <c r="F45" s="1177" t="s">
        <v>447</v>
      </c>
      <c r="G45" s="1177"/>
      <c r="H45" s="1177"/>
      <c r="I45" s="1177"/>
      <c r="J45" s="1178"/>
      <c r="K45" s="594" t="s">
        <v>123</v>
      </c>
      <c r="L45" s="594" t="s">
        <v>124</v>
      </c>
      <c r="N45" s="595" t="str">
        <f>IF('All Meals'!C50="","",'All Meals'!C50)</f>
        <v/>
      </c>
      <c r="O45" s="596"/>
      <c r="P45" s="602"/>
      <c r="Q45" s="602"/>
      <c r="R45" s="602"/>
      <c r="S45" s="601"/>
      <c r="T45" s="598">
        <f t="shared" si="0"/>
        <v>0</v>
      </c>
      <c r="U45" s="598">
        <f t="shared" si="1"/>
        <v>0</v>
      </c>
      <c r="V45" s="598">
        <f t="shared" si="2"/>
        <v>0</v>
      </c>
      <c r="W45" s="598"/>
      <c r="X45" s="600"/>
      <c r="Y45" s="602"/>
      <c r="Z45" s="602"/>
      <c r="AA45" s="602"/>
      <c r="AB45" s="602"/>
      <c r="AC45">
        <f t="shared" si="3"/>
        <v>0</v>
      </c>
      <c r="AD45">
        <f t="shared" si="4"/>
        <v>0</v>
      </c>
      <c r="AE45">
        <f t="shared" si="5"/>
        <v>0</v>
      </c>
    </row>
    <row r="46" spans="1:48" ht="47.25" customHeight="1" x14ac:dyDescent="0.25">
      <c r="A46" s="524"/>
      <c r="B46" s="525"/>
      <c r="C46" s="523">
        <v>290.8</v>
      </c>
      <c r="D46" s="523">
        <v>1.9825000000000002</v>
      </c>
      <c r="E46" s="523"/>
      <c r="F46" s="1177" t="s">
        <v>448</v>
      </c>
      <c r="G46" s="1177"/>
      <c r="H46" s="1177"/>
      <c r="I46" s="1177"/>
      <c r="J46" s="1178"/>
      <c r="K46" s="594">
        <f>K44/7</f>
        <v>0</v>
      </c>
      <c r="L46" s="594">
        <f>L44/7</f>
        <v>0</v>
      </c>
      <c r="N46" s="595" t="str">
        <f>IF('All Meals'!C51="","",'All Meals'!C51)</f>
        <v/>
      </c>
      <c r="O46" s="596"/>
      <c r="P46" s="602"/>
      <c r="Q46" s="602"/>
      <c r="R46" s="602"/>
      <c r="S46" s="601"/>
      <c r="T46" s="598">
        <f t="shared" si="0"/>
        <v>0</v>
      </c>
      <c r="U46" s="598">
        <f t="shared" si="1"/>
        <v>0</v>
      </c>
      <c r="V46" s="598">
        <f t="shared" si="2"/>
        <v>0</v>
      </c>
      <c r="W46" s="598"/>
      <c r="X46" s="600"/>
      <c r="Y46" s="602"/>
      <c r="Z46" s="602"/>
      <c r="AA46" s="602"/>
      <c r="AB46" s="602"/>
      <c r="AC46">
        <f t="shared" si="3"/>
        <v>0</v>
      </c>
      <c r="AD46">
        <f t="shared" si="4"/>
        <v>0</v>
      </c>
      <c r="AE46">
        <f t="shared" si="5"/>
        <v>0</v>
      </c>
    </row>
    <row r="47" spans="1:48" ht="47.25" customHeight="1" x14ac:dyDescent="0.25">
      <c r="A47" s="526"/>
      <c r="B47" s="527"/>
      <c r="C47" s="527">
        <v>0</v>
      </c>
      <c r="D47" s="527">
        <v>0</v>
      </c>
      <c r="E47" s="527"/>
      <c r="F47" s="1179" t="s">
        <v>149</v>
      </c>
      <c r="G47" s="1179"/>
      <c r="H47" s="1179"/>
      <c r="I47" s="1179"/>
      <c r="J47" s="1180"/>
      <c r="N47" s="595" t="str">
        <f>IF('All Meals'!C52="","",'All Meals'!C52)</f>
        <v/>
      </c>
      <c r="O47" s="596"/>
      <c r="P47" s="602"/>
      <c r="Q47" s="602"/>
      <c r="R47" s="602"/>
      <c r="S47" s="601"/>
      <c r="T47" s="598">
        <f t="shared" si="0"/>
        <v>0</v>
      </c>
      <c r="U47" s="598">
        <f t="shared" si="1"/>
        <v>0</v>
      </c>
      <c r="V47" s="598">
        <f t="shared" si="2"/>
        <v>0</v>
      </c>
      <c r="W47" s="598"/>
      <c r="X47" s="600"/>
      <c r="Y47" s="602"/>
      <c r="Z47" s="602"/>
      <c r="AA47" s="602"/>
      <c r="AB47" s="602"/>
      <c r="AC47">
        <f t="shared" si="3"/>
        <v>0</v>
      </c>
      <c r="AD47">
        <f t="shared" si="4"/>
        <v>0</v>
      </c>
      <c r="AE47">
        <f t="shared" si="5"/>
        <v>0</v>
      </c>
    </row>
    <row r="48" spans="1:48" ht="47.25" customHeight="1" x14ac:dyDescent="0.25">
      <c r="B48" s="80"/>
      <c r="C48" s="80">
        <f>IF($B$44=1,C44,IF($B$44=2,C45,IF($B$44=3,C46,IF($B$44=4,C47,0))))</f>
        <v>0</v>
      </c>
      <c r="D48" s="80">
        <f>IF($B$44=1,D44,IF($B$44=2,D45,IF($B$44=3,D46,IF($B$44=4,D47,0))))</f>
        <v>0</v>
      </c>
      <c r="E48" s="80">
        <f>IF($B$44=1,E44,IF($B$44=2,E44,IF($B$44=3,E44,IF($B$44=4,0,0))))</f>
        <v>0</v>
      </c>
      <c r="G48" s="594"/>
      <c r="J48" s="1"/>
      <c r="N48" s="595" t="str">
        <f>IF('All Meals'!C53="","",'All Meals'!C53)</f>
        <v/>
      </c>
      <c r="O48" s="596"/>
      <c r="P48" s="602"/>
      <c r="Q48" s="602"/>
      <c r="R48" s="602"/>
      <c r="S48" s="601"/>
      <c r="T48" s="598">
        <f t="shared" si="0"/>
        <v>0</v>
      </c>
      <c r="U48" s="598">
        <f t="shared" si="1"/>
        <v>0</v>
      </c>
      <c r="V48" s="598">
        <f t="shared" si="2"/>
        <v>0</v>
      </c>
      <c r="W48" s="598"/>
      <c r="X48" s="600"/>
      <c r="Y48" s="602"/>
      <c r="Z48" s="602"/>
      <c r="AA48" s="602"/>
      <c r="AB48" s="602"/>
      <c r="AC48">
        <f t="shared" si="3"/>
        <v>0</v>
      </c>
      <c r="AD48">
        <f t="shared" si="4"/>
        <v>0</v>
      </c>
      <c r="AE48">
        <f t="shared" si="5"/>
        <v>0</v>
      </c>
    </row>
    <row r="49" spans="1:31" ht="47.25" customHeight="1" x14ac:dyDescent="0.25">
      <c r="A49" s="1164" t="s">
        <v>396</v>
      </c>
      <c r="B49" s="1164"/>
      <c r="C49" s="1164"/>
      <c r="D49" s="1164"/>
      <c r="E49" s="1164"/>
      <c r="F49" s="1164"/>
      <c r="G49" s="1164"/>
      <c r="H49" s="1164"/>
      <c r="I49" s="1164"/>
      <c r="J49" s="1164"/>
      <c r="K49" s="1156" t="s">
        <v>689</v>
      </c>
      <c r="L49" s="1157"/>
      <c r="N49" s="595" t="str">
        <f>IF('All Meals'!C54="","",'All Meals'!C54)</f>
        <v/>
      </c>
      <c r="O49" s="596"/>
      <c r="P49" s="602"/>
      <c r="Q49" s="602"/>
      <c r="R49" s="602"/>
      <c r="S49" s="601"/>
      <c r="T49" s="598">
        <f t="shared" si="0"/>
        <v>0</v>
      </c>
      <c r="U49" s="598">
        <f t="shared" si="1"/>
        <v>0</v>
      </c>
      <c r="V49" s="598">
        <f t="shared" si="2"/>
        <v>0</v>
      </c>
      <c r="W49" s="598"/>
      <c r="X49" s="600"/>
      <c r="Y49" s="602"/>
      <c r="Z49" s="602"/>
      <c r="AA49" s="602"/>
      <c r="AB49" s="602"/>
      <c r="AC49">
        <f t="shared" si="3"/>
        <v>0</v>
      </c>
      <c r="AD49">
        <f t="shared" si="4"/>
        <v>0</v>
      </c>
      <c r="AE49">
        <f t="shared" si="5"/>
        <v>0</v>
      </c>
    </row>
    <row r="50" spans="1:31" ht="47.25" customHeight="1" x14ac:dyDescent="0.25">
      <c r="A50" s="1165" t="s">
        <v>651</v>
      </c>
      <c r="B50" s="1166"/>
      <c r="C50" s="1166"/>
      <c r="D50" s="1166"/>
      <c r="E50" s="1166"/>
      <c r="F50" s="1166"/>
      <c r="G50" s="1167"/>
      <c r="H50" s="635"/>
      <c r="I50" s="635"/>
      <c r="J50" s="621">
        <f>IF(ISERROR(('Weekly Report'!I16)/SUM('Weekly Report'!I13:I17)*'Weekly Report'!I10),0,('Weekly Report'!I16)/SUM('Weekly Report'!I13:I17)*'Weekly Report'!I10)</f>
        <v>0</v>
      </c>
      <c r="K50">
        <f>J50*E56</f>
        <v>0</v>
      </c>
      <c r="L50">
        <f>K50/7</f>
        <v>0</v>
      </c>
      <c r="N50" s="595" t="str">
        <f>IF('All Meals'!C55="","",'All Meals'!C55)</f>
        <v/>
      </c>
      <c r="O50" s="596"/>
      <c r="P50" s="602"/>
      <c r="Q50" s="602"/>
      <c r="R50" s="602"/>
      <c r="S50" s="601"/>
      <c r="T50" s="598">
        <f t="shared" si="0"/>
        <v>0</v>
      </c>
      <c r="U50" s="598">
        <f t="shared" si="1"/>
        <v>0</v>
      </c>
      <c r="V50" s="598">
        <f t="shared" si="2"/>
        <v>0</v>
      </c>
      <c r="W50" s="598"/>
      <c r="X50" s="600"/>
      <c r="Y50" s="602"/>
      <c r="Z50" s="602"/>
      <c r="AA50" s="602"/>
      <c r="AB50" s="602"/>
      <c r="AC50">
        <f t="shared" si="3"/>
        <v>0</v>
      </c>
      <c r="AD50">
        <f t="shared" si="4"/>
        <v>0</v>
      </c>
      <c r="AE50">
        <f t="shared" si="5"/>
        <v>0</v>
      </c>
    </row>
    <row r="51" spans="1:31" ht="47.25" customHeight="1" x14ac:dyDescent="0.25">
      <c r="A51" s="1168" t="s">
        <v>632</v>
      </c>
      <c r="B51" s="1169"/>
      <c r="C51" s="1169"/>
      <c r="D51" s="1169"/>
      <c r="E51" s="1169"/>
      <c r="F51" s="1169"/>
      <c r="G51" s="1169"/>
      <c r="H51" s="1169"/>
      <c r="I51" s="1169"/>
      <c r="J51" s="1170"/>
      <c r="K51" s="594" t="s">
        <v>125</v>
      </c>
      <c r="L51" s="594" t="s">
        <v>126</v>
      </c>
      <c r="N51" s="595" t="str">
        <f>IF('All Meals'!C56="","",'All Meals'!C56)</f>
        <v/>
      </c>
      <c r="O51" s="596"/>
      <c r="P51" s="602"/>
      <c r="Q51" s="602"/>
      <c r="R51" s="602"/>
      <c r="S51" s="601"/>
      <c r="T51" s="598">
        <f t="shared" si="0"/>
        <v>0</v>
      </c>
      <c r="U51" s="598">
        <f t="shared" si="1"/>
        <v>0</v>
      </c>
      <c r="V51" s="598">
        <f t="shared" si="2"/>
        <v>0</v>
      </c>
      <c r="W51" s="598"/>
      <c r="X51" s="600"/>
      <c r="Y51" s="602"/>
      <c r="Z51" s="602"/>
      <c r="AA51" s="602"/>
      <c r="AB51" s="602"/>
      <c r="AC51">
        <f t="shared" si="3"/>
        <v>0</v>
      </c>
      <c r="AD51">
        <f t="shared" si="4"/>
        <v>0</v>
      </c>
      <c r="AE51">
        <f t="shared" si="5"/>
        <v>0</v>
      </c>
    </row>
    <row r="52" spans="1:31" ht="47.25" customHeight="1" x14ac:dyDescent="0.25">
      <c r="A52" s="528"/>
      <c r="B52" s="529">
        <v>4</v>
      </c>
      <c r="C52" s="530">
        <v>161.02857142857141</v>
      </c>
      <c r="D52" s="530">
        <v>0.50550000000000006</v>
      </c>
      <c r="E52" s="530">
        <v>269.75</v>
      </c>
      <c r="F52" s="1151" t="s">
        <v>449</v>
      </c>
      <c r="G52" s="1151"/>
      <c r="H52" s="1151"/>
      <c r="I52" s="1151"/>
      <c r="J52" s="1152"/>
      <c r="K52" s="594">
        <f>C56*J50</f>
        <v>0</v>
      </c>
      <c r="L52" s="594">
        <f>J50*D56</f>
        <v>0</v>
      </c>
      <c r="N52" s="595" t="str">
        <f>IF('All Meals'!C57="","",'All Meals'!C57)</f>
        <v/>
      </c>
      <c r="O52" s="596"/>
      <c r="P52" s="602"/>
      <c r="Q52" s="602"/>
      <c r="R52" s="602"/>
      <c r="S52" s="601"/>
      <c r="T52" s="598">
        <f t="shared" si="0"/>
        <v>0</v>
      </c>
      <c r="U52" s="598">
        <f t="shared" si="1"/>
        <v>0</v>
      </c>
      <c r="V52" s="598">
        <f t="shared" si="2"/>
        <v>0</v>
      </c>
      <c r="W52" s="598"/>
      <c r="X52" s="600"/>
      <c r="Y52" s="602"/>
      <c r="Z52" s="602"/>
      <c r="AA52" s="602"/>
      <c r="AB52" s="602"/>
      <c r="AC52">
        <f t="shared" si="3"/>
        <v>0</v>
      </c>
      <c r="AD52">
        <f t="shared" si="4"/>
        <v>0</v>
      </c>
      <c r="AE52">
        <f t="shared" si="5"/>
        <v>0</v>
      </c>
    </row>
    <row r="53" spans="1:31" ht="47.25" customHeight="1" x14ac:dyDescent="0.25">
      <c r="A53" s="531"/>
      <c r="B53" s="532"/>
      <c r="C53" s="530">
        <v>183.42857142857142</v>
      </c>
      <c r="D53" s="530">
        <v>1.2230000000000001</v>
      </c>
      <c r="E53" s="530"/>
      <c r="F53" s="1151" t="s">
        <v>450</v>
      </c>
      <c r="G53" s="1151"/>
      <c r="H53" s="1151"/>
      <c r="I53" s="1151"/>
      <c r="J53" s="1152"/>
      <c r="K53" s="594" t="s">
        <v>123</v>
      </c>
      <c r="L53" s="594" t="s">
        <v>124</v>
      </c>
      <c r="N53" s="595" t="str">
        <f>IF('All Meals'!C58="","",'All Meals'!C58)</f>
        <v/>
      </c>
      <c r="O53" s="596"/>
      <c r="P53" s="602"/>
      <c r="Q53" s="602"/>
      <c r="R53" s="602"/>
      <c r="S53" s="601"/>
      <c r="T53" s="598">
        <f t="shared" si="0"/>
        <v>0</v>
      </c>
      <c r="U53" s="598">
        <f t="shared" si="1"/>
        <v>0</v>
      </c>
      <c r="V53" s="598">
        <f t="shared" si="2"/>
        <v>0</v>
      </c>
      <c r="W53" s="598"/>
      <c r="X53" s="600"/>
      <c r="Y53" s="602"/>
      <c r="Z53" s="602"/>
      <c r="AA53" s="602"/>
      <c r="AB53" s="602"/>
      <c r="AC53">
        <f t="shared" si="3"/>
        <v>0</v>
      </c>
      <c r="AD53">
        <f t="shared" si="4"/>
        <v>0</v>
      </c>
      <c r="AE53">
        <f t="shared" si="5"/>
        <v>0</v>
      </c>
    </row>
    <row r="54" spans="1:31" ht="47.25" customHeight="1" x14ac:dyDescent="0.25">
      <c r="A54" s="531"/>
      <c r="B54" s="532"/>
      <c r="C54" s="530">
        <v>205.82857142857142</v>
      </c>
      <c r="D54" s="530">
        <v>1.9405000000000001</v>
      </c>
      <c r="E54" s="530"/>
      <c r="F54" s="1151" t="s">
        <v>451</v>
      </c>
      <c r="G54" s="1151"/>
      <c r="H54" s="1151"/>
      <c r="I54" s="1151"/>
      <c r="J54" s="1152"/>
      <c r="K54" s="594">
        <f>K52/7</f>
        <v>0</v>
      </c>
      <c r="L54" s="594">
        <f>L52/7</f>
        <v>0</v>
      </c>
      <c r="N54" s="595" t="str">
        <f>IF('All Meals'!C59="","",'All Meals'!C59)</f>
        <v/>
      </c>
      <c r="O54" s="596"/>
      <c r="P54" s="602"/>
      <c r="Q54" s="602"/>
      <c r="R54" s="602"/>
      <c r="S54" s="601"/>
      <c r="T54" s="598">
        <f t="shared" si="0"/>
        <v>0</v>
      </c>
      <c r="U54" s="598">
        <f t="shared" si="1"/>
        <v>0</v>
      </c>
      <c r="V54" s="598">
        <f t="shared" si="2"/>
        <v>0</v>
      </c>
      <c r="W54" s="598"/>
      <c r="X54" s="600"/>
      <c r="Y54" s="602"/>
      <c r="Z54" s="602"/>
      <c r="AA54" s="602"/>
      <c r="AB54" s="602"/>
      <c r="AC54">
        <f t="shared" si="3"/>
        <v>0</v>
      </c>
      <c r="AD54">
        <f t="shared" si="4"/>
        <v>0</v>
      </c>
      <c r="AE54">
        <f t="shared" si="5"/>
        <v>0</v>
      </c>
    </row>
    <row r="55" spans="1:31" ht="47.25" customHeight="1" x14ac:dyDescent="0.25">
      <c r="A55" s="533"/>
      <c r="B55" s="534"/>
      <c r="C55" s="534">
        <v>0</v>
      </c>
      <c r="D55" s="534">
        <v>0</v>
      </c>
      <c r="E55" s="534"/>
      <c r="F55" s="1153" t="s">
        <v>150</v>
      </c>
      <c r="G55" s="1153"/>
      <c r="H55" s="1153"/>
      <c r="I55" s="1153"/>
      <c r="J55" s="1154"/>
      <c r="N55" s="595" t="str">
        <f>IF('All Meals'!C60="","",'All Meals'!C60)</f>
        <v/>
      </c>
      <c r="O55" s="596"/>
      <c r="P55" s="602"/>
      <c r="Q55" s="602"/>
      <c r="R55" s="602"/>
      <c r="S55" s="601"/>
      <c r="T55" s="598">
        <f t="shared" si="0"/>
        <v>0</v>
      </c>
      <c r="U55" s="598">
        <f t="shared" si="1"/>
        <v>0</v>
      </c>
      <c r="V55" s="598">
        <f t="shared" si="2"/>
        <v>0</v>
      </c>
      <c r="W55" s="598"/>
      <c r="X55" s="600"/>
      <c r="Y55" s="602"/>
      <c r="Z55" s="602"/>
      <c r="AA55" s="602"/>
      <c r="AB55" s="602"/>
      <c r="AC55">
        <f t="shared" si="3"/>
        <v>0</v>
      </c>
      <c r="AD55">
        <f t="shared" si="4"/>
        <v>0</v>
      </c>
      <c r="AE55">
        <f t="shared" si="5"/>
        <v>0</v>
      </c>
    </row>
    <row r="56" spans="1:31" ht="47.25" customHeight="1" x14ac:dyDescent="0.25">
      <c r="B56" s="80"/>
      <c r="C56" s="80">
        <f>IF($B$52=1,C52,IF($B$52=2,C53,IF($B$52=3,C54,IF($B$52=4,C55,0))))</f>
        <v>0</v>
      </c>
      <c r="D56" s="80">
        <f>IF($B$52=1,D52,IF($B$52=2,D53,IF($B$52=3,D54,IF($B$52=4,D55,0))))</f>
        <v>0</v>
      </c>
      <c r="E56" s="80">
        <f>IF($B$52=1,E52,IF($B$52=2,E52,IF($B$52=3,E52,IF($B$52=4,0,0))))</f>
        <v>0</v>
      </c>
      <c r="N56" s="595" t="str">
        <f>IF('All Meals'!C61="","",'All Meals'!C61)</f>
        <v/>
      </c>
      <c r="O56" s="596"/>
      <c r="P56" s="602"/>
      <c r="Q56" s="602"/>
      <c r="R56" s="602"/>
      <c r="S56" s="601"/>
      <c r="T56" s="598">
        <f t="shared" si="0"/>
        <v>0</v>
      </c>
      <c r="U56" s="598">
        <f t="shared" si="1"/>
        <v>0</v>
      </c>
      <c r="V56" s="598">
        <f t="shared" si="2"/>
        <v>0</v>
      </c>
      <c r="W56" s="598"/>
      <c r="X56" s="600"/>
      <c r="Y56" s="602"/>
      <c r="Z56" s="602"/>
      <c r="AA56" s="602"/>
      <c r="AB56" s="602"/>
      <c r="AC56">
        <f t="shared" si="3"/>
        <v>0</v>
      </c>
      <c r="AD56">
        <f t="shared" si="4"/>
        <v>0</v>
      </c>
      <c r="AE56">
        <f t="shared" si="5"/>
        <v>0</v>
      </c>
    </row>
    <row r="57" spans="1:31" ht="47.25" customHeight="1" thickBot="1" x14ac:dyDescent="0.3">
      <c r="A57" s="1155" t="s">
        <v>397</v>
      </c>
      <c r="B57" s="1155"/>
      <c r="C57" s="1155"/>
      <c r="D57" s="1155"/>
      <c r="E57" s="1155"/>
      <c r="F57" s="1155"/>
      <c r="G57" s="1155"/>
      <c r="H57" s="1155"/>
      <c r="I57" s="1155"/>
      <c r="J57" s="1155"/>
      <c r="K57" s="1156" t="s">
        <v>689</v>
      </c>
      <c r="L57" s="1157"/>
      <c r="N57" s="1"/>
      <c r="O57" s="1"/>
    </row>
    <row r="58" spans="1:31" ht="47.25" customHeight="1" x14ac:dyDescent="0.25">
      <c r="A58" s="1158" t="s">
        <v>695</v>
      </c>
      <c r="B58" s="1159"/>
      <c r="C58" s="1159"/>
      <c r="D58" s="1159"/>
      <c r="E58" s="1159"/>
      <c r="F58" s="1159"/>
      <c r="G58" s="1160"/>
      <c r="H58" s="636"/>
      <c r="I58" s="636"/>
      <c r="J58" s="622">
        <f>IF(ISERROR(('Weekly Report'!I17)/SUM('Weekly Report'!I13:I17)*'Weekly Report'!I10),0,('Weekly Report'!I17)/SUM('Weekly Report'!I13:I17)*'Weekly Report'!I10)</f>
        <v>0</v>
      </c>
      <c r="K58">
        <f>J58*E64</f>
        <v>0</v>
      </c>
      <c r="L58">
        <f>K58/7</f>
        <v>0</v>
      </c>
      <c r="N58" s="1"/>
      <c r="O58" s="1"/>
      <c r="P58" s="1161" t="s">
        <v>137</v>
      </c>
      <c r="Q58" s="1162"/>
      <c r="R58" s="1162"/>
      <c r="S58" s="1162"/>
      <c r="T58" s="1162"/>
      <c r="U58" s="1162"/>
      <c r="V58" s="1162"/>
      <c r="W58" s="1162"/>
      <c r="X58" s="1163"/>
    </row>
    <row r="59" spans="1:31" ht="47.25" customHeight="1" x14ac:dyDescent="0.25">
      <c r="A59" s="1136" t="s">
        <v>633</v>
      </c>
      <c r="B59" s="1137"/>
      <c r="C59" s="1137"/>
      <c r="D59" s="1137"/>
      <c r="E59" s="1137"/>
      <c r="F59" s="1137"/>
      <c r="G59" s="1137"/>
      <c r="H59" s="1137"/>
      <c r="I59" s="1137"/>
      <c r="J59" s="1138"/>
      <c r="K59" s="594" t="s">
        <v>125</v>
      </c>
      <c r="L59" s="594" t="s">
        <v>126</v>
      </c>
      <c r="N59" s="1"/>
      <c r="O59" s="1"/>
      <c r="P59" s="185" t="s">
        <v>138</v>
      </c>
      <c r="Q59" s="1139" t="s">
        <v>142</v>
      </c>
      <c r="R59" s="1140"/>
      <c r="S59" s="1141" t="s">
        <v>140</v>
      </c>
      <c r="T59" s="1142"/>
      <c r="U59" s="1142"/>
      <c r="V59" s="1143"/>
      <c r="W59" s="637"/>
      <c r="X59" s="186" t="s">
        <v>141</v>
      </c>
    </row>
    <row r="60" spans="1:31" ht="47.25" customHeight="1" x14ac:dyDescent="0.25">
      <c r="A60" s="105"/>
      <c r="B60" s="535">
        <v>4</v>
      </c>
      <c r="C60" s="536">
        <v>38.18181818181818</v>
      </c>
      <c r="D60" s="536">
        <v>6.5545454545454546E-2</v>
      </c>
      <c r="E60" s="536">
        <v>85.11</v>
      </c>
      <c r="F60" s="1121" t="s">
        <v>452</v>
      </c>
      <c r="G60" s="1121"/>
      <c r="H60" s="1121"/>
      <c r="I60" s="1121"/>
      <c r="J60" s="1122"/>
      <c r="K60" s="594"/>
      <c r="L60" s="594"/>
      <c r="N60" s="1"/>
      <c r="O60" s="1"/>
      <c r="P60" s="1125" t="s">
        <v>94</v>
      </c>
      <c r="Q60" s="1108" t="s">
        <v>139</v>
      </c>
      <c r="R60" s="1109"/>
      <c r="S60" s="1145" t="s">
        <v>817</v>
      </c>
      <c r="T60" s="1146"/>
      <c r="U60" s="1146"/>
      <c r="V60" s="1146"/>
      <c r="W60" s="1147"/>
      <c r="X60" s="1116" t="str">
        <f>IF(AND(Q61&gt;=Q66,Q61&lt;=R66),"Estimated calories are within the required range", IF(AND(Q61&lt;Q66,Q61&gt;=S66), "Estimated calories are below the calorie minimum but within 25 calories, follow up with State agency", IF(AND(Q61&gt;R66,Q61&lt;=T66), "Estimated calories are above the calorie maximum but within 25 calories, follow up with State agency", "Estimated calories are NOT within the required range")))</f>
        <v>Estimated calories are NOT within the required range</v>
      </c>
    </row>
    <row r="61" spans="1:31" ht="47.25" customHeight="1" x14ac:dyDescent="0.25">
      <c r="A61" s="537"/>
      <c r="B61" s="538"/>
      <c r="C61" s="536">
        <v>65.181818181818187</v>
      </c>
      <c r="D61" s="536">
        <v>1.9397954545454545</v>
      </c>
      <c r="E61" s="536"/>
      <c r="F61" s="1121" t="s">
        <v>453</v>
      </c>
      <c r="G61" s="1121"/>
      <c r="H61" s="1121"/>
      <c r="I61" s="1121"/>
      <c r="J61" s="1122"/>
      <c r="K61" s="594">
        <f>C64*J58</f>
        <v>0</v>
      </c>
      <c r="L61" s="594">
        <f>J58*D64</f>
        <v>0</v>
      </c>
      <c r="P61" s="1144"/>
      <c r="Q61" s="1123">
        <f>ROUND(SUM(K67,P72,Y72),2)</f>
        <v>0</v>
      </c>
      <c r="R61" s="1124"/>
      <c r="S61" s="1148"/>
      <c r="T61" s="1149"/>
      <c r="U61" s="1149"/>
      <c r="V61" s="1149"/>
      <c r="W61" s="1150"/>
      <c r="X61" s="1117"/>
    </row>
    <row r="62" spans="1:31" ht="47.25" customHeight="1" x14ac:dyDescent="0.25">
      <c r="A62" s="537"/>
      <c r="B62" s="538"/>
      <c r="C62" s="536">
        <v>119.18181818181819</v>
      </c>
      <c r="D62" s="536">
        <v>5.6882954545454547</v>
      </c>
      <c r="E62" s="536"/>
      <c r="F62" s="1121" t="s">
        <v>454</v>
      </c>
      <c r="G62" s="1121"/>
      <c r="H62" s="1121"/>
      <c r="I62" s="1121"/>
      <c r="J62" s="1122"/>
      <c r="K62" s="594"/>
      <c r="L62" s="594"/>
      <c r="P62" s="1125" t="s">
        <v>127</v>
      </c>
      <c r="Q62" s="1108" t="s">
        <v>144</v>
      </c>
      <c r="R62" s="1109"/>
      <c r="S62" s="1110" t="s">
        <v>143</v>
      </c>
      <c r="T62" s="1111"/>
      <c r="U62" s="1111"/>
      <c r="V62" s="1111"/>
      <c r="W62" s="1112"/>
      <c r="X62" s="1130" t="str">
        <f>IF(Q63&lt;0.1,"Estimated percent of saturated fat meets the requirement",IF(AND(Q63&gt;=0.1,Q63&lt;=0.105),"Estimated percent of saturated fat is above the requirement by less than a half percent, follow up with State agency","Estimated percent of saturated fat does NOT meet the requirement"))</f>
        <v>Estimated percent of saturated fat meets the requirement</v>
      </c>
      <c r="Y62" s="473"/>
    </row>
    <row r="63" spans="1:31" ht="47.25" customHeight="1" x14ac:dyDescent="0.25">
      <c r="A63" s="224"/>
      <c r="B63" s="539"/>
      <c r="C63" s="539">
        <v>0</v>
      </c>
      <c r="D63" s="539">
        <v>0</v>
      </c>
      <c r="E63" s="539"/>
      <c r="F63" s="1132" t="s">
        <v>151</v>
      </c>
      <c r="G63" s="1132"/>
      <c r="H63" s="1132"/>
      <c r="I63" s="1132"/>
      <c r="J63" s="1133"/>
      <c r="K63" s="594" t="s">
        <v>123</v>
      </c>
      <c r="L63" s="594" t="s">
        <v>124</v>
      </c>
      <c r="O63" s="474"/>
      <c r="P63" s="1126"/>
      <c r="Q63" s="1134">
        <f>ROUND(IF(ISERROR(SUM(L67,Q72,Z72)*9/Q61),0,SUM(L67,Q72,Z72)*9/Q61),2)</f>
        <v>0</v>
      </c>
      <c r="R63" s="1135"/>
      <c r="S63" s="1127"/>
      <c r="T63" s="1128"/>
      <c r="U63" s="1128"/>
      <c r="V63" s="1128"/>
      <c r="W63" s="1129"/>
      <c r="X63" s="1131"/>
    </row>
    <row r="64" spans="1:31" ht="33.75" customHeight="1" x14ac:dyDescent="0.25">
      <c r="B64" s="80"/>
      <c r="C64" s="80">
        <f>IF($B$60=1,C60,IF($B$60=2,C61,IF($B$60=3,C62,IF($B$60=4,C63,0))))</f>
        <v>0</v>
      </c>
      <c r="D64" s="80">
        <f>IF($B$60=1,D60,IF($B$60=2,D61,IF($B$60=3,D62,IF($B$60=4,D63,0))))</f>
        <v>0</v>
      </c>
      <c r="E64" s="80">
        <f>IF($B$60=1,E60,IF($B$60=2,E60,IF($B$60=3,E60,IF($B$60=4,0,0))))</f>
        <v>0</v>
      </c>
      <c r="G64" s="482"/>
      <c r="H64" s="482"/>
      <c r="I64" s="482"/>
      <c r="J64" s="482"/>
      <c r="K64" s="594">
        <f>K61/7</f>
        <v>0</v>
      </c>
      <c r="L64" s="594">
        <f>L61/7</f>
        <v>0</v>
      </c>
      <c r="P64" s="1106" t="s">
        <v>696</v>
      </c>
      <c r="Q64" s="1108" t="s">
        <v>139</v>
      </c>
      <c r="R64" s="1109"/>
      <c r="S64" s="1110" t="s">
        <v>846</v>
      </c>
      <c r="T64" s="1111"/>
      <c r="U64" s="1111"/>
      <c r="V64" s="1111"/>
      <c r="W64" s="1112"/>
      <c r="X64" s="1116" t="str">
        <f>IF(Q65&lt;=V66,"Estimated sodium level MEETS the requirement", IF(AND(Q65&gt;V66,Q65&lt;=(V66+40)),"Estimated sodium level is above the requirement BUT within 40mg, follow up with State agency","Estimated sodium level does NOT meet the requirement"))</f>
        <v>Estimated sodium level MEETS the requirement</v>
      </c>
    </row>
    <row r="65" spans="1:28" ht="27.75" customHeight="1" thickBot="1" x14ac:dyDescent="0.3">
      <c r="P65" s="1107"/>
      <c r="Q65" s="1118">
        <f>ROUND(SUM(K70,S72,AB72),2)</f>
        <v>0</v>
      </c>
      <c r="R65" s="1119"/>
      <c r="S65" s="1113"/>
      <c r="T65" s="1114"/>
      <c r="U65" s="1114"/>
      <c r="V65" s="1114"/>
      <c r="W65" s="1115"/>
      <c r="X65" s="1117"/>
    </row>
    <row r="66" spans="1:28" ht="22.5" hidden="1" customHeight="1" x14ac:dyDescent="0.25">
      <c r="G66" s="1120" t="s">
        <v>128</v>
      </c>
      <c r="H66" s="1120"/>
      <c r="I66" s="1120"/>
      <c r="J66" s="1120"/>
      <c r="Q66">
        <v>550</v>
      </c>
      <c r="R66">
        <v>650</v>
      </c>
      <c r="S66">
        <v>525</v>
      </c>
      <c r="T66">
        <v>675</v>
      </c>
      <c r="V66">
        <v>1110</v>
      </c>
    </row>
    <row r="67" spans="1:28" ht="15" hidden="1" customHeight="1" x14ac:dyDescent="0.25">
      <c r="K67" s="594">
        <f>SUM(K11,K20,K30,K38,K46,K54,K64)</f>
        <v>0</v>
      </c>
      <c r="L67" s="594">
        <f>SUM(L11,L20,L30,L38,L46,L54,L64)</f>
        <v>0</v>
      </c>
      <c r="S67">
        <f>SUM(S8:S56)</f>
        <v>0</v>
      </c>
      <c r="Y67">
        <f>SUM(Y8:Y56)</f>
        <v>0</v>
      </c>
      <c r="Z67">
        <f>SUM(Z8:Z56)</f>
        <v>0</v>
      </c>
      <c r="AB67">
        <f>SUM(AB8:AB56)</f>
        <v>0</v>
      </c>
    </row>
    <row r="68" spans="1:28" ht="15" hidden="1" customHeight="1" x14ac:dyDescent="0.25">
      <c r="P68" t="s">
        <v>116</v>
      </c>
      <c r="Q68" t="s">
        <v>129</v>
      </c>
      <c r="S68" t="s">
        <v>130</v>
      </c>
      <c r="Y68" t="s">
        <v>131</v>
      </c>
      <c r="Z68" t="s">
        <v>129</v>
      </c>
      <c r="AB68" t="s">
        <v>130</v>
      </c>
    </row>
    <row r="69" spans="1:28" ht="15" hidden="1" customHeight="1" x14ac:dyDescent="0.25">
      <c r="J69" t="s">
        <v>697</v>
      </c>
      <c r="K69" s="594">
        <f>SUM(L13,L21,L26,L34,L42,L50,L58)</f>
        <v>0</v>
      </c>
      <c r="P69" t="s">
        <v>132</v>
      </c>
      <c r="Q69" t="s">
        <v>133</v>
      </c>
      <c r="Y69" t="s">
        <v>132</v>
      </c>
      <c r="Z69" t="s">
        <v>133</v>
      </c>
    </row>
    <row r="70" spans="1:28" ht="15" hidden="1" customHeight="1" x14ac:dyDescent="0.25">
      <c r="J70" t="s">
        <v>698</v>
      </c>
      <c r="K70" s="594">
        <f>K69+L84</f>
        <v>0</v>
      </c>
      <c r="P70">
        <f>SUM(T8:T56)</f>
        <v>0</v>
      </c>
      <c r="Q70">
        <f>SUM(U8:U56)</f>
        <v>0</v>
      </c>
      <c r="Y70">
        <f>SUM(AC8:AC56)</f>
        <v>0</v>
      </c>
      <c r="Z70">
        <f>SUM(AD8:AD56)</f>
        <v>0</v>
      </c>
    </row>
    <row r="71" spans="1:28" ht="15" hidden="1" customHeight="1" x14ac:dyDescent="0.25">
      <c r="J71" t="s">
        <v>699</v>
      </c>
      <c r="K71" s="1">
        <f>'Weekly Report'!I10</f>
        <v>0</v>
      </c>
      <c r="P71" t="s">
        <v>135</v>
      </c>
      <c r="Q71" t="s">
        <v>136</v>
      </c>
      <c r="R71" t="s">
        <v>700</v>
      </c>
      <c r="S71" t="s">
        <v>701</v>
      </c>
      <c r="Y71" t="s">
        <v>135</v>
      </c>
      <c r="Z71" t="s">
        <v>136</v>
      </c>
      <c r="AA71" t="s">
        <v>702</v>
      </c>
      <c r="AB71" t="s">
        <v>701</v>
      </c>
    </row>
    <row r="72" spans="1:28" ht="15" hidden="1" customHeight="1" x14ac:dyDescent="0.25">
      <c r="J72" t="s">
        <v>703</v>
      </c>
      <c r="K72" s="1">
        <f>'Weekly Report'!I16</f>
        <v>0</v>
      </c>
      <c r="P72">
        <f>IF(ISERROR(P70/$S$67),0, (P70/$S$67))</f>
        <v>0</v>
      </c>
      <c r="Q72">
        <f>IF(ISERROR(Q70/$S$67),0,(Q70/$S$67))</f>
        <v>0</v>
      </c>
      <c r="R72">
        <f>SUM(V8:V56)</f>
        <v>0</v>
      </c>
      <c r="S72">
        <f>IF(ISERROR(R72/$S$67),0,(R72/$S$67))</f>
        <v>0</v>
      </c>
      <c r="Y72">
        <f>IF(ISERROR(Y70/$S$67),0,(Y70/$S$67))</f>
        <v>0</v>
      </c>
      <c r="Z72">
        <f>IF(ISERROR(Z70/$S$67),0, (Z70/$S$67))</f>
        <v>0</v>
      </c>
      <c r="AA72">
        <f>SUM(AE8:AE56)</f>
        <v>0</v>
      </c>
      <c r="AB72">
        <f>IF(ISERROR(AA72/$S$67),0, (AA72/$S$67))</f>
        <v>0</v>
      </c>
    </row>
    <row r="73" spans="1:28" ht="15.75" hidden="1" thickBot="1" x14ac:dyDescent="0.3">
      <c r="P73" s="1097" t="s">
        <v>505</v>
      </c>
      <c r="Q73" s="1097"/>
      <c r="R73" s="1097"/>
      <c r="S73" s="1097"/>
      <c r="T73" s="1097"/>
      <c r="U73" s="1097"/>
      <c r="V73" s="1097"/>
      <c r="W73" s="1097"/>
      <c r="X73" s="1097"/>
    </row>
    <row r="74" spans="1:28" ht="34.5" customHeight="1" thickBot="1" x14ac:dyDescent="0.3">
      <c r="A74" s="1098" t="s">
        <v>704</v>
      </c>
      <c r="B74" s="1099"/>
      <c r="C74" s="1099"/>
      <c r="D74" s="1099"/>
      <c r="E74" s="1099"/>
      <c r="F74" s="1099"/>
      <c r="G74" s="1099"/>
      <c r="H74" s="1099"/>
      <c r="I74" s="1099"/>
      <c r="J74" s="1100"/>
      <c r="K74" s="623"/>
      <c r="P74" s="1097"/>
      <c r="Q74" s="1097"/>
      <c r="R74" s="1097"/>
      <c r="S74" s="1097"/>
      <c r="T74" s="1097"/>
      <c r="U74" s="1097"/>
      <c r="V74" s="1097"/>
      <c r="W74" s="1097"/>
      <c r="X74" s="1097"/>
    </row>
    <row r="75" spans="1:28" ht="32.25" customHeight="1" thickTop="1" x14ac:dyDescent="0.25">
      <c r="A75" s="1101" t="s">
        <v>705</v>
      </c>
      <c r="B75" s="1102"/>
      <c r="C75" s="1102"/>
      <c r="D75" s="1102"/>
      <c r="E75" s="1102"/>
      <c r="F75" s="1102"/>
      <c r="G75" s="1102"/>
      <c r="H75" s="1102"/>
      <c r="I75" s="1102"/>
      <c r="J75" s="1103"/>
      <c r="K75" s="624"/>
      <c r="P75" s="990"/>
      <c r="Q75" s="991"/>
      <c r="R75" s="991"/>
      <c r="S75" s="991"/>
      <c r="T75" s="991"/>
      <c r="U75" s="991"/>
      <c r="V75" s="991"/>
      <c r="W75" s="991"/>
      <c r="X75" s="992"/>
    </row>
    <row r="76" spans="1:28" x14ac:dyDescent="0.25">
      <c r="A76" s="1104" t="s">
        <v>706</v>
      </c>
      <c r="B76" s="1104"/>
      <c r="C76" s="1104"/>
      <c r="D76" s="1104"/>
      <c r="E76" s="1104"/>
      <c r="F76" s="1104"/>
      <c r="G76" s="639" t="s">
        <v>707</v>
      </c>
      <c r="H76" s="639"/>
      <c r="I76" s="639"/>
      <c r="J76" s="639" t="s">
        <v>708</v>
      </c>
      <c r="K76" s="21" t="s">
        <v>709</v>
      </c>
      <c r="P76" s="993"/>
      <c r="Q76" s="812"/>
      <c r="R76" s="812"/>
      <c r="S76" s="812"/>
      <c r="T76" s="812"/>
      <c r="U76" s="812"/>
      <c r="V76" s="812"/>
      <c r="W76" s="812"/>
      <c r="X76" s="994"/>
    </row>
    <row r="77" spans="1:28" ht="30.75" customHeight="1" x14ac:dyDescent="0.25">
      <c r="A77" s="1092" t="s">
        <v>710</v>
      </c>
      <c r="B77" s="1092"/>
      <c r="C77" s="1092"/>
      <c r="D77" s="1092"/>
      <c r="E77" s="1092"/>
      <c r="F77" s="1092"/>
      <c r="G77" s="625"/>
      <c r="H77" s="625"/>
      <c r="I77" s="625"/>
      <c r="J77" s="625"/>
      <c r="K77" s="92" t="b">
        <v>0</v>
      </c>
      <c r="L77" s="626">
        <f>IF(K77=TRUE,K71*140,0)</f>
        <v>0</v>
      </c>
      <c r="P77" s="993"/>
      <c r="Q77" s="812"/>
      <c r="R77" s="812"/>
      <c r="S77" s="812"/>
      <c r="T77" s="812"/>
      <c r="U77" s="812"/>
      <c r="V77" s="812"/>
      <c r="W77" s="812"/>
      <c r="X77" s="994"/>
    </row>
    <row r="78" spans="1:28" ht="45" customHeight="1" x14ac:dyDescent="0.25">
      <c r="A78" s="1092" t="s">
        <v>718</v>
      </c>
      <c r="B78" s="1092"/>
      <c r="C78" s="1092"/>
      <c r="D78" s="1092"/>
      <c r="E78" s="1092"/>
      <c r="F78" s="1092"/>
      <c r="G78" s="625"/>
      <c r="H78" s="625"/>
      <c r="I78" s="625"/>
      <c r="J78" s="625"/>
      <c r="K78" s="92" t="b">
        <v>0</v>
      </c>
      <c r="L78" s="626">
        <f>IF(K78=TRUE,K72*110,0)</f>
        <v>0</v>
      </c>
      <c r="P78" s="993"/>
      <c r="Q78" s="812"/>
      <c r="R78" s="812"/>
      <c r="S78" s="812"/>
      <c r="T78" s="812"/>
      <c r="U78" s="812"/>
      <c r="V78" s="812"/>
      <c r="W78" s="812"/>
      <c r="X78" s="994"/>
    </row>
    <row r="79" spans="1:28" ht="36" customHeight="1" x14ac:dyDescent="0.25">
      <c r="A79" s="1092" t="s">
        <v>711</v>
      </c>
      <c r="B79" s="1092"/>
      <c r="C79" s="1092"/>
      <c r="D79" s="1092"/>
      <c r="E79" s="1092"/>
      <c r="F79" s="1092"/>
      <c r="G79" s="625"/>
      <c r="H79" s="625"/>
      <c r="I79" s="625"/>
      <c r="J79" s="625"/>
      <c r="K79" s="92" t="b">
        <v>0</v>
      </c>
      <c r="L79" s="626">
        <f>IF(K79=TRUE,K71*30,0)</f>
        <v>0</v>
      </c>
      <c r="P79" s="993"/>
      <c r="Q79" s="812"/>
      <c r="R79" s="812"/>
      <c r="S79" s="812"/>
      <c r="T79" s="812"/>
      <c r="U79" s="812"/>
      <c r="V79" s="812"/>
      <c r="W79" s="812"/>
      <c r="X79" s="994"/>
    </row>
    <row r="80" spans="1:28" ht="33.75" customHeight="1" x14ac:dyDescent="0.25">
      <c r="A80" s="1092" t="s">
        <v>712</v>
      </c>
      <c r="B80" s="1092"/>
      <c r="C80" s="1092"/>
      <c r="D80" s="1092"/>
      <c r="E80" s="1092"/>
      <c r="F80" s="1092"/>
      <c r="G80" s="625"/>
      <c r="H80" s="625"/>
      <c r="I80" s="625"/>
      <c r="J80" s="625"/>
      <c r="K80" s="92" t="b">
        <v>0</v>
      </c>
      <c r="L80" s="626">
        <f>IF(K80=TRUE,K71*30,0)</f>
        <v>0</v>
      </c>
      <c r="P80" s="993"/>
      <c r="Q80" s="812"/>
      <c r="R80" s="812"/>
      <c r="S80" s="812"/>
      <c r="T80" s="812"/>
      <c r="U80" s="812"/>
      <c r="V80" s="812"/>
      <c r="W80" s="812"/>
      <c r="X80" s="994"/>
    </row>
    <row r="81" spans="1:24" ht="30.75" customHeight="1" x14ac:dyDescent="0.25">
      <c r="A81" s="1105" t="s">
        <v>713</v>
      </c>
      <c r="B81" s="1105"/>
      <c r="C81" s="1105"/>
      <c r="D81" s="1105"/>
      <c r="E81" s="1105"/>
      <c r="F81" s="1105"/>
      <c r="G81" s="1105"/>
      <c r="H81" s="1105"/>
      <c r="I81" s="1105"/>
      <c r="J81" s="1105"/>
      <c r="K81" s="92"/>
      <c r="L81" s="80"/>
      <c r="P81" s="993"/>
      <c r="Q81" s="812"/>
      <c r="R81" s="812"/>
      <c r="S81" s="812"/>
      <c r="T81" s="812"/>
      <c r="U81" s="812"/>
      <c r="V81" s="812"/>
      <c r="W81" s="812"/>
      <c r="X81" s="994"/>
    </row>
    <row r="82" spans="1:24" ht="45" customHeight="1" x14ac:dyDescent="0.25">
      <c r="A82" s="1091" t="s">
        <v>706</v>
      </c>
      <c r="B82" s="1091"/>
      <c r="C82" s="1091"/>
      <c r="D82" s="1091"/>
      <c r="E82" s="1091"/>
      <c r="F82" s="1091"/>
      <c r="G82" s="638" t="s">
        <v>714</v>
      </c>
      <c r="H82" s="627"/>
      <c r="I82" s="627"/>
      <c r="J82" s="638" t="s">
        <v>715</v>
      </c>
      <c r="K82" s="92"/>
      <c r="L82" s="80"/>
      <c r="P82" s="993"/>
      <c r="Q82" s="812"/>
      <c r="R82" s="812"/>
      <c r="S82" s="812"/>
      <c r="T82" s="812"/>
      <c r="U82" s="812"/>
      <c r="V82" s="812"/>
      <c r="W82" s="812"/>
      <c r="X82" s="994"/>
    </row>
    <row r="83" spans="1:24" ht="27.75" customHeight="1" x14ac:dyDescent="0.25">
      <c r="A83" s="1092" t="s">
        <v>716</v>
      </c>
      <c r="B83" s="1092"/>
      <c r="C83" s="1092"/>
      <c r="D83" s="1092"/>
      <c r="E83" s="1092"/>
      <c r="F83" s="1092"/>
      <c r="G83" s="625"/>
      <c r="H83" s="625"/>
      <c r="I83" s="625"/>
      <c r="J83" s="628"/>
      <c r="K83" s="92" t="b">
        <v>0</v>
      </c>
      <c r="L83" s="626">
        <f>IF(K83=TRUE,K71*30,0)</f>
        <v>0</v>
      </c>
      <c r="P83" s="993"/>
      <c r="Q83" s="812"/>
      <c r="R83" s="812"/>
      <c r="S83" s="812"/>
      <c r="T83" s="812"/>
      <c r="U83" s="812"/>
      <c r="V83" s="812"/>
      <c r="W83" s="812"/>
      <c r="X83" s="994"/>
    </row>
    <row r="84" spans="1:24" hidden="1" x14ac:dyDescent="0.25">
      <c r="A84" s="1093" t="s">
        <v>717</v>
      </c>
      <c r="B84" s="1093"/>
      <c r="C84" s="1093"/>
      <c r="D84" s="1093"/>
      <c r="E84" s="1093"/>
      <c r="F84" s="1093"/>
      <c r="G84" s="1093"/>
      <c r="H84" s="1093"/>
      <c r="I84" s="1093"/>
      <c r="J84" s="1093"/>
      <c r="K84" s="1093"/>
      <c r="L84" s="1">
        <f>SUM(L77:L83)/7</f>
        <v>0</v>
      </c>
      <c r="P84" s="993"/>
      <c r="Q84" s="812"/>
      <c r="R84" s="812"/>
      <c r="S84" s="812"/>
      <c r="T84" s="812"/>
      <c r="U84" s="812"/>
      <c r="V84" s="812"/>
      <c r="W84" s="812"/>
      <c r="X84" s="994"/>
    </row>
    <row r="85" spans="1:24" x14ac:dyDescent="0.25">
      <c r="P85" s="993"/>
      <c r="Q85" s="812"/>
      <c r="R85" s="812"/>
      <c r="S85" s="812"/>
      <c r="T85" s="812"/>
      <c r="U85" s="812"/>
      <c r="V85" s="812"/>
      <c r="W85" s="812"/>
      <c r="X85" s="994"/>
    </row>
    <row r="86" spans="1:24" ht="15.75" thickBot="1" x14ac:dyDescent="0.3">
      <c r="P86" s="993"/>
      <c r="Q86" s="812"/>
      <c r="R86" s="812"/>
      <c r="S86" s="812"/>
      <c r="T86" s="812"/>
      <c r="U86" s="812"/>
      <c r="V86" s="812"/>
      <c r="W86" s="812"/>
      <c r="X86" s="994"/>
    </row>
    <row r="87" spans="1:24" ht="62.25" customHeight="1" thickBot="1" x14ac:dyDescent="0.3">
      <c r="A87" s="1094" t="s">
        <v>528</v>
      </c>
      <c r="B87" s="1095"/>
      <c r="C87" s="1095"/>
      <c r="D87" s="1095"/>
      <c r="E87" s="1095"/>
      <c r="F87" s="1095"/>
      <c r="G87" s="1095"/>
      <c r="H87" s="1095"/>
      <c r="I87" s="1095"/>
      <c r="J87" s="1096"/>
      <c r="P87" s="993"/>
      <c r="Q87" s="812"/>
      <c r="R87" s="812"/>
      <c r="S87" s="812"/>
      <c r="T87" s="812"/>
      <c r="U87" s="812"/>
      <c r="V87" s="812"/>
      <c r="W87" s="812"/>
      <c r="X87" s="994"/>
    </row>
    <row r="88" spans="1:24" x14ac:dyDescent="0.25">
      <c r="P88" s="993"/>
      <c r="Q88" s="812"/>
      <c r="R88" s="812"/>
      <c r="S88" s="812"/>
      <c r="T88" s="812"/>
      <c r="U88" s="812"/>
      <c r="V88" s="812"/>
      <c r="W88" s="812"/>
      <c r="X88" s="994"/>
    </row>
    <row r="89" spans="1:24" x14ac:dyDescent="0.25">
      <c r="P89" s="993"/>
      <c r="Q89" s="812"/>
      <c r="R89" s="812"/>
      <c r="S89" s="812"/>
      <c r="T89" s="812"/>
      <c r="U89" s="812"/>
      <c r="V89" s="812"/>
      <c r="W89" s="812"/>
      <c r="X89" s="994"/>
    </row>
    <row r="90" spans="1:24" x14ac:dyDescent="0.25">
      <c r="P90" s="993"/>
      <c r="Q90" s="812"/>
      <c r="R90" s="812"/>
      <c r="S90" s="812"/>
      <c r="T90" s="812"/>
      <c r="U90" s="812"/>
      <c r="V90" s="812"/>
      <c r="W90" s="812"/>
      <c r="X90" s="994"/>
    </row>
    <row r="91" spans="1:24" x14ac:dyDescent="0.25">
      <c r="P91" s="993"/>
      <c r="Q91" s="812"/>
      <c r="R91" s="812"/>
      <c r="S91" s="812"/>
      <c r="T91" s="812"/>
      <c r="U91" s="812"/>
      <c r="V91" s="812"/>
      <c r="W91" s="812"/>
      <c r="X91" s="994"/>
    </row>
    <row r="92" spans="1:24" x14ac:dyDescent="0.25">
      <c r="P92" s="993"/>
      <c r="Q92" s="812"/>
      <c r="R92" s="812"/>
      <c r="S92" s="812"/>
      <c r="T92" s="812"/>
      <c r="U92" s="812"/>
      <c r="V92" s="812"/>
      <c r="W92" s="812"/>
      <c r="X92" s="994"/>
    </row>
    <row r="93" spans="1:24" x14ac:dyDescent="0.25">
      <c r="P93" s="993"/>
      <c r="Q93" s="812"/>
      <c r="R93" s="812"/>
      <c r="S93" s="812"/>
      <c r="T93" s="812"/>
      <c r="U93" s="812"/>
      <c r="V93" s="812"/>
      <c r="W93" s="812"/>
      <c r="X93" s="994"/>
    </row>
    <row r="94" spans="1:24" x14ac:dyDescent="0.25">
      <c r="P94" s="993"/>
      <c r="Q94" s="812"/>
      <c r="R94" s="812"/>
      <c r="S94" s="812"/>
      <c r="T94" s="812"/>
      <c r="U94" s="812"/>
      <c r="V94" s="812"/>
      <c r="W94" s="812"/>
      <c r="X94" s="994"/>
    </row>
    <row r="95" spans="1:24" x14ac:dyDescent="0.25">
      <c r="P95" s="993"/>
      <c r="Q95" s="812"/>
      <c r="R95" s="812"/>
      <c r="S95" s="812"/>
      <c r="T95" s="812"/>
      <c r="U95" s="812"/>
      <c r="V95" s="812"/>
      <c r="W95" s="812"/>
      <c r="X95" s="994"/>
    </row>
    <row r="96" spans="1:24" x14ac:dyDescent="0.25">
      <c r="P96" s="993"/>
      <c r="Q96" s="812"/>
      <c r="R96" s="812"/>
      <c r="S96" s="812"/>
      <c r="T96" s="812"/>
      <c r="U96" s="812"/>
      <c r="V96" s="812"/>
      <c r="W96" s="812"/>
      <c r="X96" s="994"/>
    </row>
    <row r="97" spans="16:24" x14ac:dyDescent="0.25">
      <c r="P97" s="993"/>
      <c r="Q97" s="812"/>
      <c r="R97" s="812"/>
      <c r="S97" s="812"/>
      <c r="T97" s="812"/>
      <c r="U97" s="812"/>
      <c r="V97" s="812"/>
      <c r="W97" s="812"/>
      <c r="X97" s="994"/>
    </row>
    <row r="98" spans="16:24" x14ac:dyDescent="0.25">
      <c r="P98" s="993"/>
      <c r="Q98" s="812"/>
      <c r="R98" s="812"/>
      <c r="S98" s="812"/>
      <c r="T98" s="812"/>
      <c r="U98" s="812"/>
      <c r="V98" s="812"/>
      <c r="W98" s="812"/>
      <c r="X98" s="994"/>
    </row>
    <row r="99" spans="16:24" x14ac:dyDescent="0.25">
      <c r="P99" s="993"/>
      <c r="Q99" s="812"/>
      <c r="R99" s="812"/>
      <c r="S99" s="812"/>
      <c r="T99" s="812"/>
      <c r="U99" s="812"/>
      <c r="V99" s="812"/>
      <c r="W99" s="812"/>
      <c r="X99" s="994"/>
    </row>
    <row r="100" spans="16:24" x14ac:dyDescent="0.25">
      <c r="P100" s="993"/>
      <c r="Q100" s="812"/>
      <c r="R100" s="812"/>
      <c r="S100" s="812"/>
      <c r="T100" s="812"/>
      <c r="U100" s="812"/>
      <c r="V100" s="812"/>
      <c r="W100" s="812"/>
      <c r="X100" s="994"/>
    </row>
    <row r="101" spans="16:24" x14ac:dyDescent="0.25">
      <c r="P101" s="993"/>
      <c r="Q101" s="812"/>
      <c r="R101" s="812"/>
      <c r="S101" s="812"/>
      <c r="T101" s="812"/>
      <c r="U101" s="812"/>
      <c r="V101" s="812"/>
      <c r="W101" s="812"/>
      <c r="X101" s="994"/>
    </row>
    <row r="102" spans="16:24" x14ac:dyDescent="0.25">
      <c r="P102" s="993"/>
      <c r="Q102" s="812"/>
      <c r="R102" s="812"/>
      <c r="S102" s="812"/>
      <c r="T102" s="812"/>
      <c r="U102" s="812"/>
      <c r="V102" s="812"/>
      <c r="W102" s="812"/>
      <c r="X102" s="994"/>
    </row>
    <row r="103" spans="16:24" x14ac:dyDescent="0.25">
      <c r="P103" s="993"/>
      <c r="Q103" s="812"/>
      <c r="R103" s="812"/>
      <c r="S103" s="812"/>
      <c r="T103" s="812"/>
      <c r="U103" s="812"/>
      <c r="V103" s="812"/>
      <c r="W103" s="812"/>
      <c r="X103" s="994"/>
    </row>
    <row r="104" spans="16:24" ht="15.75" thickBot="1" x14ac:dyDescent="0.3">
      <c r="P104" s="995"/>
      <c r="Q104" s="996"/>
      <c r="R104" s="996"/>
      <c r="S104" s="996"/>
      <c r="T104" s="996"/>
      <c r="U104" s="996"/>
      <c r="V104" s="996"/>
      <c r="W104" s="996"/>
      <c r="X104" s="997"/>
    </row>
    <row r="105" spans="16:24" ht="15.75" thickTop="1" x14ac:dyDescent="0.25"/>
  </sheetData>
  <sheetProtection algorithmName="SHA-512" hashValue="Tv3IzhHiY3XUGqOeT08Hs1CN5fGn+mVPul0YtuZnvCPJ86C08XMORprt7P0Wo3YAhr60mYTmxxYCKgvMRcWWYw==" saltValue="HnWN3OKs/hMCw7rPIsb5sg==" spinCount="100000" sheet="1"/>
  <mergeCells count="166">
    <mergeCell ref="A1:AB1"/>
    <mergeCell ref="A2:M2"/>
    <mergeCell ref="N2:Q2"/>
    <mergeCell ref="X2:Y2"/>
    <mergeCell ref="Z2:AC2"/>
    <mergeCell ref="A3:J3"/>
    <mergeCell ref="N3:S3"/>
    <mergeCell ref="X3:AB3"/>
    <mergeCell ref="A9:F9"/>
    <mergeCell ref="G9:J9"/>
    <mergeCell ref="A4:J6"/>
    <mergeCell ref="N4:S4"/>
    <mergeCell ref="X4:AB4"/>
    <mergeCell ref="AG6:AN6"/>
    <mergeCell ref="AP6:AV7"/>
    <mergeCell ref="A7:J7"/>
    <mergeCell ref="AG7:AN7"/>
    <mergeCell ref="AM10:AN11"/>
    <mergeCell ref="AU10:AV10"/>
    <mergeCell ref="AU11:AV11"/>
    <mergeCell ref="AG12:AJ13"/>
    <mergeCell ref="AM12:AN13"/>
    <mergeCell ref="AU12:AV12"/>
    <mergeCell ref="AU13:AV13"/>
    <mergeCell ref="AG8:AJ8"/>
    <mergeCell ref="AM8:AN8"/>
    <mergeCell ref="AP8:AR13"/>
    <mergeCell ref="AU8:AV8"/>
    <mergeCell ref="AG14:AN14"/>
    <mergeCell ref="AP14:AV15"/>
    <mergeCell ref="AG9:AJ9"/>
    <mergeCell ref="AM9:AN9"/>
    <mergeCell ref="AU9:AV9"/>
    <mergeCell ref="AG10:AJ11"/>
    <mergeCell ref="A15:J15"/>
    <mergeCell ref="AG15:AJ15"/>
    <mergeCell ref="AM15:AN15"/>
    <mergeCell ref="AG16:AJ16"/>
    <mergeCell ref="AM16:AN16"/>
    <mergeCell ref="AP16:AR17"/>
    <mergeCell ref="AU16:AV17"/>
    <mergeCell ref="A17:J17"/>
    <mergeCell ref="AG17:AJ18"/>
    <mergeCell ref="AM17:AN18"/>
    <mergeCell ref="F18:J18"/>
    <mergeCell ref="AP18:AR19"/>
    <mergeCell ref="AU18:AV19"/>
    <mergeCell ref="F19:J19"/>
    <mergeCell ref="AG19:AJ20"/>
    <mergeCell ref="AM19:AN20"/>
    <mergeCell ref="F20:J20"/>
    <mergeCell ref="A27:J27"/>
    <mergeCell ref="AH27:AM27"/>
    <mergeCell ref="AN27:AP27"/>
    <mergeCell ref="AQ27:AR27"/>
    <mergeCell ref="F28:J28"/>
    <mergeCell ref="AH28:AM28"/>
    <mergeCell ref="AN28:AP28"/>
    <mergeCell ref="AQ28:AR28"/>
    <mergeCell ref="F21:J21"/>
    <mergeCell ref="AG22:AV22"/>
    <mergeCell ref="K24:L24"/>
    <mergeCell ref="A25:J25"/>
    <mergeCell ref="A26:G26"/>
    <mergeCell ref="AH26:AU26"/>
    <mergeCell ref="A23:J23"/>
    <mergeCell ref="A24:J24"/>
    <mergeCell ref="F31:J31"/>
    <mergeCell ref="AH31:AM31"/>
    <mergeCell ref="AN31:AP31"/>
    <mergeCell ref="AQ31:AR31"/>
    <mergeCell ref="AH32:AM32"/>
    <mergeCell ref="AN32:AP32"/>
    <mergeCell ref="AQ32:AR32"/>
    <mergeCell ref="F29:J29"/>
    <mergeCell ref="AH29:AM29"/>
    <mergeCell ref="AN29:AP29"/>
    <mergeCell ref="AQ29:AR29"/>
    <mergeCell ref="F30:J30"/>
    <mergeCell ref="AH30:AM30"/>
    <mergeCell ref="AN30:AP30"/>
    <mergeCell ref="AQ30:AR30"/>
    <mergeCell ref="A35:F35"/>
    <mergeCell ref="G35:J35"/>
    <mergeCell ref="AH35:AM35"/>
    <mergeCell ref="AN35:AP35"/>
    <mergeCell ref="AQ35:AR35"/>
    <mergeCell ref="AH36:AM36"/>
    <mergeCell ref="AN36:AP36"/>
    <mergeCell ref="AQ36:AR36"/>
    <mergeCell ref="A33:J33"/>
    <mergeCell ref="K33:L33"/>
    <mergeCell ref="AH33:AM33"/>
    <mergeCell ref="AN33:AP33"/>
    <mergeCell ref="AQ33:AR33"/>
    <mergeCell ref="A34:G34"/>
    <mergeCell ref="AH34:AM34"/>
    <mergeCell ref="AN34:AP34"/>
    <mergeCell ref="AQ34:AR34"/>
    <mergeCell ref="AH39:AM39"/>
    <mergeCell ref="AN39:AP39"/>
    <mergeCell ref="AQ39:AR39"/>
    <mergeCell ref="A41:J41"/>
    <mergeCell ref="K41:L41"/>
    <mergeCell ref="AG40:AV40"/>
    <mergeCell ref="AH37:AM37"/>
    <mergeCell ref="AN37:AP37"/>
    <mergeCell ref="AQ37:AR37"/>
    <mergeCell ref="AH38:AM38"/>
    <mergeCell ref="AN38:AP38"/>
    <mergeCell ref="AQ38:AR38"/>
    <mergeCell ref="A49:J49"/>
    <mergeCell ref="K49:L49"/>
    <mergeCell ref="A50:G50"/>
    <mergeCell ref="A51:J51"/>
    <mergeCell ref="F52:J52"/>
    <mergeCell ref="F53:J53"/>
    <mergeCell ref="A42:G42"/>
    <mergeCell ref="A43:J43"/>
    <mergeCell ref="F44:J44"/>
    <mergeCell ref="F45:J45"/>
    <mergeCell ref="F46:J46"/>
    <mergeCell ref="F47:J47"/>
    <mergeCell ref="A59:J59"/>
    <mergeCell ref="Q59:R59"/>
    <mergeCell ref="S59:V59"/>
    <mergeCell ref="F60:J60"/>
    <mergeCell ref="P60:P61"/>
    <mergeCell ref="Q60:R60"/>
    <mergeCell ref="S60:W61"/>
    <mergeCell ref="F54:J54"/>
    <mergeCell ref="F55:J55"/>
    <mergeCell ref="A57:J57"/>
    <mergeCell ref="K57:L57"/>
    <mergeCell ref="A58:G58"/>
    <mergeCell ref="P58:X58"/>
    <mergeCell ref="P64:P65"/>
    <mergeCell ref="Q64:R64"/>
    <mergeCell ref="S64:W65"/>
    <mergeCell ref="X64:X65"/>
    <mergeCell ref="Q65:R65"/>
    <mergeCell ref="G66:J66"/>
    <mergeCell ref="X60:X61"/>
    <mergeCell ref="F61:J61"/>
    <mergeCell ref="Q61:R61"/>
    <mergeCell ref="F62:J62"/>
    <mergeCell ref="P62:P63"/>
    <mergeCell ref="Q62:R62"/>
    <mergeCell ref="S62:W63"/>
    <mergeCell ref="X62:X63"/>
    <mergeCell ref="F63:J63"/>
    <mergeCell ref="Q63:R63"/>
    <mergeCell ref="A82:F82"/>
    <mergeCell ref="A83:F83"/>
    <mergeCell ref="A84:K84"/>
    <mergeCell ref="A87:J87"/>
    <mergeCell ref="P73:X74"/>
    <mergeCell ref="A74:J74"/>
    <mergeCell ref="A75:J75"/>
    <mergeCell ref="P75:X104"/>
    <mergeCell ref="A76:F76"/>
    <mergeCell ref="A77:F77"/>
    <mergeCell ref="A78:F78"/>
    <mergeCell ref="A79:F79"/>
    <mergeCell ref="A80:F80"/>
    <mergeCell ref="A81:J81"/>
  </mergeCells>
  <conditionalFormatting sqref="X62:X63">
    <cfRule type="containsText" dxfId="20" priority="19" stopIfTrue="1" operator="containsText" text="half percent">
      <formula>NOT(ISERROR(SEARCH("half percent",X62)))</formula>
    </cfRule>
    <cfRule type="containsText" dxfId="19" priority="20" stopIfTrue="1" operator="containsText" text="NOT">
      <formula>NOT(ISERROR(SEARCH("NOT",X62)))</formula>
    </cfRule>
    <cfRule type="containsText" dxfId="18" priority="21" stopIfTrue="1" operator="containsText" text="Estimated percent of saturated fat meets the requirement">
      <formula>NOT(ISERROR(SEARCH("Estimated percent of saturated fat meets the requirement",X62)))</formula>
    </cfRule>
  </conditionalFormatting>
  <conditionalFormatting sqref="X60:X61">
    <cfRule type="containsText" dxfId="17" priority="16" stopIfTrue="1" operator="containsText" text="Estimated calories are within the required range">
      <formula>NOT(ISERROR(SEARCH("Estimated calories are within the required range",X60)))</formula>
    </cfRule>
    <cfRule type="containsText" dxfId="16" priority="17" stopIfTrue="1" operator="containsText" text="25">
      <formula>NOT(ISERROR(SEARCH("25",X60)))</formula>
    </cfRule>
    <cfRule type="containsText" dxfId="15" priority="18" stopIfTrue="1" operator="containsText" text="NOT">
      <formula>NOT(ISERROR(SEARCH("NOT",X60)))</formula>
    </cfRule>
  </conditionalFormatting>
  <conditionalFormatting sqref="X62:X63">
    <cfRule type="containsText" dxfId="14" priority="13" stopIfTrue="1" operator="containsText" text="half percent">
      <formula>NOT(ISERROR(SEARCH("half percent",X62)))</formula>
    </cfRule>
    <cfRule type="containsText" dxfId="13" priority="14" stopIfTrue="1" operator="containsText" text="NOT">
      <formula>NOT(ISERROR(SEARCH("NOT",X62)))</formula>
    </cfRule>
    <cfRule type="containsText" dxfId="12" priority="15" stopIfTrue="1" operator="containsText" text="Estimated percent of saturated fat meets the requirement">
      <formula>NOT(ISERROR(SEARCH("Estimated percent of saturated fat meets the requirement",X62)))</formula>
    </cfRule>
  </conditionalFormatting>
  <conditionalFormatting sqref="X60:X61">
    <cfRule type="containsText" dxfId="11" priority="10" stopIfTrue="1" operator="containsText" text="Estimated calories are within the required range">
      <formula>NOT(ISERROR(SEARCH("Estimated calories are within the required range",X60)))</formula>
    </cfRule>
    <cfRule type="containsText" dxfId="10" priority="11" stopIfTrue="1" operator="containsText" text="25">
      <formula>NOT(ISERROR(SEARCH("25",X60)))</formula>
    </cfRule>
    <cfRule type="containsText" dxfId="9" priority="12" stopIfTrue="1" operator="containsText" text="NOT">
      <formula>NOT(ISERROR(SEARCH("NOT",X60)))</formula>
    </cfRule>
  </conditionalFormatting>
  <conditionalFormatting sqref="X64:X65">
    <cfRule type="containsText" dxfId="8" priority="1" stopIfTrue="1" operator="containsText" text="NOT">
      <formula>NOT(ISERROR(SEARCH("NOT",X64)))</formula>
    </cfRule>
    <cfRule type="containsText" dxfId="7" priority="2" stopIfTrue="1" operator="containsText" text="BUT">
      <formula>NOT(ISERROR(SEARCH("BUT",X64)))</formula>
    </cfRule>
    <cfRule type="containsText" dxfId="6" priority="3" stopIfTrue="1" operator="containsText" text="MEETS">
      <formula>NOT(ISERROR(SEARCH("MEETS",X64)))</formula>
    </cfRule>
    <cfRule type="containsText" dxfId="5" priority="7" stopIfTrue="1" operator="containsText" text="Estimated calories are within the required range">
      <formula>NOT(ISERROR(SEARCH("Estimated calories are within the required range",X64)))</formula>
    </cfRule>
    <cfRule type="containsText" dxfId="4" priority="8" stopIfTrue="1" operator="containsText" text="25">
      <formula>NOT(ISERROR(SEARCH("25",X64)))</formula>
    </cfRule>
    <cfRule type="containsText" dxfId="3" priority="9" stopIfTrue="1" operator="containsText" text="NOT">
      <formula>NOT(ISERROR(SEARCH("NOT",X64)))</formula>
    </cfRule>
  </conditionalFormatting>
  <conditionalFormatting sqref="X64:X65">
    <cfRule type="containsText" dxfId="2" priority="4" stopIfTrue="1" operator="containsText" text="Estimated calories are within the required range">
      <formula>NOT(ISERROR(SEARCH("Estimated calories are within the required range",X64)))</formula>
    </cfRule>
    <cfRule type="containsText" dxfId="1" priority="5" stopIfTrue="1" operator="containsText" text="25">
      <formula>NOT(ISERROR(SEARCH("25",X64)))</formula>
    </cfRule>
    <cfRule type="containsText" dxfId="0" priority="6" stopIfTrue="1" operator="containsText" text="NOT">
      <formula>NOT(ISERROR(SEARCH("NOT",X64)))</formula>
    </cfRule>
  </conditionalFormatting>
  <dataValidations count="5">
    <dataValidation type="decimal" allowBlank="1" showInputMessage="1" showErrorMessage="1" errorTitle="Numbers only" error="Only enter the number of calories, saturated fat, and servings. DO NOT inlcude kcal or g." sqref="Y7:AB56" xr:uid="{00000000-0002-0000-1100-000000000000}">
      <formula1>0</formula1>
      <formula2>1000000</formula2>
    </dataValidation>
    <dataValidation type="decimal" allowBlank="1" showInputMessage="1" showErrorMessage="1" errorTitle="Numbers only" error="Only enter the number of calories, saturated fat, and servings. DO NOT inlcude kcal or g." promptTitle="Only enter numbers" sqref="P8:S56" xr:uid="{00000000-0002-0000-1100-000001000000}">
      <formula1>0</formula1>
      <formula2>1000000</formula2>
    </dataValidation>
    <dataValidation type="decimal" allowBlank="1" showInputMessage="1" showErrorMessage="1" sqref="P7:S7" xr:uid="{00000000-0002-0000-1100-000002000000}">
      <formula1>0</formula1>
      <formula2>1000000</formula2>
    </dataValidation>
    <dataValidation type="custom" operator="equal" allowBlank="1" showInputMessage="1" showErrorMessage="1" error="Please only check one box!" promptTitle="Only check 1 box!" sqref="B13" xr:uid="{00000000-0002-0000-1100-000003000000}">
      <formula1>B13=1</formula1>
    </dataValidation>
    <dataValidation type="custom" allowBlank="1" showInputMessage="1" showErrorMessage="1" sqref="B10:B12" xr:uid="{00000000-0002-0000-1100-000004000000}">
      <formula1>IF(AND(B10=TRUE,B11=TRUE),1,IF(AND(B10=TRUE,B12=TRUE),1,IF(AND(B11=TRUE,B12=TRUE),1,0)))=1</formula1>
    </dataValidation>
  </dataValidations>
  <hyperlinks>
    <hyperlink ref="Z2:AC2" location="'Simplified Nutrient Assessment'!P58" display="Go to Results" xr:uid="{00000000-0004-0000-1100-000000000000}"/>
    <hyperlink ref="AG22:AU22" location="'Simplified Nutrient Assessment'!A1" display="Go Back to Assessement" xr:uid="{00000000-0004-0000-1100-000001000000}"/>
    <hyperlink ref="X2:Y2" location="'Simplified Nutrient Assessment'!AH26" display="Click here to go to the calories, saturated fat, and sodium table for commonly used condiments" xr:uid="{00000000-0004-0000-1100-000002000000}"/>
    <hyperlink ref="AG40:AS40" location="'Simplified Nutrient Assessment'!A1" display="Go Back to Assessement" xr:uid="{00000000-0004-0000-1100-000003000000}"/>
    <hyperlink ref="N2:Q2" location="'Simplified Nutrient Assessment'!AQ6" display="Click here to go to Optional Serving Size and Fraction Calculators" xr:uid="{00000000-0004-0000-1100-000004000000}"/>
    <hyperlink ref="A7:J7" location="'Nutrient Instructions'!A31" display="Fruit (cups)" xr:uid="{00000000-0004-0000-1100-000005000000}"/>
    <hyperlink ref="A15:J15" location="'Nutrient Instructions'!A47" display="Milk (cups)" xr:uid="{00000000-0004-0000-1100-000006000000}"/>
    <hyperlink ref="A25:J25" location="'Nutrient Instructions'!A60" display="Dark Green Vegetables (cups)" xr:uid="{00000000-0004-0000-1100-000007000000}"/>
    <hyperlink ref="A33:J33" location="'Nutrient Instructions'!A60" display="Red/orange Vegetables (cups)" xr:uid="{00000000-0004-0000-1100-000008000000}"/>
    <hyperlink ref="A41:J41" location="'Nutrient Instructions'!A60" display="Beans/peas (legumes) (cups)" xr:uid="{00000000-0004-0000-1100-000009000000}"/>
    <hyperlink ref="A49:J49" location="'Nutrient Instructions'!A60" display="Starchy Vegetables (cups)" xr:uid="{00000000-0004-0000-1100-00000A000000}"/>
    <hyperlink ref="A57:J57" location="'Nutrient Instructions'!A60" display="Other Vegetables (cups)" xr:uid="{00000000-0004-0000-1100-00000B000000}"/>
    <hyperlink ref="N3:S3" location="'Nutrient Instructions'!A76" display="Main Dish Simplified Nutrient Data Entry" xr:uid="{00000000-0004-0000-1100-00000C000000}"/>
    <hyperlink ref="X3:AB3" location="'Nutrient Instructions'!A93" display="Other items: Sides, Desserts, Condiments Nutrient Data Entry" xr:uid="{00000000-0004-0000-1100-00000D000000}"/>
    <hyperlink ref="P58:X58" location="'Nutrient Instructions'!A117" display="Daily Amounts Based on the Average for a 5-day week" xr:uid="{00000000-0004-0000-1100-00000E000000}"/>
    <hyperlink ref="A2:M2" location="'Nutrient Instructions'!A1" display="Go to Instructions" xr:uid="{00000000-0004-0000-1100-00000F000000}"/>
    <hyperlink ref="A3:J3" location="'Nutrient Instructions'!A29" display="Fruit, Milk, and Vegetable Subgroup Nutrient Assessment" xr:uid="{00000000-0004-0000-1100-000010000000}"/>
    <hyperlink ref="A23:J23" location="'Nutrient Instructions'!A60" display="'Nutrient Instructions'!A60" xr:uid="{00000000-0004-0000-1100-000011000000}"/>
    <hyperlink ref="A74:J74" location="'Nutrient Instructions'!A110" display="Vegetable Sodium Assessment Questions" xr:uid="{00000000-0004-0000-1100-000012000000}"/>
  </hyperlinks>
  <pageMargins left="0.7" right="0.7" top="0.75" bottom="0.75" header="0.3" footer="0.3"/>
  <pageSetup scale="27" orientation="portrait" r:id="rId1"/>
  <headerFooter>
    <oddHeader>&amp;L&amp;G</oddHeader>
    <oddFooter>&amp;L&amp;P</oddFooter>
  </headerFooter>
  <rowBreaks count="1" manualBreakCount="1">
    <brk id="56" max="16383" man="1"/>
  </rowBreaks>
  <colBreaks count="1" manualBreakCount="1">
    <brk id="32" max="104857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4817" r:id="rId5" name="Option Button 1">
              <controlPr defaultSize="0" autoFill="0" autoLine="0" autoPict="0">
                <anchor moveWithCells="1">
                  <from>
                    <xdr:col>0</xdr:col>
                    <xdr:colOff>504825</xdr:colOff>
                    <xdr:row>9</xdr:row>
                    <xdr:rowOff>104775</xdr:rowOff>
                  </from>
                  <to>
                    <xdr:col>0</xdr:col>
                    <xdr:colOff>809625</xdr:colOff>
                    <xdr:row>9</xdr:row>
                    <xdr:rowOff>323850</xdr:rowOff>
                  </to>
                </anchor>
              </controlPr>
            </control>
          </mc:Choice>
        </mc:AlternateContent>
        <mc:AlternateContent xmlns:mc="http://schemas.openxmlformats.org/markup-compatibility/2006">
          <mc:Choice Requires="x14">
            <control shapeId="34818" r:id="rId6" name="Option Button 2">
              <controlPr defaultSize="0" autoFill="0" autoLine="0" autoPict="0">
                <anchor moveWithCells="1">
                  <from>
                    <xdr:col>0</xdr:col>
                    <xdr:colOff>504825</xdr:colOff>
                    <xdr:row>10</xdr:row>
                    <xdr:rowOff>142875</xdr:rowOff>
                  </from>
                  <to>
                    <xdr:col>0</xdr:col>
                    <xdr:colOff>809625</xdr:colOff>
                    <xdr:row>10</xdr:row>
                    <xdr:rowOff>361950</xdr:rowOff>
                  </to>
                </anchor>
              </controlPr>
            </control>
          </mc:Choice>
        </mc:AlternateContent>
        <mc:AlternateContent xmlns:mc="http://schemas.openxmlformats.org/markup-compatibility/2006">
          <mc:Choice Requires="x14">
            <control shapeId="34819" r:id="rId7" name="Option Button 3">
              <controlPr defaultSize="0" autoFill="0" autoLine="0" autoPict="0">
                <anchor moveWithCells="1">
                  <from>
                    <xdr:col>0</xdr:col>
                    <xdr:colOff>504825</xdr:colOff>
                    <xdr:row>11</xdr:row>
                    <xdr:rowOff>123825</xdr:rowOff>
                  </from>
                  <to>
                    <xdr:col>0</xdr:col>
                    <xdr:colOff>809625</xdr:colOff>
                    <xdr:row>11</xdr:row>
                    <xdr:rowOff>342900</xdr:rowOff>
                  </to>
                </anchor>
              </controlPr>
            </control>
          </mc:Choice>
        </mc:AlternateContent>
        <mc:AlternateContent xmlns:mc="http://schemas.openxmlformats.org/markup-compatibility/2006">
          <mc:Choice Requires="x14">
            <control shapeId="34820" r:id="rId8" name="Option Button 4">
              <controlPr defaultSize="0" autoFill="0" autoLine="0" autoPict="0">
                <anchor moveWithCells="1">
                  <from>
                    <xdr:col>0</xdr:col>
                    <xdr:colOff>504825</xdr:colOff>
                    <xdr:row>12</xdr:row>
                    <xdr:rowOff>104775</xdr:rowOff>
                  </from>
                  <to>
                    <xdr:col>0</xdr:col>
                    <xdr:colOff>809625</xdr:colOff>
                    <xdr:row>12</xdr:row>
                    <xdr:rowOff>323850</xdr:rowOff>
                  </to>
                </anchor>
              </controlPr>
            </control>
          </mc:Choice>
        </mc:AlternateContent>
        <mc:AlternateContent xmlns:mc="http://schemas.openxmlformats.org/markup-compatibility/2006">
          <mc:Choice Requires="x14">
            <control shapeId="34821" r:id="rId9" name="Option Button 5">
              <controlPr defaultSize="0" autoFill="0" autoLine="0" autoPict="0">
                <anchor moveWithCells="1">
                  <from>
                    <xdr:col>0</xdr:col>
                    <xdr:colOff>457200</xdr:colOff>
                    <xdr:row>17</xdr:row>
                    <xdr:rowOff>190500</xdr:rowOff>
                  </from>
                  <to>
                    <xdr:col>0</xdr:col>
                    <xdr:colOff>762000</xdr:colOff>
                    <xdr:row>17</xdr:row>
                    <xdr:rowOff>409575</xdr:rowOff>
                  </to>
                </anchor>
              </controlPr>
            </control>
          </mc:Choice>
        </mc:AlternateContent>
        <mc:AlternateContent xmlns:mc="http://schemas.openxmlformats.org/markup-compatibility/2006">
          <mc:Choice Requires="x14">
            <control shapeId="34822" r:id="rId10" name="Option Button 6">
              <controlPr defaultSize="0" autoFill="0" autoLine="0" autoPict="0">
                <anchor moveWithCells="1">
                  <from>
                    <xdr:col>0</xdr:col>
                    <xdr:colOff>476250</xdr:colOff>
                    <xdr:row>18</xdr:row>
                    <xdr:rowOff>200025</xdr:rowOff>
                  </from>
                  <to>
                    <xdr:col>0</xdr:col>
                    <xdr:colOff>781050</xdr:colOff>
                    <xdr:row>18</xdr:row>
                    <xdr:rowOff>419100</xdr:rowOff>
                  </to>
                </anchor>
              </controlPr>
            </control>
          </mc:Choice>
        </mc:AlternateContent>
        <mc:AlternateContent xmlns:mc="http://schemas.openxmlformats.org/markup-compatibility/2006">
          <mc:Choice Requires="x14">
            <control shapeId="34823" r:id="rId11" name="Option Button 7">
              <controlPr defaultSize="0" autoFill="0" autoLine="0" autoPict="0">
                <anchor moveWithCells="1">
                  <from>
                    <xdr:col>0</xdr:col>
                    <xdr:colOff>466725</xdr:colOff>
                    <xdr:row>19</xdr:row>
                    <xdr:rowOff>152400</xdr:rowOff>
                  </from>
                  <to>
                    <xdr:col>0</xdr:col>
                    <xdr:colOff>771525</xdr:colOff>
                    <xdr:row>19</xdr:row>
                    <xdr:rowOff>371475</xdr:rowOff>
                  </to>
                </anchor>
              </controlPr>
            </control>
          </mc:Choice>
        </mc:AlternateContent>
        <mc:AlternateContent xmlns:mc="http://schemas.openxmlformats.org/markup-compatibility/2006">
          <mc:Choice Requires="x14">
            <control shapeId="34824" r:id="rId12" name="Option Button 8">
              <controlPr defaultSize="0" autoFill="0" autoLine="0" autoPict="0">
                <anchor moveWithCells="1">
                  <from>
                    <xdr:col>0</xdr:col>
                    <xdr:colOff>457200</xdr:colOff>
                    <xdr:row>20</xdr:row>
                    <xdr:rowOff>171450</xdr:rowOff>
                  </from>
                  <to>
                    <xdr:col>0</xdr:col>
                    <xdr:colOff>762000</xdr:colOff>
                    <xdr:row>20</xdr:row>
                    <xdr:rowOff>390525</xdr:rowOff>
                  </to>
                </anchor>
              </controlPr>
            </control>
          </mc:Choice>
        </mc:AlternateContent>
        <mc:AlternateContent xmlns:mc="http://schemas.openxmlformats.org/markup-compatibility/2006">
          <mc:Choice Requires="x14">
            <control shapeId="34825" r:id="rId13" name="Group Box 9">
              <controlPr defaultSize="0" autoFill="0" autoPict="0">
                <anchor moveWithCells="1">
                  <from>
                    <xdr:col>0</xdr:col>
                    <xdr:colOff>0</xdr:colOff>
                    <xdr:row>9</xdr:row>
                    <xdr:rowOff>9525</xdr:rowOff>
                  </from>
                  <to>
                    <xdr:col>6</xdr:col>
                    <xdr:colOff>9525</xdr:colOff>
                    <xdr:row>12</xdr:row>
                    <xdr:rowOff>581025</xdr:rowOff>
                  </to>
                </anchor>
              </controlPr>
            </control>
          </mc:Choice>
        </mc:AlternateContent>
        <mc:AlternateContent xmlns:mc="http://schemas.openxmlformats.org/markup-compatibility/2006">
          <mc:Choice Requires="x14">
            <control shapeId="34826" r:id="rId14" name="Group Box 10">
              <controlPr defaultSize="0" autoFill="0" autoPict="0">
                <anchor moveWithCells="1">
                  <from>
                    <xdr:col>0</xdr:col>
                    <xdr:colOff>0</xdr:colOff>
                    <xdr:row>17</xdr:row>
                    <xdr:rowOff>0</xdr:rowOff>
                  </from>
                  <to>
                    <xdr:col>9</xdr:col>
                    <xdr:colOff>1752600</xdr:colOff>
                    <xdr:row>21</xdr:row>
                    <xdr:rowOff>9525</xdr:rowOff>
                  </to>
                </anchor>
              </controlPr>
            </control>
          </mc:Choice>
        </mc:AlternateContent>
        <mc:AlternateContent xmlns:mc="http://schemas.openxmlformats.org/markup-compatibility/2006">
          <mc:Choice Requires="x14">
            <control shapeId="34827" r:id="rId15" name="Group Box 11">
              <controlPr defaultSize="0" autoFill="0" autoPict="0">
                <anchor moveWithCells="1">
                  <from>
                    <xdr:col>0</xdr:col>
                    <xdr:colOff>28575</xdr:colOff>
                    <xdr:row>27</xdr:row>
                    <xdr:rowOff>19050</xdr:rowOff>
                  </from>
                  <to>
                    <xdr:col>10</xdr:col>
                    <xdr:colOff>0</xdr:colOff>
                    <xdr:row>31</xdr:row>
                    <xdr:rowOff>0</xdr:rowOff>
                  </to>
                </anchor>
              </controlPr>
            </control>
          </mc:Choice>
        </mc:AlternateContent>
        <mc:AlternateContent xmlns:mc="http://schemas.openxmlformats.org/markup-compatibility/2006">
          <mc:Choice Requires="x14">
            <control shapeId="34828" r:id="rId16" name="Option Button 12">
              <controlPr defaultSize="0" autoFill="0" autoLine="0" autoPict="0">
                <anchor moveWithCells="1">
                  <from>
                    <xdr:col>0</xdr:col>
                    <xdr:colOff>390525</xdr:colOff>
                    <xdr:row>27</xdr:row>
                    <xdr:rowOff>171450</xdr:rowOff>
                  </from>
                  <to>
                    <xdr:col>0</xdr:col>
                    <xdr:colOff>695325</xdr:colOff>
                    <xdr:row>27</xdr:row>
                    <xdr:rowOff>390525</xdr:rowOff>
                  </to>
                </anchor>
              </controlPr>
            </control>
          </mc:Choice>
        </mc:AlternateContent>
        <mc:AlternateContent xmlns:mc="http://schemas.openxmlformats.org/markup-compatibility/2006">
          <mc:Choice Requires="x14">
            <control shapeId="34829" r:id="rId17" name="Option Button 13">
              <controlPr defaultSize="0" autoFill="0" autoLine="0" autoPict="0">
                <anchor moveWithCells="1">
                  <from>
                    <xdr:col>0</xdr:col>
                    <xdr:colOff>390525</xdr:colOff>
                    <xdr:row>28</xdr:row>
                    <xdr:rowOff>171450</xdr:rowOff>
                  </from>
                  <to>
                    <xdr:col>0</xdr:col>
                    <xdr:colOff>695325</xdr:colOff>
                    <xdr:row>28</xdr:row>
                    <xdr:rowOff>390525</xdr:rowOff>
                  </to>
                </anchor>
              </controlPr>
            </control>
          </mc:Choice>
        </mc:AlternateContent>
        <mc:AlternateContent xmlns:mc="http://schemas.openxmlformats.org/markup-compatibility/2006">
          <mc:Choice Requires="x14">
            <control shapeId="34830" r:id="rId18" name="Option Button 14">
              <controlPr defaultSize="0" autoFill="0" autoLine="0" autoPict="0">
                <anchor moveWithCells="1">
                  <from>
                    <xdr:col>0</xdr:col>
                    <xdr:colOff>390525</xdr:colOff>
                    <xdr:row>29</xdr:row>
                    <xdr:rowOff>123825</xdr:rowOff>
                  </from>
                  <to>
                    <xdr:col>0</xdr:col>
                    <xdr:colOff>695325</xdr:colOff>
                    <xdr:row>29</xdr:row>
                    <xdr:rowOff>342900</xdr:rowOff>
                  </to>
                </anchor>
              </controlPr>
            </control>
          </mc:Choice>
        </mc:AlternateContent>
        <mc:AlternateContent xmlns:mc="http://schemas.openxmlformats.org/markup-compatibility/2006">
          <mc:Choice Requires="x14">
            <control shapeId="34831" r:id="rId19" name="Option Button 15">
              <controlPr defaultSize="0" autoFill="0" autoLine="0" autoPict="0">
                <anchor moveWithCells="1">
                  <from>
                    <xdr:col>0</xdr:col>
                    <xdr:colOff>390525</xdr:colOff>
                    <xdr:row>30</xdr:row>
                    <xdr:rowOff>171450</xdr:rowOff>
                  </from>
                  <to>
                    <xdr:col>0</xdr:col>
                    <xdr:colOff>695325</xdr:colOff>
                    <xdr:row>30</xdr:row>
                    <xdr:rowOff>390525</xdr:rowOff>
                  </to>
                </anchor>
              </controlPr>
            </control>
          </mc:Choice>
        </mc:AlternateContent>
        <mc:AlternateContent xmlns:mc="http://schemas.openxmlformats.org/markup-compatibility/2006">
          <mc:Choice Requires="x14">
            <control shapeId="34832" r:id="rId20" name="Option Button 16">
              <controlPr defaultSize="0" autoFill="0" autoLine="0" autoPict="0">
                <anchor moveWithCells="1">
                  <from>
                    <xdr:col>0</xdr:col>
                    <xdr:colOff>390525</xdr:colOff>
                    <xdr:row>35</xdr:row>
                    <xdr:rowOff>171450</xdr:rowOff>
                  </from>
                  <to>
                    <xdr:col>0</xdr:col>
                    <xdr:colOff>695325</xdr:colOff>
                    <xdr:row>35</xdr:row>
                    <xdr:rowOff>390525</xdr:rowOff>
                  </to>
                </anchor>
              </controlPr>
            </control>
          </mc:Choice>
        </mc:AlternateContent>
        <mc:AlternateContent xmlns:mc="http://schemas.openxmlformats.org/markup-compatibility/2006">
          <mc:Choice Requires="x14">
            <control shapeId="34833" r:id="rId21" name="Option Button 17">
              <controlPr defaultSize="0" autoFill="0" autoLine="0" autoPict="0">
                <anchor moveWithCells="1">
                  <from>
                    <xdr:col>0</xdr:col>
                    <xdr:colOff>371475</xdr:colOff>
                    <xdr:row>36</xdr:row>
                    <xdr:rowOff>123825</xdr:rowOff>
                  </from>
                  <to>
                    <xdr:col>0</xdr:col>
                    <xdr:colOff>676275</xdr:colOff>
                    <xdr:row>36</xdr:row>
                    <xdr:rowOff>342900</xdr:rowOff>
                  </to>
                </anchor>
              </controlPr>
            </control>
          </mc:Choice>
        </mc:AlternateContent>
        <mc:AlternateContent xmlns:mc="http://schemas.openxmlformats.org/markup-compatibility/2006">
          <mc:Choice Requires="x14">
            <control shapeId="34834" r:id="rId22" name="Option Button 18">
              <controlPr defaultSize="0" autoFill="0" autoLine="0" autoPict="0">
                <anchor moveWithCells="1">
                  <from>
                    <xdr:col>0</xdr:col>
                    <xdr:colOff>390525</xdr:colOff>
                    <xdr:row>37</xdr:row>
                    <xdr:rowOff>142875</xdr:rowOff>
                  </from>
                  <to>
                    <xdr:col>0</xdr:col>
                    <xdr:colOff>695325</xdr:colOff>
                    <xdr:row>37</xdr:row>
                    <xdr:rowOff>361950</xdr:rowOff>
                  </to>
                </anchor>
              </controlPr>
            </control>
          </mc:Choice>
        </mc:AlternateContent>
        <mc:AlternateContent xmlns:mc="http://schemas.openxmlformats.org/markup-compatibility/2006">
          <mc:Choice Requires="x14">
            <control shapeId="34835" r:id="rId23" name="Option Button 19">
              <controlPr defaultSize="0" autoFill="0" autoLine="0" autoPict="0">
                <anchor moveWithCells="1">
                  <from>
                    <xdr:col>0</xdr:col>
                    <xdr:colOff>390525</xdr:colOff>
                    <xdr:row>38</xdr:row>
                    <xdr:rowOff>142875</xdr:rowOff>
                  </from>
                  <to>
                    <xdr:col>0</xdr:col>
                    <xdr:colOff>695325</xdr:colOff>
                    <xdr:row>38</xdr:row>
                    <xdr:rowOff>361950</xdr:rowOff>
                  </to>
                </anchor>
              </controlPr>
            </control>
          </mc:Choice>
        </mc:AlternateContent>
        <mc:AlternateContent xmlns:mc="http://schemas.openxmlformats.org/markup-compatibility/2006">
          <mc:Choice Requires="x14">
            <control shapeId="34836" r:id="rId24" name="Group Box 20">
              <controlPr defaultSize="0" autoFill="0" autoPict="0">
                <anchor moveWithCells="1">
                  <from>
                    <xdr:col>0</xdr:col>
                    <xdr:colOff>28575</xdr:colOff>
                    <xdr:row>35</xdr:row>
                    <xdr:rowOff>9525</xdr:rowOff>
                  </from>
                  <to>
                    <xdr:col>6</xdr:col>
                    <xdr:colOff>19050</xdr:colOff>
                    <xdr:row>38</xdr:row>
                    <xdr:rowOff>600075</xdr:rowOff>
                  </to>
                </anchor>
              </controlPr>
            </control>
          </mc:Choice>
        </mc:AlternateContent>
        <mc:AlternateContent xmlns:mc="http://schemas.openxmlformats.org/markup-compatibility/2006">
          <mc:Choice Requires="x14">
            <control shapeId="34837" r:id="rId25" name="Option Button 21">
              <controlPr defaultSize="0" autoFill="0" autoLine="0" autoPict="0">
                <anchor moveWithCells="1">
                  <from>
                    <xdr:col>0</xdr:col>
                    <xdr:colOff>390525</xdr:colOff>
                    <xdr:row>43</xdr:row>
                    <xdr:rowOff>142875</xdr:rowOff>
                  </from>
                  <to>
                    <xdr:col>0</xdr:col>
                    <xdr:colOff>695325</xdr:colOff>
                    <xdr:row>43</xdr:row>
                    <xdr:rowOff>361950</xdr:rowOff>
                  </to>
                </anchor>
              </controlPr>
            </control>
          </mc:Choice>
        </mc:AlternateContent>
        <mc:AlternateContent xmlns:mc="http://schemas.openxmlformats.org/markup-compatibility/2006">
          <mc:Choice Requires="x14">
            <control shapeId="34838" r:id="rId26" name="Option Button 22">
              <controlPr defaultSize="0" autoFill="0" autoLine="0" autoPict="0">
                <anchor moveWithCells="1">
                  <from>
                    <xdr:col>0</xdr:col>
                    <xdr:colOff>390525</xdr:colOff>
                    <xdr:row>44</xdr:row>
                    <xdr:rowOff>123825</xdr:rowOff>
                  </from>
                  <to>
                    <xdr:col>0</xdr:col>
                    <xdr:colOff>695325</xdr:colOff>
                    <xdr:row>44</xdr:row>
                    <xdr:rowOff>342900</xdr:rowOff>
                  </to>
                </anchor>
              </controlPr>
            </control>
          </mc:Choice>
        </mc:AlternateContent>
        <mc:AlternateContent xmlns:mc="http://schemas.openxmlformats.org/markup-compatibility/2006">
          <mc:Choice Requires="x14">
            <control shapeId="34839" r:id="rId27" name="Option Button 23">
              <controlPr defaultSize="0" autoFill="0" autoLine="0" autoPict="0">
                <anchor moveWithCells="1">
                  <from>
                    <xdr:col>0</xdr:col>
                    <xdr:colOff>390525</xdr:colOff>
                    <xdr:row>45</xdr:row>
                    <xdr:rowOff>104775</xdr:rowOff>
                  </from>
                  <to>
                    <xdr:col>0</xdr:col>
                    <xdr:colOff>695325</xdr:colOff>
                    <xdr:row>45</xdr:row>
                    <xdr:rowOff>323850</xdr:rowOff>
                  </to>
                </anchor>
              </controlPr>
            </control>
          </mc:Choice>
        </mc:AlternateContent>
        <mc:AlternateContent xmlns:mc="http://schemas.openxmlformats.org/markup-compatibility/2006">
          <mc:Choice Requires="x14">
            <control shapeId="34840" r:id="rId28" name="Option Button 24">
              <controlPr defaultSize="0" autoFill="0" autoLine="0" autoPict="0">
                <anchor moveWithCells="1">
                  <from>
                    <xdr:col>0</xdr:col>
                    <xdr:colOff>371475</xdr:colOff>
                    <xdr:row>46</xdr:row>
                    <xdr:rowOff>142875</xdr:rowOff>
                  </from>
                  <to>
                    <xdr:col>0</xdr:col>
                    <xdr:colOff>676275</xdr:colOff>
                    <xdr:row>46</xdr:row>
                    <xdr:rowOff>361950</xdr:rowOff>
                  </to>
                </anchor>
              </controlPr>
            </control>
          </mc:Choice>
        </mc:AlternateContent>
        <mc:AlternateContent xmlns:mc="http://schemas.openxmlformats.org/markup-compatibility/2006">
          <mc:Choice Requires="x14">
            <control shapeId="34841" r:id="rId29" name="Group Box 25">
              <controlPr defaultSize="0" autoFill="0" autoPict="0">
                <anchor moveWithCells="1">
                  <from>
                    <xdr:col>0</xdr:col>
                    <xdr:colOff>9525</xdr:colOff>
                    <xdr:row>43</xdr:row>
                    <xdr:rowOff>19050</xdr:rowOff>
                  </from>
                  <to>
                    <xdr:col>12</xdr:col>
                    <xdr:colOff>28575</xdr:colOff>
                    <xdr:row>47</xdr:row>
                    <xdr:rowOff>9525</xdr:rowOff>
                  </to>
                </anchor>
              </controlPr>
            </control>
          </mc:Choice>
        </mc:AlternateContent>
        <mc:AlternateContent xmlns:mc="http://schemas.openxmlformats.org/markup-compatibility/2006">
          <mc:Choice Requires="x14">
            <control shapeId="34842" r:id="rId30" name="Option Button 26">
              <controlPr defaultSize="0" autoFill="0" autoLine="0" autoPict="0">
                <anchor moveWithCells="1">
                  <from>
                    <xdr:col>0</xdr:col>
                    <xdr:colOff>371475</xdr:colOff>
                    <xdr:row>51</xdr:row>
                    <xdr:rowOff>152400</xdr:rowOff>
                  </from>
                  <to>
                    <xdr:col>0</xdr:col>
                    <xdr:colOff>676275</xdr:colOff>
                    <xdr:row>51</xdr:row>
                    <xdr:rowOff>371475</xdr:rowOff>
                  </to>
                </anchor>
              </controlPr>
            </control>
          </mc:Choice>
        </mc:AlternateContent>
        <mc:AlternateContent xmlns:mc="http://schemas.openxmlformats.org/markup-compatibility/2006">
          <mc:Choice Requires="x14">
            <control shapeId="34843" r:id="rId31" name="Option Button 27">
              <controlPr defaultSize="0" autoFill="0" autoLine="0" autoPict="0">
                <anchor moveWithCells="1">
                  <from>
                    <xdr:col>0</xdr:col>
                    <xdr:colOff>342900</xdr:colOff>
                    <xdr:row>52</xdr:row>
                    <xdr:rowOff>123825</xdr:rowOff>
                  </from>
                  <to>
                    <xdr:col>0</xdr:col>
                    <xdr:colOff>647700</xdr:colOff>
                    <xdr:row>52</xdr:row>
                    <xdr:rowOff>342900</xdr:rowOff>
                  </to>
                </anchor>
              </controlPr>
            </control>
          </mc:Choice>
        </mc:AlternateContent>
        <mc:AlternateContent xmlns:mc="http://schemas.openxmlformats.org/markup-compatibility/2006">
          <mc:Choice Requires="x14">
            <control shapeId="34844" r:id="rId32" name="Option Button 28">
              <controlPr defaultSize="0" autoFill="0" autoLine="0" autoPict="0">
                <anchor moveWithCells="1">
                  <from>
                    <xdr:col>0</xdr:col>
                    <xdr:colOff>361950</xdr:colOff>
                    <xdr:row>53</xdr:row>
                    <xdr:rowOff>123825</xdr:rowOff>
                  </from>
                  <to>
                    <xdr:col>0</xdr:col>
                    <xdr:colOff>666750</xdr:colOff>
                    <xdr:row>53</xdr:row>
                    <xdr:rowOff>342900</xdr:rowOff>
                  </to>
                </anchor>
              </controlPr>
            </control>
          </mc:Choice>
        </mc:AlternateContent>
        <mc:AlternateContent xmlns:mc="http://schemas.openxmlformats.org/markup-compatibility/2006">
          <mc:Choice Requires="x14">
            <control shapeId="34845" r:id="rId33" name="Option Button 29">
              <controlPr defaultSize="0" autoFill="0" autoLine="0" autoPict="0">
                <anchor moveWithCells="1">
                  <from>
                    <xdr:col>0</xdr:col>
                    <xdr:colOff>361950</xdr:colOff>
                    <xdr:row>54</xdr:row>
                    <xdr:rowOff>152400</xdr:rowOff>
                  </from>
                  <to>
                    <xdr:col>0</xdr:col>
                    <xdr:colOff>666750</xdr:colOff>
                    <xdr:row>54</xdr:row>
                    <xdr:rowOff>371475</xdr:rowOff>
                  </to>
                </anchor>
              </controlPr>
            </control>
          </mc:Choice>
        </mc:AlternateContent>
        <mc:AlternateContent xmlns:mc="http://schemas.openxmlformats.org/markup-compatibility/2006">
          <mc:Choice Requires="x14">
            <control shapeId="34846" r:id="rId34" name="Group Box 30">
              <controlPr defaultSize="0" autoFill="0" autoPict="0">
                <anchor moveWithCells="1">
                  <from>
                    <xdr:col>0</xdr:col>
                    <xdr:colOff>9525</xdr:colOff>
                    <xdr:row>51</xdr:row>
                    <xdr:rowOff>19050</xdr:rowOff>
                  </from>
                  <to>
                    <xdr:col>9</xdr:col>
                    <xdr:colOff>1733550</xdr:colOff>
                    <xdr:row>55</xdr:row>
                    <xdr:rowOff>9525</xdr:rowOff>
                  </to>
                </anchor>
              </controlPr>
            </control>
          </mc:Choice>
        </mc:AlternateContent>
        <mc:AlternateContent xmlns:mc="http://schemas.openxmlformats.org/markup-compatibility/2006">
          <mc:Choice Requires="x14">
            <control shapeId="34847" r:id="rId35" name="Option Button 31">
              <controlPr defaultSize="0" autoFill="0" autoLine="0" autoPict="0">
                <anchor moveWithCells="1">
                  <from>
                    <xdr:col>0</xdr:col>
                    <xdr:colOff>371475</xdr:colOff>
                    <xdr:row>59</xdr:row>
                    <xdr:rowOff>142875</xdr:rowOff>
                  </from>
                  <to>
                    <xdr:col>0</xdr:col>
                    <xdr:colOff>676275</xdr:colOff>
                    <xdr:row>59</xdr:row>
                    <xdr:rowOff>361950</xdr:rowOff>
                  </to>
                </anchor>
              </controlPr>
            </control>
          </mc:Choice>
        </mc:AlternateContent>
        <mc:AlternateContent xmlns:mc="http://schemas.openxmlformats.org/markup-compatibility/2006">
          <mc:Choice Requires="x14">
            <control shapeId="34848" r:id="rId36" name="Option Button 32">
              <controlPr defaultSize="0" autoFill="0" autoLine="0" autoPict="0">
                <anchor moveWithCells="1">
                  <from>
                    <xdr:col>0</xdr:col>
                    <xdr:colOff>390525</xdr:colOff>
                    <xdr:row>60</xdr:row>
                    <xdr:rowOff>123825</xdr:rowOff>
                  </from>
                  <to>
                    <xdr:col>0</xdr:col>
                    <xdr:colOff>695325</xdr:colOff>
                    <xdr:row>60</xdr:row>
                    <xdr:rowOff>342900</xdr:rowOff>
                  </to>
                </anchor>
              </controlPr>
            </control>
          </mc:Choice>
        </mc:AlternateContent>
        <mc:AlternateContent xmlns:mc="http://schemas.openxmlformats.org/markup-compatibility/2006">
          <mc:Choice Requires="x14">
            <control shapeId="34849" r:id="rId37" name="Option Button 33">
              <controlPr defaultSize="0" autoFill="0" autoLine="0" autoPict="0">
                <anchor moveWithCells="1">
                  <from>
                    <xdr:col>0</xdr:col>
                    <xdr:colOff>371475</xdr:colOff>
                    <xdr:row>61</xdr:row>
                    <xdr:rowOff>123825</xdr:rowOff>
                  </from>
                  <to>
                    <xdr:col>0</xdr:col>
                    <xdr:colOff>676275</xdr:colOff>
                    <xdr:row>61</xdr:row>
                    <xdr:rowOff>342900</xdr:rowOff>
                  </to>
                </anchor>
              </controlPr>
            </control>
          </mc:Choice>
        </mc:AlternateContent>
        <mc:AlternateContent xmlns:mc="http://schemas.openxmlformats.org/markup-compatibility/2006">
          <mc:Choice Requires="x14">
            <control shapeId="34850" r:id="rId38" name="Option Button 34">
              <controlPr defaultSize="0" autoFill="0" autoLine="0" autoPict="0">
                <anchor moveWithCells="1">
                  <from>
                    <xdr:col>0</xdr:col>
                    <xdr:colOff>390525</xdr:colOff>
                    <xdr:row>62</xdr:row>
                    <xdr:rowOff>104775</xdr:rowOff>
                  </from>
                  <to>
                    <xdr:col>0</xdr:col>
                    <xdr:colOff>695325</xdr:colOff>
                    <xdr:row>62</xdr:row>
                    <xdr:rowOff>323850</xdr:rowOff>
                  </to>
                </anchor>
              </controlPr>
            </control>
          </mc:Choice>
        </mc:AlternateContent>
        <mc:AlternateContent xmlns:mc="http://schemas.openxmlformats.org/markup-compatibility/2006">
          <mc:Choice Requires="x14">
            <control shapeId="34851" r:id="rId39" name="Group Box 35">
              <controlPr defaultSize="0" autoFill="0" autoPict="0">
                <anchor moveWithCells="1">
                  <from>
                    <xdr:col>0</xdr:col>
                    <xdr:colOff>28575</xdr:colOff>
                    <xdr:row>59</xdr:row>
                    <xdr:rowOff>19050</xdr:rowOff>
                  </from>
                  <to>
                    <xdr:col>10</xdr:col>
                    <xdr:colOff>0</xdr:colOff>
                    <xdr:row>62</xdr:row>
                    <xdr:rowOff>581025</xdr:rowOff>
                  </to>
                </anchor>
              </controlPr>
            </control>
          </mc:Choice>
        </mc:AlternateContent>
        <mc:AlternateContent xmlns:mc="http://schemas.openxmlformats.org/markup-compatibility/2006">
          <mc:Choice Requires="x14">
            <control shapeId="34852" r:id="rId40" name="Drop Down 36">
              <controlPr defaultSize="0" autoLine="0" autoPict="0">
                <anchor moveWithCells="1">
                  <from>
                    <xdr:col>38</xdr:col>
                    <xdr:colOff>104775</xdr:colOff>
                    <xdr:row>7</xdr:row>
                    <xdr:rowOff>142875</xdr:rowOff>
                  </from>
                  <to>
                    <xdr:col>39</xdr:col>
                    <xdr:colOff>238125</xdr:colOff>
                    <xdr:row>7</xdr:row>
                    <xdr:rowOff>342900</xdr:rowOff>
                  </to>
                </anchor>
              </controlPr>
            </control>
          </mc:Choice>
        </mc:AlternateContent>
        <mc:AlternateContent xmlns:mc="http://schemas.openxmlformats.org/markup-compatibility/2006">
          <mc:Choice Requires="x14">
            <control shapeId="34853" r:id="rId41" name="Drop Down 37">
              <controlPr defaultSize="0" autoLine="0" autoPict="0">
                <anchor moveWithCells="1">
                  <from>
                    <xdr:col>38</xdr:col>
                    <xdr:colOff>104775</xdr:colOff>
                    <xdr:row>8</xdr:row>
                    <xdr:rowOff>142875</xdr:rowOff>
                  </from>
                  <to>
                    <xdr:col>39</xdr:col>
                    <xdr:colOff>228600</xdr:colOff>
                    <xdr:row>8</xdr:row>
                    <xdr:rowOff>342900</xdr:rowOff>
                  </to>
                </anchor>
              </controlPr>
            </control>
          </mc:Choice>
        </mc:AlternateContent>
        <mc:AlternateContent xmlns:mc="http://schemas.openxmlformats.org/markup-compatibility/2006">
          <mc:Choice Requires="x14">
            <control shapeId="34854" r:id="rId42" name="Drop Down 38">
              <controlPr defaultSize="0" autoLine="0" autoPict="0">
                <anchor moveWithCells="1">
                  <from>
                    <xdr:col>46</xdr:col>
                    <xdr:colOff>171450</xdr:colOff>
                    <xdr:row>7</xdr:row>
                    <xdr:rowOff>104775</xdr:rowOff>
                  </from>
                  <to>
                    <xdr:col>47</xdr:col>
                    <xdr:colOff>266700</xdr:colOff>
                    <xdr:row>7</xdr:row>
                    <xdr:rowOff>304800</xdr:rowOff>
                  </to>
                </anchor>
              </controlPr>
            </control>
          </mc:Choice>
        </mc:AlternateContent>
        <mc:AlternateContent xmlns:mc="http://schemas.openxmlformats.org/markup-compatibility/2006">
          <mc:Choice Requires="x14">
            <control shapeId="34855" r:id="rId43" name="Drop Down 39">
              <controlPr defaultSize="0" autoLine="0" autoPict="0">
                <anchor moveWithCells="1">
                  <from>
                    <xdr:col>46</xdr:col>
                    <xdr:colOff>171450</xdr:colOff>
                    <xdr:row>8</xdr:row>
                    <xdr:rowOff>47625</xdr:rowOff>
                  </from>
                  <to>
                    <xdr:col>47</xdr:col>
                    <xdr:colOff>266700</xdr:colOff>
                    <xdr:row>8</xdr:row>
                    <xdr:rowOff>257175</xdr:rowOff>
                  </to>
                </anchor>
              </controlPr>
            </control>
          </mc:Choice>
        </mc:AlternateContent>
        <mc:AlternateContent xmlns:mc="http://schemas.openxmlformats.org/markup-compatibility/2006">
          <mc:Choice Requires="x14">
            <control shapeId="34856" r:id="rId44" name="Drop Down 40">
              <controlPr defaultSize="0" autoLine="0" autoPict="0">
                <anchor moveWithCells="1">
                  <from>
                    <xdr:col>46</xdr:col>
                    <xdr:colOff>171450</xdr:colOff>
                    <xdr:row>9</xdr:row>
                    <xdr:rowOff>47625</xdr:rowOff>
                  </from>
                  <to>
                    <xdr:col>47</xdr:col>
                    <xdr:colOff>266700</xdr:colOff>
                    <xdr:row>9</xdr:row>
                    <xdr:rowOff>257175</xdr:rowOff>
                  </to>
                </anchor>
              </controlPr>
            </control>
          </mc:Choice>
        </mc:AlternateContent>
        <mc:AlternateContent xmlns:mc="http://schemas.openxmlformats.org/markup-compatibility/2006">
          <mc:Choice Requires="x14">
            <control shapeId="34857" r:id="rId45" name="Drop Down 41">
              <controlPr defaultSize="0" autoLine="0" autoPict="0">
                <anchor moveWithCells="1">
                  <from>
                    <xdr:col>46</xdr:col>
                    <xdr:colOff>171450</xdr:colOff>
                    <xdr:row>10</xdr:row>
                    <xdr:rowOff>47625</xdr:rowOff>
                  </from>
                  <to>
                    <xdr:col>47</xdr:col>
                    <xdr:colOff>266700</xdr:colOff>
                    <xdr:row>10</xdr:row>
                    <xdr:rowOff>257175</xdr:rowOff>
                  </to>
                </anchor>
              </controlPr>
            </control>
          </mc:Choice>
        </mc:AlternateContent>
        <mc:AlternateContent xmlns:mc="http://schemas.openxmlformats.org/markup-compatibility/2006">
          <mc:Choice Requires="x14">
            <control shapeId="34858" r:id="rId46" name="Drop Down 42">
              <controlPr defaultSize="0" autoLine="0" autoPict="0">
                <anchor moveWithCells="1">
                  <from>
                    <xdr:col>46</xdr:col>
                    <xdr:colOff>171450</xdr:colOff>
                    <xdr:row>11</xdr:row>
                    <xdr:rowOff>47625</xdr:rowOff>
                  </from>
                  <to>
                    <xdr:col>47</xdr:col>
                    <xdr:colOff>266700</xdr:colOff>
                    <xdr:row>11</xdr:row>
                    <xdr:rowOff>257175</xdr:rowOff>
                  </to>
                </anchor>
              </controlPr>
            </control>
          </mc:Choice>
        </mc:AlternateContent>
        <mc:AlternateContent xmlns:mc="http://schemas.openxmlformats.org/markup-compatibility/2006">
          <mc:Choice Requires="x14">
            <control shapeId="34859" r:id="rId47" name="Group Box 43">
              <controlPr defaultSize="0" autoFill="0" autoPict="0">
                <anchor moveWithCells="1">
                  <from>
                    <xdr:col>6</xdr:col>
                    <xdr:colOff>19050</xdr:colOff>
                    <xdr:row>9</xdr:row>
                    <xdr:rowOff>0</xdr:rowOff>
                  </from>
                  <to>
                    <xdr:col>9</xdr:col>
                    <xdr:colOff>1752600</xdr:colOff>
                    <xdr:row>12</xdr:row>
                    <xdr:rowOff>542925</xdr:rowOff>
                  </to>
                </anchor>
              </controlPr>
            </control>
          </mc:Choice>
        </mc:AlternateContent>
        <mc:AlternateContent xmlns:mc="http://schemas.openxmlformats.org/markup-compatibility/2006">
          <mc:Choice Requires="x14">
            <control shapeId="34860" r:id="rId48" name="Option Button 44">
              <controlPr defaultSize="0" autoFill="0" autoLine="0" autoPict="0">
                <anchor moveWithCells="1">
                  <from>
                    <xdr:col>6</xdr:col>
                    <xdr:colOff>323850</xdr:colOff>
                    <xdr:row>9</xdr:row>
                    <xdr:rowOff>142875</xdr:rowOff>
                  </from>
                  <to>
                    <xdr:col>6</xdr:col>
                    <xdr:colOff>657225</xdr:colOff>
                    <xdr:row>9</xdr:row>
                    <xdr:rowOff>371475</xdr:rowOff>
                  </to>
                </anchor>
              </controlPr>
            </control>
          </mc:Choice>
        </mc:AlternateContent>
        <mc:AlternateContent xmlns:mc="http://schemas.openxmlformats.org/markup-compatibility/2006">
          <mc:Choice Requires="x14">
            <control shapeId="34861" r:id="rId49" name="Option Button 45">
              <controlPr defaultSize="0" autoFill="0" autoLine="0" autoPict="0">
                <anchor moveWithCells="1">
                  <from>
                    <xdr:col>6</xdr:col>
                    <xdr:colOff>295275</xdr:colOff>
                    <xdr:row>10</xdr:row>
                    <xdr:rowOff>142875</xdr:rowOff>
                  </from>
                  <to>
                    <xdr:col>6</xdr:col>
                    <xdr:colOff>628650</xdr:colOff>
                    <xdr:row>10</xdr:row>
                    <xdr:rowOff>371475</xdr:rowOff>
                  </to>
                </anchor>
              </controlPr>
            </control>
          </mc:Choice>
        </mc:AlternateContent>
        <mc:AlternateContent xmlns:mc="http://schemas.openxmlformats.org/markup-compatibility/2006">
          <mc:Choice Requires="x14">
            <control shapeId="34862" r:id="rId50" name="Option Button 46">
              <controlPr defaultSize="0" autoFill="0" autoLine="0" autoPict="0">
                <anchor moveWithCells="1">
                  <from>
                    <xdr:col>6</xdr:col>
                    <xdr:colOff>304800</xdr:colOff>
                    <xdr:row>11</xdr:row>
                    <xdr:rowOff>142875</xdr:rowOff>
                  </from>
                  <to>
                    <xdr:col>6</xdr:col>
                    <xdr:colOff>638175</xdr:colOff>
                    <xdr:row>11</xdr:row>
                    <xdr:rowOff>371475</xdr:rowOff>
                  </to>
                </anchor>
              </controlPr>
            </control>
          </mc:Choice>
        </mc:AlternateContent>
        <mc:AlternateContent xmlns:mc="http://schemas.openxmlformats.org/markup-compatibility/2006">
          <mc:Choice Requires="x14">
            <control shapeId="34863" r:id="rId51" name="Option Button 47">
              <controlPr defaultSize="0" autoFill="0" autoLine="0" autoPict="0">
                <anchor moveWithCells="1">
                  <from>
                    <xdr:col>6</xdr:col>
                    <xdr:colOff>323850</xdr:colOff>
                    <xdr:row>12</xdr:row>
                    <xdr:rowOff>123825</xdr:rowOff>
                  </from>
                  <to>
                    <xdr:col>6</xdr:col>
                    <xdr:colOff>657225</xdr:colOff>
                    <xdr:row>12</xdr:row>
                    <xdr:rowOff>352425</xdr:rowOff>
                  </to>
                </anchor>
              </controlPr>
            </control>
          </mc:Choice>
        </mc:AlternateContent>
        <mc:AlternateContent xmlns:mc="http://schemas.openxmlformats.org/markup-compatibility/2006">
          <mc:Choice Requires="x14">
            <control shapeId="34864" r:id="rId52" name="Group Box 48">
              <controlPr defaultSize="0" autoFill="0" autoPict="0">
                <anchor moveWithCells="1">
                  <from>
                    <xdr:col>5</xdr:col>
                    <xdr:colOff>1752600</xdr:colOff>
                    <xdr:row>34</xdr:row>
                    <xdr:rowOff>600075</xdr:rowOff>
                  </from>
                  <to>
                    <xdr:col>10</xdr:col>
                    <xdr:colOff>0</xdr:colOff>
                    <xdr:row>38</xdr:row>
                    <xdr:rowOff>561975</xdr:rowOff>
                  </to>
                </anchor>
              </controlPr>
            </control>
          </mc:Choice>
        </mc:AlternateContent>
        <mc:AlternateContent xmlns:mc="http://schemas.openxmlformats.org/markup-compatibility/2006">
          <mc:Choice Requires="x14">
            <control shapeId="34865" r:id="rId53" name="Option Button 49">
              <controlPr defaultSize="0" autoFill="0" autoLine="0" autoPict="0">
                <anchor moveWithCells="1">
                  <from>
                    <xdr:col>6</xdr:col>
                    <xdr:colOff>228600</xdr:colOff>
                    <xdr:row>35</xdr:row>
                    <xdr:rowOff>171450</xdr:rowOff>
                  </from>
                  <to>
                    <xdr:col>6</xdr:col>
                    <xdr:colOff>533400</xdr:colOff>
                    <xdr:row>35</xdr:row>
                    <xdr:rowOff>390525</xdr:rowOff>
                  </to>
                </anchor>
              </controlPr>
            </control>
          </mc:Choice>
        </mc:AlternateContent>
        <mc:AlternateContent xmlns:mc="http://schemas.openxmlformats.org/markup-compatibility/2006">
          <mc:Choice Requires="x14">
            <control shapeId="34866" r:id="rId54" name="Option Button 50">
              <controlPr defaultSize="0" autoFill="0" autoLine="0" autoPict="0">
                <anchor moveWithCells="1">
                  <from>
                    <xdr:col>6</xdr:col>
                    <xdr:colOff>200025</xdr:colOff>
                    <xdr:row>36</xdr:row>
                    <xdr:rowOff>104775</xdr:rowOff>
                  </from>
                  <to>
                    <xdr:col>6</xdr:col>
                    <xdr:colOff>504825</xdr:colOff>
                    <xdr:row>36</xdr:row>
                    <xdr:rowOff>361950</xdr:rowOff>
                  </to>
                </anchor>
              </controlPr>
            </control>
          </mc:Choice>
        </mc:AlternateContent>
        <mc:AlternateContent xmlns:mc="http://schemas.openxmlformats.org/markup-compatibility/2006">
          <mc:Choice Requires="x14">
            <control shapeId="34867" r:id="rId55" name="Option Button 51">
              <controlPr defaultSize="0" autoFill="0" autoLine="0" autoPict="0">
                <anchor moveWithCells="1">
                  <from>
                    <xdr:col>6</xdr:col>
                    <xdr:colOff>228600</xdr:colOff>
                    <xdr:row>37</xdr:row>
                    <xdr:rowOff>142875</xdr:rowOff>
                  </from>
                  <to>
                    <xdr:col>6</xdr:col>
                    <xdr:colOff>533400</xdr:colOff>
                    <xdr:row>37</xdr:row>
                    <xdr:rowOff>361950</xdr:rowOff>
                  </to>
                </anchor>
              </controlPr>
            </control>
          </mc:Choice>
        </mc:AlternateContent>
        <mc:AlternateContent xmlns:mc="http://schemas.openxmlformats.org/markup-compatibility/2006">
          <mc:Choice Requires="x14">
            <control shapeId="34868" r:id="rId56" name="Option Button 52">
              <controlPr defaultSize="0" autoFill="0" autoLine="0" autoPict="0">
                <anchor moveWithCells="1">
                  <from>
                    <xdr:col>6</xdr:col>
                    <xdr:colOff>238125</xdr:colOff>
                    <xdr:row>38</xdr:row>
                    <xdr:rowOff>142875</xdr:rowOff>
                  </from>
                  <to>
                    <xdr:col>6</xdr:col>
                    <xdr:colOff>542925</xdr:colOff>
                    <xdr:row>38</xdr:row>
                    <xdr:rowOff>361950</xdr:rowOff>
                  </to>
                </anchor>
              </controlPr>
            </control>
          </mc:Choice>
        </mc:AlternateContent>
        <mc:AlternateContent xmlns:mc="http://schemas.openxmlformats.org/markup-compatibility/2006">
          <mc:Choice Requires="x14">
            <control shapeId="34869" r:id="rId57" name="Check Box 53">
              <controlPr defaultSize="0" autoFill="0" autoLine="0" autoPict="0">
                <anchor moveWithCells="1">
                  <from>
                    <xdr:col>6</xdr:col>
                    <xdr:colOff>657225</xdr:colOff>
                    <xdr:row>76</xdr:row>
                    <xdr:rowOff>85725</xdr:rowOff>
                  </from>
                  <to>
                    <xdr:col>6</xdr:col>
                    <xdr:colOff>962025</xdr:colOff>
                    <xdr:row>76</xdr:row>
                    <xdr:rowOff>342900</xdr:rowOff>
                  </to>
                </anchor>
              </controlPr>
            </control>
          </mc:Choice>
        </mc:AlternateContent>
        <mc:AlternateContent xmlns:mc="http://schemas.openxmlformats.org/markup-compatibility/2006">
          <mc:Choice Requires="x14">
            <control shapeId="34870" r:id="rId58" name="Check Box 54">
              <controlPr defaultSize="0" autoFill="0" autoLine="0" autoPict="0">
                <anchor moveWithCells="1">
                  <from>
                    <xdr:col>9</xdr:col>
                    <xdr:colOff>752475</xdr:colOff>
                    <xdr:row>76</xdr:row>
                    <xdr:rowOff>76200</xdr:rowOff>
                  </from>
                  <to>
                    <xdr:col>9</xdr:col>
                    <xdr:colOff>1057275</xdr:colOff>
                    <xdr:row>76</xdr:row>
                    <xdr:rowOff>333375</xdr:rowOff>
                  </to>
                </anchor>
              </controlPr>
            </control>
          </mc:Choice>
        </mc:AlternateContent>
        <mc:AlternateContent xmlns:mc="http://schemas.openxmlformats.org/markup-compatibility/2006">
          <mc:Choice Requires="x14">
            <control shapeId="34871" r:id="rId59" name="Check Box 55">
              <controlPr defaultSize="0" autoFill="0" autoLine="0" autoPict="0">
                <anchor moveWithCells="1">
                  <from>
                    <xdr:col>6</xdr:col>
                    <xdr:colOff>657225</xdr:colOff>
                    <xdr:row>77</xdr:row>
                    <xdr:rowOff>85725</xdr:rowOff>
                  </from>
                  <to>
                    <xdr:col>6</xdr:col>
                    <xdr:colOff>962025</xdr:colOff>
                    <xdr:row>77</xdr:row>
                    <xdr:rowOff>342900</xdr:rowOff>
                  </to>
                </anchor>
              </controlPr>
            </control>
          </mc:Choice>
        </mc:AlternateContent>
        <mc:AlternateContent xmlns:mc="http://schemas.openxmlformats.org/markup-compatibility/2006">
          <mc:Choice Requires="x14">
            <control shapeId="34872" r:id="rId60" name="Check Box 56">
              <controlPr defaultSize="0" autoFill="0" autoLine="0" autoPict="0">
                <anchor moveWithCells="1">
                  <from>
                    <xdr:col>9</xdr:col>
                    <xdr:colOff>752475</xdr:colOff>
                    <xdr:row>77</xdr:row>
                    <xdr:rowOff>76200</xdr:rowOff>
                  </from>
                  <to>
                    <xdr:col>9</xdr:col>
                    <xdr:colOff>1057275</xdr:colOff>
                    <xdr:row>77</xdr:row>
                    <xdr:rowOff>333375</xdr:rowOff>
                  </to>
                </anchor>
              </controlPr>
            </control>
          </mc:Choice>
        </mc:AlternateContent>
        <mc:AlternateContent xmlns:mc="http://schemas.openxmlformats.org/markup-compatibility/2006">
          <mc:Choice Requires="x14">
            <control shapeId="34873" r:id="rId61" name="Check Box 57">
              <controlPr defaultSize="0" autoFill="0" autoLine="0" autoPict="0">
                <anchor moveWithCells="1">
                  <from>
                    <xdr:col>6</xdr:col>
                    <xdr:colOff>657225</xdr:colOff>
                    <xdr:row>78</xdr:row>
                    <xdr:rowOff>85725</xdr:rowOff>
                  </from>
                  <to>
                    <xdr:col>6</xdr:col>
                    <xdr:colOff>962025</xdr:colOff>
                    <xdr:row>78</xdr:row>
                    <xdr:rowOff>342900</xdr:rowOff>
                  </to>
                </anchor>
              </controlPr>
            </control>
          </mc:Choice>
        </mc:AlternateContent>
        <mc:AlternateContent xmlns:mc="http://schemas.openxmlformats.org/markup-compatibility/2006">
          <mc:Choice Requires="x14">
            <control shapeId="34874" r:id="rId62" name="Check Box 58">
              <controlPr defaultSize="0" autoFill="0" autoLine="0" autoPict="0">
                <anchor moveWithCells="1">
                  <from>
                    <xdr:col>9</xdr:col>
                    <xdr:colOff>742950</xdr:colOff>
                    <xdr:row>78</xdr:row>
                    <xdr:rowOff>76200</xdr:rowOff>
                  </from>
                  <to>
                    <xdr:col>9</xdr:col>
                    <xdr:colOff>1047750</xdr:colOff>
                    <xdr:row>78</xdr:row>
                    <xdr:rowOff>333375</xdr:rowOff>
                  </to>
                </anchor>
              </controlPr>
            </control>
          </mc:Choice>
        </mc:AlternateContent>
        <mc:AlternateContent xmlns:mc="http://schemas.openxmlformats.org/markup-compatibility/2006">
          <mc:Choice Requires="x14">
            <control shapeId="34875" r:id="rId63" name="Check Box 59">
              <controlPr defaultSize="0" autoFill="0" autoLine="0" autoPict="0">
                <anchor moveWithCells="1">
                  <from>
                    <xdr:col>6</xdr:col>
                    <xdr:colOff>657225</xdr:colOff>
                    <xdr:row>79</xdr:row>
                    <xdr:rowOff>85725</xdr:rowOff>
                  </from>
                  <to>
                    <xdr:col>6</xdr:col>
                    <xdr:colOff>962025</xdr:colOff>
                    <xdr:row>79</xdr:row>
                    <xdr:rowOff>342900</xdr:rowOff>
                  </to>
                </anchor>
              </controlPr>
            </control>
          </mc:Choice>
        </mc:AlternateContent>
        <mc:AlternateContent xmlns:mc="http://schemas.openxmlformats.org/markup-compatibility/2006">
          <mc:Choice Requires="x14">
            <control shapeId="34876" r:id="rId64" name="Check Box 60">
              <controlPr defaultSize="0" autoFill="0" autoLine="0" autoPict="0">
                <anchor moveWithCells="1">
                  <from>
                    <xdr:col>9</xdr:col>
                    <xdr:colOff>752475</xdr:colOff>
                    <xdr:row>79</xdr:row>
                    <xdr:rowOff>85725</xdr:rowOff>
                  </from>
                  <to>
                    <xdr:col>9</xdr:col>
                    <xdr:colOff>1057275</xdr:colOff>
                    <xdr:row>79</xdr:row>
                    <xdr:rowOff>342900</xdr:rowOff>
                  </to>
                </anchor>
              </controlPr>
            </control>
          </mc:Choice>
        </mc:AlternateContent>
        <mc:AlternateContent xmlns:mc="http://schemas.openxmlformats.org/markup-compatibility/2006">
          <mc:Choice Requires="x14">
            <control shapeId="34877" r:id="rId65" name="Check Box 61">
              <controlPr defaultSize="0" autoFill="0" autoLine="0" autoPict="0">
                <anchor moveWithCells="1">
                  <from>
                    <xdr:col>6</xdr:col>
                    <xdr:colOff>657225</xdr:colOff>
                    <xdr:row>82</xdr:row>
                    <xdr:rowOff>85725</xdr:rowOff>
                  </from>
                  <to>
                    <xdr:col>6</xdr:col>
                    <xdr:colOff>962025</xdr:colOff>
                    <xdr:row>82</xdr:row>
                    <xdr:rowOff>342900</xdr:rowOff>
                  </to>
                </anchor>
              </controlPr>
            </control>
          </mc:Choice>
        </mc:AlternateContent>
        <mc:AlternateContent xmlns:mc="http://schemas.openxmlformats.org/markup-compatibility/2006">
          <mc:Choice Requires="x14">
            <control shapeId="34878" r:id="rId66" name="Check Box 62">
              <controlPr defaultSize="0" autoFill="0" autoLine="0" autoPict="0">
                <anchor moveWithCells="1">
                  <from>
                    <xdr:col>9</xdr:col>
                    <xdr:colOff>638175</xdr:colOff>
                    <xdr:row>82</xdr:row>
                    <xdr:rowOff>85725</xdr:rowOff>
                  </from>
                  <to>
                    <xdr:col>9</xdr:col>
                    <xdr:colOff>942975</xdr:colOff>
                    <xdr:row>82</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IU133"/>
  <sheetViews>
    <sheetView showGridLines="0" tabSelected="1" zoomScaleNormal="100" workbookViewId="0">
      <selection activeCell="A110" sqref="A110"/>
    </sheetView>
  </sheetViews>
  <sheetFormatPr defaultColWidth="0" defaultRowHeight="15" x14ac:dyDescent="0.25"/>
  <cols>
    <col min="1" max="1" width="143.5703125" style="59" customWidth="1"/>
    <col min="2" max="2" width="2.85546875" customWidth="1"/>
    <col min="3" max="255" width="9.140625" hidden="1" customWidth="1"/>
    <col min="256" max="16384" width="10.5703125" hidden="1"/>
  </cols>
  <sheetData>
    <row r="1" spans="1:15" ht="51.75" customHeight="1" x14ac:dyDescent="0.25"/>
    <row r="2" spans="1:15" ht="12.75" customHeight="1" x14ac:dyDescent="0.25"/>
    <row r="3" spans="1:15" ht="20.25" x14ac:dyDescent="0.3">
      <c r="A3" s="212" t="s">
        <v>522</v>
      </c>
      <c r="B3" s="211"/>
      <c r="C3" s="211"/>
      <c r="D3" s="211"/>
      <c r="E3" s="211"/>
      <c r="F3" s="211"/>
      <c r="G3" s="211"/>
      <c r="H3" s="211"/>
      <c r="I3" s="211"/>
      <c r="J3" s="211"/>
      <c r="K3" s="211"/>
      <c r="L3" s="211"/>
      <c r="M3" s="211"/>
      <c r="N3" s="211"/>
      <c r="O3" s="211"/>
    </row>
    <row r="4" spans="1:15" ht="19.5" thickBot="1" x14ac:dyDescent="0.35">
      <c r="A4" s="649">
        <v>45072</v>
      </c>
    </row>
    <row r="5" spans="1:15" ht="15.75" x14ac:dyDescent="0.25">
      <c r="A5" s="386" t="s">
        <v>160</v>
      </c>
    </row>
    <row r="6" spans="1:15" ht="15.75" x14ac:dyDescent="0.25">
      <c r="A6" s="449" t="s">
        <v>495</v>
      </c>
    </row>
    <row r="7" spans="1:15" ht="15.75" x14ac:dyDescent="0.25">
      <c r="A7" s="387" t="s">
        <v>160</v>
      </c>
    </row>
    <row r="8" spans="1:15" ht="15.75" x14ac:dyDescent="0.25">
      <c r="A8" s="287" t="s">
        <v>818</v>
      </c>
    </row>
    <row r="9" spans="1:15" ht="15.75" x14ac:dyDescent="0.25">
      <c r="A9" s="287" t="s">
        <v>166</v>
      </c>
    </row>
    <row r="10" spans="1:15" ht="15.75" x14ac:dyDescent="0.25">
      <c r="A10" s="287" t="s">
        <v>167</v>
      </c>
    </row>
    <row r="11" spans="1:15" ht="15.75" x14ac:dyDescent="0.25">
      <c r="A11" s="287" t="s">
        <v>168</v>
      </c>
    </row>
    <row r="12" spans="1:15" ht="15.75" x14ac:dyDescent="0.25">
      <c r="A12" s="287" t="s">
        <v>169</v>
      </c>
    </row>
    <row r="13" spans="1:15" ht="15.75" x14ac:dyDescent="0.25">
      <c r="A13" s="388" t="s">
        <v>819</v>
      </c>
    </row>
    <row r="14" spans="1:15" ht="15.75" x14ac:dyDescent="0.25">
      <c r="A14" s="388" t="s">
        <v>268</v>
      </c>
    </row>
    <row r="15" spans="1:15" ht="15.75" x14ac:dyDescent="0.25">
      <c r="A15" s="388"/>
    </row>
    <row r="16" spans="1:15" ht="15.75" hidden="1" x14ac:dyDescent="0.25">
      <c r="A16" s="388"/>
      <c r="B16" s="467"/>
      <c r="C16" s="467"/>
      <c r="D16" s="467"/>
      <c r="E16" s="467"/>
    </row>
    <row r="17" spans="1:1" ht="31.5" x14ac:dyDescent="0.25">
      <c r="A17" s="287" t="s">
        <v>859</v>
      </c>
    </row>
    <row r="18" spans="1:1" ht="31.5" x14ac:dyDescent="0.25">
      <c r="A18" s="287" t="s">
        <v>860</v>
      </c>
    </row>
    <row r="19" spans="1:1" ht="15.75" x14ac:dyDescent="0.25">
      <c r="A19" s="389" t="s">
        <v>415</v>
      </c>
    </row>
    <row r="20" spans="1:1" ht="32.25" thickBot="1" x14ac:dyDescent="0.3">
      <c r="A20" s="392" t="s">
        <v>161</v>
      </c>
    </row>
    <row r="21" spans="1:1" ht="16.5" thickBot="1" x14ac:dyDescent="0.3">
      <c r="A21" s="393"/>
    </row>
    <row r="22" spans="1:1" ht="15.75" x14ac:dyDescent="0.25">
      <c r="A22" s="386" t="s">
        <v>238</v>
      </c>
    </row>
    <row r="23" spans="1:1" ht="15.75" x14ac:dyDescent="0.25">
      <c r="A23" s="287" t="s">
        <v>569</v>
      </c>
    </row>
    <row r="24" spans="1:1" ht="15.75" x14ac:dyDescent="0.25">
      <c r="A24" s="287" t="s">
        <v>567</v>
      </c>
    </row>
    <row r="25" spans="1:1" ht="15.75" x14ac:dyDescent="0.25">
      <c r="A25" s="287" t="s">
        <v>411</v>
      </c>
    </row>
    <row r="26" spans="1:1" ht="15.75" x14ac:dyDescent="0.25">
      <c r="A26" s="287" t="s">
        <v>412</v>
      </c>
    </row>
    <row r="27" spans="1:1" ht="15.75" x14ac:dyDescent="0.25">
      <c r="A27" s="390" t="s">
        <v>413</v>
      </c>
    </row>
    <row r="28" spans="1:1" ht="16.5" thickBot="1" x14ac:dyDescent="0.3">
      <c r="A28" s="391" t="s">
        <v>414</v>
      </c>
    </row>
    <row r="29" spans="1:1" ht="16.5" thickBot="1" x14ac:dyDescent="0.3">
      <c r="A29" s="213"/>
    </row>
    <row r="30" spans="1:1" ht="15.75" x14ac:dyDescent="0.25">
      <c r="A30" s="548" t="s">
        <v>407</v>
      </c>
    </row>
    <row r="31" spans="1:1" ht="16.5" thickBot="1" x14ac:dyDescent="0.3">
      <c r="A31" s="552" t="s">
        <v>662</v>
      </c>
    </row>
    <row r="32" spans="1:1" ht="15.75" thickBot="1" x14ac:dyDescent="0.3"/>
    <row r="33" spans="1:1" ht="15.75" x14ac:dyDescent="0.25">
      <c r="A33" s="548" t="s">
        <v>469</v>
      </c>
    </row>
    <row r="34" spans="1:1" ht="15.75" x14ac:dyDescent="0.25">
      <c r="A34" s="460" t="s">
        <v>483</v>
      </c>
    </row>
    <row r="35" spans="1:1" ht="47.25" x14ac:dyDescent="0.25">
      <c r="A35" s="287" t="s">
        <v>559</v>
      </c>
    </row>
    <row r="36" spans="1:1" ht="15.75" x14ac:dyDescent="0.25">
      <c r="A36" s="287" t="s">
        <v>557</v>
      </c>
    </row>
    <row r="37" spans="1:1" ht="31.5" x14ac:dyDescent="0.25">
      <c r="A37" s="287" t="s">
        <v>570</v>
      </c>
    </row>
    <row r="38" spans="1:1" ht="15.75" x14ac:dyDescent="0.25">
      <c r="A38" s="287" t="s">
        <v>170</v>
      </c>
    </row>
    <row r="39" spans="1:1" ht="15.75" x14ac:dyDescent="0.25">
      <c r="A39" s="287" t="s">
        <v>554</v>
      </c>
    </row>
    <row r="40" spans="1:1" ht="15.75" x14ac:dyDescent="0.25">
      <c r="A40" s="461" t="s">
        <v>468</v>
      </c>
    </row>
    <row r="41" spans="1:1" ht="15.75" x14ac:dyDescent="0.25">
      <c r="A41" s="460" t="s">
        <v>861</v>
      </c>
    </row>
    <row r="42" spans="1:1" ht="15.75" x14ac:dyDescent="0.25">
      <c r="A42" s="287" t="s">
        <v>571</v>
      </c>
    </row>
    <row r="43" spans="1:1" ht="15.75" x14ac:dyDescent="0.25">
      <c r="A43" s="287" t="s">
        <v>572</v>
      </c>
    </row>
    <row r="44" spans="1:1" ht="31.5" x14ac:dyDescent="0.25">
      <c r="A44" s="287" t="s">
        <v>467</v>
      </c>
    </row>
    <row r="45" spans="1:1" ht="31.5" x14ac:dyDescent="0.25">
      <c r="A45" s="287" t="s">
        <v>820</v>
      </c>
    </row>
    <row r="46" spans="1:1" ht="15.75" x14ac:dyDescent="0.25">
      <c r="A46" s="287" t="s">
        <v>162</v>
      </c>
    </row>
    <row r="47" spans="1:1" ht="32.25" thickBot="1" x14ac:dyDescent="0.3">
      <c r="A47" s="287" t="s">
        <v>663</v>
      </c>
    </row>
    <row r="48" spans="1:1" ht="15.75" x14ac:dyDescent="0.25">
      <c r="A48" s="462" t="s">
        <v>470</v>
      </c>
    </row>
    <row r="49" spans="1:1" ht="15.75" x14ac:dyDescent="0.25">
      <c r="A49" s="280" t="s">
        <v>558</v>
      </c>
    </row>
    <row r="50" spans="1:1" ht="31.5" x14ac:dyDescent="0.25">
      <c r="A50" s="280" t="s">
        <v>174</v>
      </c>
    </row>
    <row r="51" spans="1:1" ht="15.75" x14ac:dyDescent="0.25">
      <c r="A51" s="463" t="s">
        <v>471</v>
      </c>
    </row>
    <row r="52" spans="1:1" ht="15.75" x14ac:dyDescent="0.25">
      <c r="A52" s="283" t="s">
        <v>826</v>
      </c>
    </row>
    <row r="53" spans="1:1" ht="31.5" x14ac:dyDescent="0.25">
      <c r="A53" s="574" t="s">
        <v>821</v>
      </c>
    </row>
    <row r="54" spans="1:1" ht="31.5" x14ac:dyDescent="0.25">
      <c r="A54" s="278" t="s">
        <v>573</v>
      </c>
    </row>
    <row r="55" spans="1:1" ht="15.75" x14ac:dyDescent="0.25">
      <c r="A55" s="278" t="s">
        <v>822</v>
      </c>
    </row>
    <row r="56" spans="1:1" ht="31.5" x14ac:dyDescent="0.25">
      <c r="A56" s="279" t="s">
        <v>574</v>
      </c>
    </row>
    <row r="57" spans="1:1" ht="15.75" x14ac:dyDescent="0.25">
      <c r="A57" s="278" t="s">
        <v>172</v>
      </c>
    </row>
    <row r="58" spans="1:1" ht="15.75" x14ac:dyDescent="0.25">
      <c r="A58" s="278" t="s">
        <v>173</v>
      </c>
    </row>
    <row r="59" spans="1:1" ht="31.5" x14ac:dyDescent="0.25">
      <c r="A59" s="279" t="s">
        <v>823</v>
      </c>
    </row>
    <row r="60" spans="1:1" ht="31.5" x14ac:dyDescent="0.25">
      <c r="A60" s="283" t="s">
        <v>824</v>
      </c>
    </row>
    <row r="61" spans="1:1" ht="15.75" x14ac:dyDescent="0.25">
      <c r="A61" s="574" t="s">
        <v>664</v>
      </c>
    </row>
    <row r="62" spans="1:1" ht="31.5" x14ac:dyDescent="0.25">
      <c r="A62" s="278" t="s">
        <v>575</v>
      </c>
    </row>
    <row r="63" spans="1:1" ht="15.75" x14ac:dyDescent="0.25">
      <c r="A63" s="464" t="s">
        <v>472</v>
      </c>
    </row>
    <row r="64" spans="1:1" ht="31.5" x14ac:dyDescent="0.25">
      <c r="A64" s="275" t="s">
        <v>473</v>
      </c>
    </row>
    <row r="65" spans="1:1" ht="15.75" x14ac:dyDescent="0.25">
      <c r="A65" s="214" t="s">
        <v>165</v>
      </c>
    </row>
    <row r="66" spans="1:1" ht="15.75" x14ac:dyDescent="0.25">
      <c r="A66" s="276" t="s">
        <v>171</v>
      </c>
    </row>
    <row r="67" spans="1:1" ht="47.25" x14ac:dyDescent="0.25">
      <c r="A67" s="277" t="s">
        <v>476</v>
      </c>
    </row>
    <row r="68" spans="1:1" ht="15.75" x14ac:dyDescent="0.25">
      <c r="A68" s="465" t="s">
        <v>474</v>
      </c>
    </row>
    <row r="69" spans="1:1" ht="31.5" x14ac:dyDescent="0.25">
      <c r="A69" s="273" t="s">
        <v>475</v>
      </c>
    </row>
    <row r="70" spans="1:1" ht="15.75" x14ac:dyDescent="0.25">
      <c r="A70" s="273" t="s">
        <v>241</v>
      </c>
    </row>
    <row r="71" spans="1:1" ht="31.5" x14ac:dyDescent="0.25">
      <c r="A71" s="273" t="s">
        <v>480</v>
      </c>
    </row>
    <row r="72" spans="1:1" ht="47.25" x14ac:dyDescent="0.25">
      <c r="A72" s="274" t="s">
        <v>477</v>
      </c>
    </row>
    <row r="73" spans="1:1" ht="15.75" x14ac:dyDescent="0.25">
      <c r="A73" s="466" t="s">
        <v>481</v>
      </c>
    </row>
    <row r="74" spans="1:1" ht="16.5" thickBot="1" x14ac:dyDescent="0.3">
      <c r="A74" s="281" t="s">
        <v>482</v>
      </c>
    </row>
    <row r="75" spans="1:1" ht="16.5" thickBot="1" x14ac:dyDescent="0.3">
      <c r="A75" s="467"/>
    </row>
    <row r="76" spans="1:1" ht="15.75" x14ac:dyDescent="0.25">
      <c r="A76" s="572" t="s">
        <v>484</v>
      </c>
    </row>
    <row r="77" spans="1:1" ht="31.5" x14ac:dyDescent="0.25">
      <c r="A77" s="218" t="s">
        <v>487</v>
      </c>
    </row>
    <row r="78" spans="1:1" ht="15.75" x14ac:dyDescent="0.25">
      <c r="A78" s="218" t="s">
        <v>485</v>
      </c>
    </row>
    <row r="79" spans="1:1" ht="15.75" x14ac:dyDescent="0.25">
      <c r="A79" s="218" t="s">
        <v>486</v>
      </c>
    </row>
    <row r="80" spans="1:1" ht="31.5" x14ac:dyDescent="0.25">
      <c r="A80" s="218" t="s">
        <v>488</v>
      </c>
    </row>
    <row r="81" spans="1:1" ht="15.75" x14ac:dyDescent="0.25">
      <c r="A81" s="218" t="s">
        <v>670</v>
      </c>
    </row>
    <row r="82" spans="1:1" ht="32.25" thickBot="1" x14ac:dyDescent="0.3">
      <c r="A82" s="645" t="s">
        <v>827</v>
      </c>
    </row>
    <row r="83" spans="1:1" ht="16.5" thickBot="1" x14ac:dyDescent="0.3">
      <c r="A83" s="447"/>
    </row>
    <row r="84" spans="1:1" ht="15.75" x14ac:dyDescent="0.25">
      <c r="A84" s="215" t="s">
        <v>497</v>
      </c>
    </row>
    <row r="85" spans="1:1" ht="31.5" x14ac:dyDescent="0.25">
      <c r="A85" s="216" t="s">
        <v>489</v>
      </c>
    </row>
    <row r="86" spans="1:1" ht="15.75" x14ac:dyDescent="0.25">
      <c r="A86" s="216" t="s">
        <v>627</v>
      </c>
    </row>
    <row r="87" spans="1:1" ht="15.75" x14ac:dyDescent="0.25">
      <c r="A87" s="216" t="s">
        <v>175</v>
      </c>
    </row>
    <row r="88" spans="1:1" ht="31.5" x14ac:dyDescent="0.25">
      <c r="A88" s="216" t="s">
        <v>499</v>
      </c>
    </row>
    <row r="89" spans="1:1" ht="15.75" x14ac:dyDescent="0.25">
      <c r="A89" s="216" t="s">
        <v>502</v>
      </c>
    </row>
    <row r="90" spans="1:1" ht="15.75" x14ac:dyDescent="0.25">
      <c r="A90" s="216"/>
    </row>
    <row r="91" spans="1:1" ht="31.5" x14ac:dyDescent="0.25">
      <c r="A91" s="468" t="s">
        <v>500</v>
      </c>
    </row>
    <row r="92" spans="1:1" ht="31.5" x14ac:dyDescent="0.25">
      <c r="A92" s="216" t="s">
        <v>862</v>
      </c>
    </row>
    <row r="93" spans="1:1" ht="31.5" x14ac:dyDescent="0.25">
      <c r="A93" s="468" t="s">
        <v>501</v>
      </c>
    </row>
    <row r="94" spans="1:1" ht="94.5" x14ac:dyDescent="0.25">
      <c r="A94" s="448" t="s">
        <v>828</v>
      </c>
    </row>
    <row r="95" spans="1:1" ht="31.5" x14ac:dyDescent="0.25">
      <c r="A95" s="216" t="s">
        <v>503</v>
      </c>
    </row>
    <row r="96" spans="1:1" ht="31.5" x14ac:dyDescent="0.25">
      <c r="A96" s="216" t="s">
        <v>181</v>
      </c>
    </row>
    <row r="97" spans="1:1" ht="31.5" x14ac:dyDescent="0.25">
      <c r="A97" s="216" t="s">
        <v>576</v>
      </c>
    </row>
    <row r="98" spans="1:1" ht="31.5" x14ac:dyDescent="0.25">
      <c r="A98" s="216" t="s">
        <v>492</v>
      </c>
    </row>
    <row r="99" spans="1:1" ht="15.75" x14ac:dyDescent="0.25">
      <c r="A99" s="216" t="s">
        <v>182</v>
      </c>
    </row>
    <row r="100" spans="1:1" ht="47.25" x14ac:dyDescent="0.25">
      <c r="A100" s="469" t="s">
        <v>629</v>
      </c>
    </row>
    <row r="101" spans="1:1" ht="31.5" x14ac:dyDescent="0.25">
      <c r="A101" s="216" t="s">
        <v>490</v>
      </c>
    </row>
    <row r="102" spans="1:1" ht="15.75" x14ac:dyDescent="0.25">
      <c r="A102" s="216" t="s">
        <v>176</v>
      </c>
    </row>
    <row r="103" spans="1:1" ht="31.5" x14ac:dyDescent="0.25">
      <c r="A103" s="216" t="s">
        <v>491</v>
      </c>
    </row>
    <row r="104" spans="1:1" ht="15.75" x14ac:dyDescent="0.25">
      <c r="A104" s="216" t="s">
        <v>504</v>
      </c>
    </row>
    <row r="105" spans="1:1" ht="16.5" thickBot="1" x14ac:dyDescent="0.3">
      <c r="A105" s="217" t="s">
        <v>180</v>
      </c>
    </row>
    <row r="106" spans="1:1" ht="16.5" thickBot="1" x14ac:dyDescent="0.3">
      <c r="A106" s="213"/>
    </row>
    <row r="107" spans="1:1" ht="15.75" x14ac:dyDescent="0.25">
      <c r="A107" s="548" t="s">
        <v>493</v>
      </c>
    </row>
    <row r="108" spans="1:1" ht="15.75" x14ac:dyDescent="0.25">
      <c r="A108" s="549" t="s">
        <v>177</v>
      </c>
    </row>
    <row r="109" spans="1:1" ht="15.75" x14ac:dyDescent="0.25">
      <c r="A109" s="549" t="s">
        <v>863</v>
      </c>
    </row>
    <row r="110" spans="1:1" ht="15.75" x14ac:dyDescent="0.25">
      <c r="A110" s="549" t="s">
        <v>178</v>
      </c>
    </row>
    <row r="111" spans="1:1" ht="31.5" x14ac:dyDescent="0.25">
      <c r="A111" s="549" t="s">
        <v>179</v>
      </c>
    </row>
    <row r="112" spans="1:1" ht="15.75" x14ac:dyDescent="0.25">
      <c r="A112" s="549" t="s">
        <v>494</v>
      </c>
    </row>
    <row r="113" spans="1:1" ht="15.75" x14ac:dyDescent="0.25">
      <c r="A113" s="549" t="s">
        <v>240</v>
      </c>
    </row>
    <row r="114" spans="1:1" ht="15.75" x14ac:dyDescent="0.25">
      <c r="A114" s="549" t="s">
        <v>560</v>
      </c>
    </row>
    <row r="115" spans="1:1" ht="15.75" x14ac:dyDescent="0.25">
      <c r="A115" s="549" t="s">
        <v>665</v>
      </c>
    </row>
    <row r="116" spans="1:1" ht="31.5" x14ac:dyDescent="0.25">
      <c r="A116" s="549" t="s">
        <v>825</v>
      </c>
    </row>
    <row r="117" spans="1:1" ht="15.75" x14ac:dyDescent="0.25">
      <c r="A117" s="549" t="s">
        <v>496</v>
      </c>
    </row>
    <row r="118" spans="1:1" ht="16.5" thickBot="1" x14ac:dyDescent="0.3">
      <c r="A118" s="546" t="s">
        <v>666</v>
      </c>
    </row>
    <row r="119" spans="1:1" x14ac:dyDescent="0.25">
      <c r="A119" s="651" t="s">
        <v>847</v>
      </c>
    </row>
    <row r="120" spans="1:1" x14ac:dyDescent="0.25">
      <c r="A120" s="652"/>
    </row>
    <row r="121" spans="1:1" x14ac:dyDescent="0.25">
      <c r="A121" s="652"/>
    </row>
    <row r="122" spans="1:1" ht="15.75" x14ac:dyDescent="0.25">
      <c r="A122" s="573" t="s">
        <v>550</v>
      </c>
    </row>
    <row r="123" spans="1:1" ht="15.75" x14ac:dyDescent="0.25">
      <c r="A123" s="573" t="s">
        <v>551</v>
      </c>
    </row>
    <row r="133" ht="14.25" customHeight="1" x14ac:dyDescent="0.25"/>
  </sheetData>
  <sheetProtection algorithmName="SHA-512" hashValue="DzuBbIXjg+2hmV4RYpGKKC1FCCwJyjTPXp65kqzaMzzwquf670IJwWV3P9zdbJpNkqYuQ1Z1irCVAEu0RTnkeg==" saltValue="pPHucOqxh+/f90KHhbLhSA==" spinCount="100000" sheet="1"/>
  <mergeCells count="1">
    <mergeCell ref="A119:A121"/>
  </mergeCells>
  <hyperlinks>
    <hyperlink ref="A123" location="'Simplified Nutrient Assessment'!A1" display="Click here to go to the Simplified Nutrient Assessment" xr:uid="{00000000-0004-0000-0100-000000000000}"/>
    <hyperlink ref="A122" location="'Nutrient Instructions'!A1" display="Click here to go to the Nutrient Instructions Tab" xr:uid="{00000000-0004-0000-0100-000001000000}"/>
    <hyperlink ref="A76" location="'Optional VegBar'!A1" display="Optional Weekly Vegetable Tab (Optional VegBar)" xr:uid="{00000000-0004-0000-0100-000002000000}"/>
    <hyperlink ref="A33" location="'All Meals'!A1" display="Step 3 (“All Meals” Spreadsheet Overview)" xr:uid="{00000000-0004-0000-0100-000003000000}"/>
    <hyperlink ref="A30" location="'SFA NOTES'!A1" display="SFA Notes" xr:uid="{00000000-0004-0000-0100-000004000000}"/>
    <hyperlink ref="A14" r:id="rId1" xr:uid="{00000000-0004-0000-0100-000005000000}"/>
    <hyperlink ref="A13" r:id="rId2" xr:uid="{00000000-0004-0000-0100-000006000000}"/>
    <hyperlink ref="A107" location="'Weekly Report'!A1" display="Step 7 (Weekly Report)" xr:uid="{00000000-0004-0000-0100-000007000000}"/>
    <hyperlink ref="A84" location="Day1!A1" display="Selecting Meals and Vegetables for each day of the week" xr:uid="{00000000-0004-0000-0100-000008000000}"/>
  </hyperlinks>
  <pageMargins left="0.25" right="0.25" top="0.75" bottom="0.75" header="0.3" footer="0.3"/>
  <pageSetup scale="74" orientation="portrait" r:id="rId3"/>
  <headerFooter>
    <oddFooter>Page &amp;P</oddFooter>
  </headerFooter>
  <rowBreaks count="2" manualBreakCount="2">
    <brk id="47" man="1"/>
    <brk id="83" max="16383"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O44"/>
  <sheetViews>
    <sheetView showGridLines="0" showRowColHeaders="0" zoomScaleNormal="100" workbookViewId="0">
      <selection activeCell="A3" sqref="A3:O44"/>
    </sheetView>
  </sheetViews>
  <sheetFormatPr defaultColWidth="0" defaultRowHeight="15" x14ac:dyDescent="0.25"/>
  <cols>
    <col min="1" max="15" width="9.140625" customWidth="1"/>
    <col min="16" max="16" width="2" customWidth="1"/>
  </cols>
  <sheetData>
    <row r="1" spans="1:15" x14ac:dyDescent="0.25">
      <c r="A1" s="653" t="s">
        <v>848</v>
      </c>
      <c r="B1" s="654"/>
      <c r="C1" s="654"/>
      <c r="D1" s="654"/>
      <c r="E1" s="654"/>
      <c r="F1" s="654"/>
      <c r="G1" s="654"/>
      <c r="H1" s="654"/>
      <c r="I1" s="654"/>
      <c r="J1" s="654"/>
      <c r="K1" s="654"/>
      <c r="L1" s="654"/>
      <c r="M1" s="654"/>
      <c r="N1" s="654"/>
      <c r="O1" s="655"/>
    </row>
    <row r="2" spans="1:15" ht="22.5" customHeight="1" x14ac:dyDescent="0.25">
      <c r="A2" s="656"/>
      <c r="B2" s="657"/>
      <c r="C2" s="657"/>
      <c r="D2" s="657"/>
      <c r="E2" s="657"/>
      <c r="F2" s="657"/>
      <c r="G2" s="657"/>
      <c r="H2" s="657"/>
      <c r="I2" s="657"/>
      <c r="J2" s="657"/>
      <c r="K2" s="657"/>
      <c r="L2" s="657"/>
      <c r="M2" s="657"/>
      <c r="N2" s="657"/>
      <c r="O2" s="658"/>
    </row>
    <row r="3" spans="1:15" x14ac:dyDescent="0.25">
      <c r="A3" s="659"/>
      <c r="B3" s="660"/>
      <c r="C3" s="660"/>
      <c r="D3" s="660"/>
      <c r="E3" s="660"/>
      <c r="F3" s="660"/>
      <c r="G3" s="660"/>
      <c r="H3" s="660"/>
      <c r="I3" s="660"/>
      <c r="J3" s="660"/>
      <c r="K3" s="660"/>
      <c r="L3" s="660"/>
      <c r="M3" s="660"/>
      <c r="N3" s="660"/>
      <c r="O3" s="661"/>
    </row>
    <row r="4" spans="1:15" x14ac:dyDescent="0.25">
      <c r="A4" s="662"/>
      <c r="B4" s="663"/>
      <c r="C4" s="663"/>
      <c r="D4" s="663"/>
      <c r="E4" s="663"/>
      <c r="F4" s="663"/>
      <c r="G4" s="663"/>
      <c r="H4" s="663"/>
      <c r="I4" s="663"/>
      <c r="J4" s="663"/>
      <c r="K4" s="663"/>
      <c r="L4" s="663"/>
      <c r="M4" s="663"/>
      <c r="N4" s="663"/>
      <c r="O4" s="664"/>
    </row>
    <row r="5" spans="1:15" x14ac:dyDescent="0.25">
      <c r="A5" s="662"/>
      <c r="B5" s="663"/>
      <c r="C5" s="663"/>
      <c r="D5" s="663"/>
      <c r="E5" s="663"/>
      <c r="F5" s="663"/>
      <c r="G5" s="663"/>
      <c r="H5" s="663"/>
      <c r="I5" s="663"/>
      <c r="J5" s="663"/>
      <c r="K5" s="663"/>
      <c r="L5" s="663"/>
      <c r="M5" s="663"/>
      <c r="N5" s="663"/>
      <c r="O5" s="664"/>
    </row>
    <row r="6" spans="1:15" x14ac:dyDescent="0.25">
      <c r="A6" s="662"/>
      <c r="B6" s="663"/>
      <c r="C6" s="663"/>
      <c r="D6" s="663"/>
      <c r="E6" s="663"/>
      <c r="F6" s="663"/>
      <c r="G6" s="663"/>
      <c r="H6" s="663"/>
      <c r="I6" s="663"/>
      <c r="J6" s="663"/>
      <c r="K6" s="663"/>
      <c r="L6" s="663"/>
      <c r="M6" s="663"/>
      <c r="N6" s="663"/>
      <c r="O6" s="664"/>
    </row>
    <row r="7" spans="1:15" x14ac:dyDescent="0.25">
      <c r="A7" s="662"/>
      <c r="B7" s="663"/>
      <c r="C7" s="663"/>
      <c r="D7" s="663"/>
      <c r="E7" s="663"/>
      <c r="F7" s="663"/>
      <c r="G7" s="663"/>
      <c r="H7" s="663"/>
      <c r="I7" s="663"/>
      <c r="J7" s="663"/>
      <c r="K7" s="663"/>
      <c r="L7" s="663"/>
      <c r="M7" s="663"/>
      <c r="N7" s="663"/>
      <c r="O7" s="664"/>
    </row>
    <row r="8" spans="1:15" x14ac:dyDescent="0.25">
      <c r="A8" s="662"/>
      <c r="B8" s="663"/>
      <c r="C8" s="663"/>
      <c r="D8" s="663"/>
      <c r="E8" s="663"/>
      <c r="F8" s="663"/>
      <c r="G8" s="663"/>
      <c r="H8" s="663"/>
      <c r="I8" s="663"/>
      <c r="J8" s="663"/>
      <c r="K8" s="663"/>
      <c r="L8" s="663"/>
      <c r="M8" s="663"/>
      <c r="N8" s="663"/>
      <c r="O8" s="664"/>
    </row>
    <row r="9" spans="1:15" x14ac:dyDescent="0.25">
      <c r="A9" s="662"/>
      <c r="B9" s="663"/>
      <c r="C9" s="663"/>
      <c r="D9" s="663"/>
      <c r="E9" s="663"/>
      <c r="F9" s="663"/>
      <c r="G9" s="663"/>
      <c r="H9" s="663"/>
      <c r="I9" s="663"/>
      <c r="J9" s="663"/>
      <c r="K9" s="663"/>
      <c r="L9" s="663"/>
      <c r="M9" s="663"/>
      <c r="N9" s="663"/>
      <c r="O9" s="664"/>
    </row>
    <row r="10" spans="1:15" x14ac:dyDescent="0.25">
      <c r="A10" s="662"/>
      <c r="B10" s="663"/>
      <c r="C10" s="663"/>
      <c r="D10" s="663"/>
      <c r="E10" s="663"/>
      <c r="F10" s="663"/>
      <c r="G10" s="663"/>
      <c r="H10" s="663"/>
      <c r="I10" s="663"/>
      <c r="J10" s="663"/>
      <c r="K10" s="663"/>
      <c r="L10" s="663"/>
      <c r="M10" s="663"/>
      <c r="N10" s="663"/>
      <c r="O10" s="664"/>
    </row>
    <row r="11" spans="1:15" x14ac:dyDescent="0.25">
      <c r="A11" s="662"/>
      <c r="B11" s="663"/>
      <c r="C11" s="663"/>
      <c r="D11" s="663"/>
      <c r="E11" s="663"/>
      <c r="F11" s="663"/>
      <c r="G11" s="663"/>
      <c r="H11" s="663"/>
      <c r="I11" s="663"/>
      <c r="J11" s="663"/>
      <c r="K11" s="663"/>
      <c r="L11" s="663"/>
      <c r="M11" s="663"/>
      <c r="N11" s="663"/>
      <c r="O11" s="664"/>
    </row>
    <row r="12" spans="1:15" x14ac:dyDescent="0.25">
      <c r="A12" s="662"/>
      <c r="B12" s="663"/>
      <c r="C12" s="663"/>
      <c r="D12" s="663"/>
      <c r="E12" s="663"/>
      <c r="F12" s="663"/>
      <c r="G12" s="663"/>
      <c r="H12" s="663"/>
      <c r="I12" s="663"/>
      <c r="J12" s="663"/>
      <c r="K12" s="663"/>
      <c r="L12" s="663"/>
      <c r="M12" s="663"/>
      <c r="N12" s="663"/>
      <c r="O12" s="664"/>
    </row>
    <row r="13" spans="1:15" x14ac:dyDescent="0.25">
      <c r="A13" s="662"/>
      <c r="B13" s="663"/>
      <c r="C13" s="663"/>
      <c r="D13" s="663"/>
      <c r="E13" s="663"/>
      <c r="F13" s="663"/>
      <c r="G13" s="663"/>
      <c r="H13" s="663"/>
      <c r="I13" s="663"/>
      <c r="J13" s="663"/>
      <c r="K13" s="663"/>
      <c r="L13" s="663"/>
      <c r="M13" s="663"/>
      <c r="N13" s="663"/>
      <c r="O13" s="664"/>
    </row>
    <row r="14" spans="1:15" x14ac:dyDescent="0.25">
      <c r="A14" s="662"/>
      <c r="B14" s="663"/>
      <c r="C14" s="663"/>
      <c r="D14" s="663"/>
      <c r="E14" s="663"/>
      <c r="F14" s="663"/>
      <c r="G14" s="663"/>
      <c r="H14" s="663"/>
      <c r="I14" s="663"/>
      <c r="J14" s="663"/>
      <c r="K14" s="663"/>
      <c r="L14" s="663"/>
      <c r="M14" s="663"/>
      <c r="N14" s="663"/>
      <c r="O14" s="664"/>
    </row>
    <row r="15" spans="1:15" x14ac:dyDescent="0.25">
      <c r="A15" s="662"/>
      <c r="B15" s="663"/>
      <c r="C15" s="663"/>
      <c r="D15" s="663"/>
      <c r="E15" s="663"/>
      <c r="F15" s="663"/>
      <c r="G15" s="663"/>
      <c r="H15" s="663"/>
      <c r="I15" s="663"/>
      <c r="J15" s="663"/>
      <c r="K15" s="663"/>
      <c r="L15" s="663"/>
      <c r="M15" s="663"/>
      <c r="N15" s="663"/>
      <c r="O15" s="664"/>
    </row>
    <row r="16" spans="1:15" x14ac:dyDescent="0.25">
      <c r="A16" s="662"/>
      <c r="B16" s="663"/>
      <c r="C16" s="663"/>
      <c r="D16" s="663"/>
      <c r="E16" s="663"/>
      <c r="F16" s="663"/>
      <c r="G16" s="663"/>
      <c r="H16" s="663"/>
      <c r="I16" s="663"/>
      <c r="J16" s="663"/>
      <c r="K16" s="663"/>
      <c r="L16" s="663"/>
      <c r="M16" s="663"/>
      <c r="N16" s="663"/>
      <c r="O16" s="664"/>
    </row>
    <row r="17" spans="1:15" x14ac:dyDescent="0.25">
      <c r="A17" s="662"/>
      <c r="B17" s="663"/>
      <c r="C17" s="663"/>
      <c r="D17" s="663"/>
      <c r="E17" s="663"/>
      <c r="F17" s="663"/>
      <c r="G17" s="663"/>
      <c r="H17" s="663"/>
      <c r="I17" s="663"/>
      <c r="J17" s="663"/>
      <c r="K17" s="663"/>
      <c r="L17" s="663"/>
      <c r="M17" s="663"/>
      <c r="N17" s="663"/>
      <c r="O17" s="664"/>
    </row>
    <row r="18" spans="1:15" x14ac:dyDescent="0.25">
      <c r="A18" s="662"/>
      <c r="B18" s="663"/>
      <c r="C18" s="663"/>
      <c r="D18" s="663"/>
      <c r="E18" s="663"/>
      <c r="F18" s="663"/>
      <c r="G18" s="663"/>
      <c r="H18" s="663"/>
      <c r="I18" s="663"/>
      <c r="J18" s="663"/>
      <c r="K18" s="663"/>
      <c r="L18" s="663"/>
      <c r="M18" s="663"/>
      <c r="N18" s="663"/>
      <c r="O18" s="664"/>
    </row>
    <row r="19" spans="1:15" x14ac:dyDescent="0.25">
      <c r="A19" s="662"/>
      <c r="B19" s="663"/>
      <c r="C19" s="663"/>
      <c r="D19" s="663"/>
      <c r="E19" s="663"/>
      <c r="F19" s="663"/>
      <c r="G19" s="663"/>
      <c r="H19" s="663"/>
      <c r="I19" s="663"/>
      <c r="J19" s="663"/>
      <c r="K19" s="663"/>
      <c r="L19" s="663"/>
      <c r="M19" s="663"/>
      <c r="N19" s="663"/>
      <c r="O19" s="664"/>
    </row>
    <row r="20" spans="1:15" x14ac:dyDescent="0.25">
      <c r="A20" s="662"/>
      <c r="B20" s="663"/>
      <c r="C20" s="663"/>
      <c r="D20" s="663"/>
      <c r="E20" s="663"/>
      <c r="F20" s="663"/>
      <c r="G20" s="663"/>
      <c r="H20" s="663"/>
      <c r="I20" s="663"/>
      <c r="J20" s="663"/>
      <c r="K20" s="663"/>
      <c r="L20" s="663"/>
      <c r="M20" s="663"/>
      <c r="N20" s="663"/>
      <c r="O20" s="664"/>
    </row>
    <row r="21" spans="1:15" x14ac:dyDescent="0.25">
      <c r="A21" s="662"/>
      <c r="B21" s="663"/>
      <c r="C21" s="663"/>
      <c r="D21" s="663"/>
      <c r="E21" s="663"/>
      <c r="F21" s="663"/>
      <c r="G21" s="663"/>
      <c r="H21" s="663"/>
      <c r="I21" s="663"/>
      <c r="J21" s="663"/>
      <c r="K21" s="663"/>
      <c r="L21" s="663"/>
      <c r="M21" s="663"/>
      <c r="N21" s="663"/>
      <c r="O21" s="664"/>
    </row>
    <row r="22" spans="1:15" x14ac:dyDescent="0.25">
      <c r="A22" s="662"/>
      <c r="B22" s="663"/>
      <c r="C22" s="663"/>
      <c r="D22" s="663"/>
      <c r="E22" s="663"/>
      <c r="F22" s="663"/>
      <c r="G22" s="663"/>
      <c r="H22" s="663"/>
      <c r="I22" s="663"/>
      <c r="J22" s="663"/>
      <c r="K22" s="663"/>
      <c r="L22" s="663"/>
      <c r="M22" s="663"/>
      <c r="N22" s="663"/>
      <c r="O22" s="664"/>
    </row>
    <row r="23" spans="1:15" x14ac:dyDescent="0.25">
      <c r="A23" s="662"/>
      <c r="B23" s="663"/>
      <c r="C23" s="663"/>
      <c r="D23" s="663"/>
      <c r="E23" s="663"/>
      <c r="F23" s="663"/>
      <c r="G23" s="663"/>
      <c r="H23" s="663"/>
      <c r="I23" s="663"/>
      <c r="J23" s="663"/>
      <c r="K23" s="663"/>
      <c r="L23" s="663"/>
      <c r="M23" s="663"/>
      <c r="N23" s="663"/>
      <c r="O23" s="664"/>
    </row>
    <row r="24" spans="1:15" x14ac:dyDescent="0.25">
      <c r="A24" s="662"/>
      <c r="B24" s="663"/>
      <c r="C24" s="663"/>
      <c r="D24" s="663"/>
      <c r="E24" s="663"/>
      <c r="F24" s="663"/>
      <c r="G24" s="663"/>
      <c r="H24" s="663"/>
      <c r="I24" s="663"/>
      <c r="J24" s="663"/>
      <c r="K24" s="663"/>
      <c r="L24" s="663"/>
      <c r="M24" s="663"/>
      <c r="N24" s="663"/>
      <c r="O24" s="664"/>
    </row>
    <row r="25" spans="1:15" x14ac:dyDescent="0.25">
      <c r="A25" s="662"/>
      <c r="B25" s="663"/>
      <c r="C25" s="663"/>
      <c r="D25" s="663"/>
      <c r="E25" s="663"/>
      <c r="F25" s="663"/>
      <c r="G25" s="663"/>
      <c r="H25" s="663"/>
      <c r="I25" s="663"/>
      <c r="J25" s="663"/>
      <c r="K25" s="663"/>
      <c r="L25" s="663"/>
      <c r="M25" s="663"/>
      <c r="N25" s="663"/>
      <c r="O25" s="664"/>
    </row>
    <row r="26" spans="1:15" x14ac:dyDescent="0.25">
      <c r="A26" s="662"/>
      <c r="B26" s="663"/>
      <c r="C26" s="663"/>
      <c r="D26" s="663"/>
      <c r="E26" s="663"/>
      <c r="F26" s="663"/>
      <c r="G26" s="663"/>
      <c r="H26" s="663"/>
      <c r="I26" s="663"/>
      <c r="J26" s="663"/>
      <c r="K26" s="663"/>
      <c r="L26" s="663"/>
      <c r="M26" s="663"/>
      <c r="N26" s="663"/>
      <c r="O26" s="664"/>
    </row>
    <row r="27" spans="1:15" x14ac:dyDescent="0.25">
      <c r="A27" s="662"/>
      <c r="B27" s="663"/>
      <c r="C27" s="663"/>
      <c r="D27" s="663"/>
      <c r="E27" s="663"/>
      <c r="F27" s="663"/>
      <c r="G27" s="663"/>
      <c r="H27" s="663"/>
      <c r="I27" s="663"/>
      <c r="J27" s="663"/>
      <c r="K27" s="663"/>
      <c r="L27" s="663"/>
      <c r="M27" s="663"/>
      <c r="N27" s="663"/>
      <c r="O27" s="664"/>
    </row>
    <row r="28" spans="1:15" x14ac:dyDescent="0.25">
      <c r="A28" s="662"/>
      <c r="B28" s="663"/>
      <c r="C28" s="663"/>
      <c r="D28" s="663"/>
      <c r="E28" s="663"/>
      <c r="F28" s="663"/>
      <c r="G28" s="663"/>
      <c r="H28" s="663"/>
      <c r="I28" s="663"/>
      <c r="J28" s="663"/>
      <c r="K28" s="663"/>
      <c r="L28" s="663"/>
      <c r="M28" s="663"/>
      <c r="N28" s="663"/>
      <c r="O28" s="664"/>
    </row>
    <row r="29" spans="1:15" x14ac:dyDescent="0.25">
      <c r="A29" s="662"/>
      <c r="B29" s="663"/>
      <c r="C29" s="663"/>
      <c r="D29" s="663"/>
      <c r="E29" s="663"/>
      <c r="F29" s="663"/>
      <c r="G29" s="663"/>
      <c r="H29" s="663"/>
      <c r="I29" s="663"/>
      <c r="J29" s="663"/>
      <c r="K29" s="663"/>
      <c r="L29" s="663"/>
      <c r="M29" s="663"/>
      <c r="N29" s="663"/>
      <c r="O29" s="664"/>
    </row>
    <row r="30" spans="1:15" x14ac:dyDescent="0.25">
      <c r="A30" s="662"/>
      <c r="B30" s="663"/>
      <c r="C30" s="663"/>
      <c r="D30" s="663"/>
      <c r="E30" s="663"/>
      <c r="F30" s="663"/>
      <c r="G30" s="663"/>
      <c r="H30" s="663"/>
      <c r="I30" s="663"/>
      <c r="J30" s="663"/>
      <c r="K30" s="663"/>
      <c r="L30" s="663"/>
      <c r="M30" s="663"/>
      <c r="N30" s="663"/>
      <c r="O30" s="664"/>
    </row>
    <row r="31" spans="1:15" x14ac:dyDescent="0.25">
      <c r="A31" s="662"/>
      <c r="B31" s="663"/>
      <c r="C31" s="663"/>
      <c r="D31" s="663"/>
      <c r="E31" s="663"/>
      <c r="F31" s="663"/>
      <c r="G31" s="663"/>
      <c r="H31" s="663"/>
      <c r="I31" s="663"/>
      <c r="J31" s="663"/>
      <c r="K31" s="663"/>
      <c r="L31" s="663"/>
      <c r="M31" s="663"/>
      <c r="N31" s="663"/>
      <c r="O31" s="664"/>
    </row>
    <row r="32" spans="1:15" x14ac:dyDescent="0.25">
      <c r="A32" s="662"/>
      <c r="B32" s="663"/>
      <c r="C32" s="663"/>
      <c r="D32" s="663"/>
      <c r="E32" s="663"/>
      <c r="F32" s="663"/>
      <c r="G32" s="663"/>
      <c r="H32" s="663"/>
      <c r="I32" s="663"/>
      <c r="J32" s="663"/>
      <c r="K32" s="663"/>
      <c r="L32" s="663"/>
      <c r="M32" s="663"/>
      <c r="N32" s="663"/>
      <c r="O32" s="664"/>
    </row>
    <row r="33" spans="1:15" x14ac:dyDescent="0.25">
      <c r="A33" s="662"/>
      <c r="B33" s="663"/>
      <c r="C33" s="663"/>
      <c r="D33" s="663"/>
      <c r="E33" s="663"/>
      <c r="F33" s="663"/>
      <c r="G33" s="663"/>
      <c r="H33" s="663"/>
      <c r="I33" s="663"/>
      <c r="J33" s="663"/>
      <c r="K33" s="663"/>
      <c r="L33" s="663"/>
      <c r="M33" s="663"/>
      <c r="N33" s="663"/>
      <c r="O33" s="664"/>
    </row>
    <row r="34" spans="1:15" x14ac:dyDescent="0.25">
      <c r="A34" s="662"/>
      <c r="B34" s="663"/>
      <c r="C34" s="663"/>
      <c r="D34" s="663"/>
      <c r="E34" s="663"/>
      <c r="F34" s="663"/>
      <c r="G34" s="663"/>
      <c r="H34" s="663"/>
      <c r="I34" s="663"/>
      <c r="J34" s="663"/>
      <c r="K34" s="663"/>
      <c r="L34" s="663"/>
      <c r="M34" s="663"/>
      <c r="N34" s="663"/>
      <c r="O34" s="664"/>
    </row>
    <row r="35" spans="1:15" x14ac:dyDescent="0.25">
      <c r="A35" s="662"/>
      <c r="B35" s="663"/>
      <c r="C35" s="663"/>
      <c r="D35" s="663"/>
      <c r="E35" s="663"/>
      <c r="F35" s="663"/>
      <c r="G35" s="663"/>
      <c r="H35" s="663"/>
      <c r="I35" s="663"/>
      <c r="J35" s="663"/>
      <c r="K35" s="663"/>
      <c r="L35" s="663"/>
      <c r="M35" s="663"/>
      <c r="N35" s="663"/>
      <c r="O35" s="664"/>
    </row>
    <row r="36" spans="1:15" x14ac:dyDescent="0.25">
      <c r="A36" s="662"/>
      <c r="B36" s="663"/>
      <c r="C36" s="663"/>
      <c r="D36" s="663"/>
      <c r="E36" s="663"/>
      <c r="F36" s="663"/>
      <c r="G36" s="663"/>
      <c r="H36" s="663"/>
      <c r="I36" s="663"/>
      <c r="J36" s="663"/>
      <c r="K36" s="663"/>
      <c r="L36" s="663"/>
      <c r="M36" s="663"/>
      <c r="N36" s="663"/>
      <c r="O36" s="664"/>
    </row>
    <row r="37" spans="1:15" x14ac:dyDescent="0.25">
      <c r="A37" s="662"/>
      <c r="B37" s="663"/>
      <c r="C37" s="663"/>
      <c r="D37" s="663"/>
      <c r="E37" s="663"/>
      <c r="F37" s="663"/>
      <c r="G37" s="663"/>
      <c r="H37" s="663"/>
      <c r="I37" s="663"/>
      <c r="J37" s="663"/>
      <c r="K37" s="663"/>
      <c r="L37" s="663"/>
      <c r="M37" s="663"/>
      <c r="N37" s="663"/>
      <c r="O37" s="664"/>
    </row>
    <row r="38" spans="1:15" x14ac:dyDescent="0.25">
      <c r="A38" s="662"/>
      <c r="B38" s="663"/>
      <c r="C38" s="663"/>
      <c r="D38" s="663"/>
      <c r="E38" s="663"/>
      <c r="F38" s="663"/>
      <c r="G38" s="663"/>
      <c r="H38" s="663"/>
      <c r="I38" s="663"/>
      <c r="J38" s="663"/>
      <c r="K38" s="663"/>
      <c r="L38" s="663"/>
      <c r="M38" s="663"/>
      <c r="N38" s="663"/>
      <c r="O38" s="664"/>
    </row>
    <row r="39" spans="1:15" x14ac:dyDescent="0.25">
      <c r="A39" s="662"/>
      <c r="B39" s="663"/>
      <c r="C39" s="663"/>
      <c r="D39" s="663"/>
      <c r="E39" s="663"/>
      <c r="F39" s="663"/>
      <c r="G39" s="663"/>
      <c r="H39" s="663"/>
      <c r="I39" s="663"/>
      <c r="J39" s="663"/>
      <c r="K39" s="663"/>
      <c r="L39" s="663"/>
      <c r="M39" s="663"/>
      <c r="N39" s="663"/>
      <c r="O39" s="664"/>
    </row>
    <row r="40" spans="1:15" x14ac:dyDescent="0.25">
      <c r="A40" s="662"/>
      <c r="B40" s="663"/>
      <c r="C40" s="663"/>
      <c r="D40" s="663"/>
      <c r="E40" s="663"/>
      <c r="F40" s="663"/>
      <c r="G40" s="663"/>
      <c r="H40" s="663"/>
      <c r="I40" s="663"/>
      <c r="J40" s="663"/>
      <c r="K40" s="663"/>
      <c r="L40" s="663"/>
      <c r="M40" s="663"/>
      <c r="N40" s="663"/>
      <c r="O40" s="664"/>
    </row>
    <row r="41" spans="1:15" x14ac:dyDescent="0.25">
      <c r="A41" s="662"/>
      <c r="B41" s="663"/>
      <c r="C41" s="663"/>
      <c r="D41" s="663"/>
      <c r="E41" s="663"/>
      <c r="F41" s="663"/>
      <c r="G41" s="663"/>
      <c r="H41" s="663"/>
      <c r="I41" s="663"/>
      <c r="J41" s="663"/>
      <c r="K41" s="663"/>
      <c r="L41" s="663"/>
      <c r="M41" s="663"/>
      <c r="N41" s="663"/>
      <c r="O41" s="664"/>
    </row>
    <row r="42" spans="1:15" x14ac:dyDescent="0.25">
      <c r="A42" s="662"/>
      <c r="B42" s="663"/>
      <c r="C42" s="663"/>
      <c r="D42" s="663"/>
      <c r="E42" s="663"/>
      <c r="F42" s="663"/>
      <c r="G42" s="663"/>
      <c r="H42" s="663"/>
      <c r="I42" s="663"/>
      <c r="J42" s="663"/>
      <c r="K42" s="663"/>
      <c r="L42" s="663"/>
      <c r="M42" s="663"/>
      <c r="N42" s="663"/>
      <c r="O42" s="664"/>
    </row>
    <row r="43" spans="1:15" x14ac:dyDescent="0.25">
      <c r="A43" s="662"/>
      <c r="B43" s="663"/>
      <c r="C43" s="663"/>
      <c r="D43" s="663"/>
      <c r="E43" s="663"/>
      <c r="F43" s="663"/>
      <c r="G43" s="663"/>
      <c r="H43" s="663"/>
      <c r="I43" s="663"/>
      <c r="J43" s="663"/>
      <c r="K43" s="663"/>
      <c r="L43" s="663"/>
      <c r="M43" s="663"/>
      <c r="N43" s="663"/>
      <c r="O43" s="664"/>
    </row>
    <row r="44" spans="1:15" x14ac:dyDescent="0.25">
      <c r="A44" s="665"/>
      <c r="B44" s="666"/>
      <c r="C44" s="666"/>
      <c r="D44" s="666"/>
      <c r="E44" s="666"/>
      <c r="F44" s="666"/>
      <c r="G44" s="666"/>
      <c r="H44" s="666"/>
      <c r="I44" s="666"/>
      <c r="J44" s="666"/>
      <c r="K44" s="666"/>
      <c r="L44" s="666"/>
      <c r="M44" s="666"/>
      <c r="N44" s="666"/>
      <c r="O44" s="667"/>
    </row>
  </sheetData>
  <mergeCells count="2">
    <mergeCell ref="A1:O2"/>
    <mergeCell ref="A3:O44"/>
  </mergeCells>
  <pageMargins left="0.7" right="0.7" top="0.75" bottom="0.75" header="0.3" footer="0.3"/>
  <pageSetup scale="66" orientation="portrait" r:id="rId1"/>
  <headerFooter>
    <oddHeader>&amp;L&amp;G</oddHeader>
    <oddFooter>Page &amp;P</oddFoot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Z62"/>
  <sheetViews>
    <sheetView showGridLines="0" zoomScaleNormal="100" workbookViewId="0">
      <pane xSplit="3" ySplit="10" topLeftCell="D11" activePane="bottomRight" state="frozen"/>
      <selection activeCell="A4" sqref="A4:J6"/>
      <selection pane="topRight" activeCell="A4" sqref="A4:J6"/>
      <selection pane="bottomLeft" activeCell="A4" sqref="A4:J6"/>
      <selection pane="bottomRight" activeCell="C6" sqref="C6:E6"/>
    </sheetView>
  </sheetViews>
  <sheetFormatPr defaultRowHeight="15" x14ac:dyDescent="0.25"/>
  <cols>
    <col min="1" max="1" width="6.5703125" hidden="1" customWidth="1"/>
    <col min="2" max="2" width="4.140625" customWidth="1"/>
    <col min="3" max="3" width="47.5703125" style="361" customWidth="1"/>
    <col min="4" max="4" width="24.5703125" customWidth="1"/>
    <col min="5" max="5" width="22.5703125" customWidth="1"/>
    <col min="6" max="6" width="25.85546875" customWidth="1"/>
    <col min="7" max="7" width="22.140625" customWidth="1"/>
    <col min="8" max="8" width="19.85546875" customWidth="1"/>
    <col min="9" max="10" width="19.140625" hidden="1" customWidth="1"/>
    <col min="11" max="11" width="20.42578125" customWidth="1"/>
    <col min="12" max="13" width="19.140625" hidden="1" customWidth="1"/>
    <col min="14" max="14" width="19" customWidth="1"/>
    <col min="15" max="15" width="19.140625" hidden="1" customWidth="1"/>
    <col min="16" max="16" width="6.5703125" hidden="1" customWidth="1"/>
    <col min="17" max="17" width="17.85546875" customWidth="1"/>
    <col min="18" max="19" width="17.85546875" hidden="1" customWidth="1"/>
    <col min="20" max="20" width="18" customWidth="1"/>
    <col min="21" max="21" width="3.5703125" customWidth="1"/>
    <col min="22" max="22" width="3.42578125" customWidth="1"/>
    <col min="23" max="23" width="20.5703125" customWidth="1"/>
    <col min="24" max="25" width="19.140625" hidden="1" customWidth="1"/>
    <col min="26" max="26" width="18.5703125" customWidth="1"/>
  </cols>
  <sheetData>
    <row r="1" spans="1:26" ht="67.5" customHeight="1" thickBot="1" x14ac:dyDescent="0.3">
      <c r="A1" s="689" t="s">
        <v>811</v>
      </c>
      <c r="B1" s="690"/>
      <c r="C1" s="691"/>
      <c r="D1" s="691"/>
      <c r="E1" s="691"/>
      <c r="F1" s="691"/>
      <c r="G1" s="691"/>
      <c r="H1" s="691"/>
      <c r="I1" s="691"/>
      <c r="J1" s="691"/>
      <c r="K1" s="691"/>
      <c r="L1" s="691"/>
      <c r="M1" s="691"/>
      <c r="N1" s="691"/>
      <c r="O1" s="691"/>
      <c r="P1" s="691"/>
      <c r="Q1" s="691"/>
      <c r="R1" s="691"/>
      <c r="S1" s="691"/>
      <c r="T1" s="692"/>
    </row>
    <row r="2" spans="1:26" ht="26.25" customHeight="1" x14ac:dyDescent="0.25">
      <c r="A2" s="362"/>
      <c r="B2" s="705" t="s">
        <v>382</v>
      </c>
      <c r="C2" s="706"/>
      <c r="D2" s="706"/>
      <c r="E2" s="706"/>
      <c r="F2" s="706"/>
      <c r="G2" s="711"/>
      <c r="H2" s="711"/>
      <c r="I2" s="711"/>
      <c r="J2" s="711"/>
      <c r="K2" s="711"/>
      <c r="L2" s="711"/>
      <c r="M2" s="711"/>
      <c r="N2" s="711"/>
      <c r="O2" s="711"/>
      <c r="P2" s="711"/>
      <c r="Q2" s="711"/>
      <c r="R2" s="711"/>
      <c r="S2" s="711"/>
      <c r="T2" s="712"/>
    </row>
    <row r="3" spans="1:26" ht="30.75" customHeight="1" thickBot="1" x14ac:dyDescent="0.3">
      <c r="A3" s="362"/>
      <c r="B3" s="709" t="s">
        <v>812</v>
      </c>
      <c r="C3" s="710"/>
      <c r="D3" s="710"/>
      <c r="E3" s="710"/>
      <c r="F3" s="710"/>
      <c r="G3" s="707"/>
      <c r="H3" s="707"/>
      <c r="I3" s="707"/>
      <c r="J3" s="707"/>
      <c r="K3" s="707"/>
      <c r="L3" s="707"/>
      <c r="M3" s="707"/>
      <c r="N3" s="707"/>
      <c r="O3" s="707"/>
      <c r="P3" s="707"/>
      <c r="Q3" s="707"/>
      <c r="R3" s="707"/>
      <c r="S3" s="707"/>
      <c r="T3" s="708"/>
    </row>
    <row r="4" spans="1:26" ht="46.5" customHeight="1" thickBot="1" x14ac:dyDescent="0.3">
      <c r="B4" s="730" t="s">
        <v>561</v>
      </c>
      <c r="C4" s="730"/>
      <c r="D4" s="730"/>
      <c r="E4" s="730"/>
      <c r="F4" s="730"/>
      <c r="G4" s="730"/>
      <c r="H4" s="730"/>
      <c r="I4" s="730"/>
      <c r="J4" s="730"/>
      <c r="K4" s="730"/>
      <c r="L4" s="730"/>
      <c r="M4" s="730"/>
      <c r="N4" s="730"/>
      <c r="O4" s="730"/>
      <c r="P4" s="730"/>
      <c r="Q4" s="730"/>
      <c r="R4" s="730"/>
      <c r="S4" s="730"/>
      <c r="T4" s="730"/>
      <c r="U4" s="245"/>
      <c r="V4" s="246"/>
      <c r="W4" s="713" t="s">
        <v>239</v>
      </c>
      <c r="X4" s="714"/>
      <c r="Y4" s="714"/>
      <c r="Z4" s="715"/>
    </row>
    <row r="5" spans="1:26" ht="10.5" hidden="1" customHeight="1" thickBot="1" x14ac:dyDescent="0.3">
      <c r="A5">
        <v>1</v>
      </c>
      <c r="B5">
        <v>2</v>
      </c>
      <c r="C5" s="60">
        <v>3</v>
      </c>
      <c r="D5" s="60">
        <v>4</v>
      </c>
      <c r="E5" s="60">
        <v>5</v>
      </c>
      <c r="F5" s="60">
        <v>6</v>
      </c>
      <c r="G5" s="60">
        <v>7</v>
      </c>
      <c r="H5" s="60">
        <v>8</v>
      </c>
      <c r="I5" s="60">
        <v>9</v>
      </c>
      <c r="J5" s="60">
        <v>10</v>
      </c>
      <c r="K5" s="60">
        <v>11</v>
      </c>
      <c r="L5" s="60">
        <v>12</v>
      </c>
      <c r="M5" s="60">
        <v>13</v>
      </c>
      <c r="N5" s="60">
        <v>14</v>
      </c>
      <c r="O5" s="60">
        <v>15</v>
      </c>
      <c r="P5" s="60">
        <v>16</v>
      </c>
      <c r="Q5" s="60">
        <v>17</v>
      </c>
      <c r="R5" s="60">
        <v>18</v>
      </c>
      <c r="S5" s="60">
        <v>19</v>
      </c>
      <c r="T5" s="60">
        <v>20</v>
      </c>
      <c r="U5" s="162"/>
      <c r="V5" s="162"/>
      <c r="W5" s="234"/>
      <c r="X5" s="235"/>
      <c r="Y5" s="235"/>
      <c r="Z5" s="236"/>
    </row>
    <row r="6" spans="1:26" ht="31.5" customHeight="1" thickBot="1" x14ac:dyDescent="0.3">
      <c r="C6" s="724" t="s">
        <v>379</v>
      </c>
      <c r="D6" s="693"/>
      <c r="E6" s="693"/>
      <c r="F6" s="693" t="s">
        <v>498</v>
      </c>
      <c r="G6" s="693"/>
      <c r="H6" s="693" t="s">
        <v>380</v>
      </c>
      <c r="I6" s="693"/>
      <c r="J6" s="693"/>
      <c r="K6" s="693"/>
      <c r="L6" s="693"/>
      <c r="M6" s="693"/>
      <c r="N6" s="693"/>
      <c r="O6" s="693"/>
      <c r="P6" s="693"/>
      <c r="Q6" s="693"/>
      <c r="R6" s="693"/>
      <c r="S6" s="693"/>
      <c r="T6" s="693"/>
      <c r="U6" s="162"/>
      <c r="V6" s="162"/>
      <c r="W6" s="716" t="s">
        <v>231</v>
      </c>
      <c r="X6" s="92">
        <v>1</v>
      </c>
      <c r="Y6" s="92">
        <f>INDEX(Cups,X6)</f>
        <v>0</v>
      </c>
      <c r="Z6" s="304"/>
    </row>
    <row r="7" spans="1:26" s="375" customFormat="1" ht="16.5" customHeight="1" x14ac:dyDescent="0.25">
      <c r="B7" s="725">
        <v>1</v>
      </c>
      <c r="C7" s="726"/>
      <c r="D7" s="298">
        <v>2</v>
      </c>
      <c r="E7" s="381">
        <v>3</v>
      </c>
      <c r="F7" s="382" t="s">
        <v>408</v>
      </c>
      <c r="G7" s="383" t="s">
        <v>409</v>
      </c>
      <c r="H7" s="415">
        <v>4</v>
      </c>
      <c r="I7" s="416"/>
      <c r="J7" s="417"/>
      <c r="K7" s="418" t="s">
        <v>410</v>
      </c>
      <c r="L7" s="384"/>
      <c r="M7" s="384"/>
      <c r="N7" s="438">
        <v>5</v>
      </c>
      <c r="O7" s="384"/>
      <c r="P7" s="384"/>
      <c r="Q7" s="437" t="s">
        <v>465</v>
      </c>
      <c r="R7" s="384"/>
      <c r="S7" s="384"/>
      <c r="T7" s="385">
        <v>6</v>
      </c>
      <c r="U7" s="376"/>
      <c r="V7" s="376"/>
      <c r="W7" s="717"/>
      <c r="X7" s="377"/>
      <c r="Y7" s="377"/>
      <c r="Z7" s="378"/>
    </row>
    <row r="8" spans="1:26" ht="48" customHeight="1" x14ac:dyDescent="0.25">
      <c r="B8" s="699" t="s">
        <v>237</v>
      </c>
      <c r="C8" s="700"/>
      <c r="D8" s="379" t="s">
        <v>455</v>
      </c>
      <c r="E8" s="727" t="s">
        <v>829</v>
      </c>
      <c r="F8" s="728"/>
      <c r="G8" s="729"/>
      <c r="H8" s="696" t="s">
        <v>456</v>
      </c>
      <c r="I8" s="697"/>
      <c r="J8" s="697"/>
      <c r="K8" s="698"/>
      <c r="L8" s="380"/>
      <c r="M8" s="380"/>
      <c r="N8" s="721" t="s">
        <v>457</v>
      </c>
      <c r="O8" s="722"/>
      <c r="P8" s="722"/>
      <c r="Q8" s="723"/>
      <c r="R8" s="380"/>
      <c r="S8" s="380"/>
      <c r="T8" s="414" t="s">
        <v>458</v>
      </c>
      <c r="U8" s="162"/>
      <c r="V8" s="162"/>
      <c r="W8" s="717"/>
      <c r="X8" s="92">
        <v>1</v>
      </c>
      <c r="Y8" s="92">
        <f>INDEX(Cups,X8)</f>
        <v>0</v>
      </c>
      <c r="Z8" s="305"/>
    </row>
    <row r="9" spans="1:26" ht="30.75" customHeight="1" x14ac:dyDescent="0.25">
      <c r="A9" s="23"/>
      <c r="B9" s="699"/>
      <c r="C9" s="700"/>
      <c r="D9" s="703" t="s">
        <v>263</v>
      </c>
      <c r="E9" s="676" t="s">
        <v>681</v>
      </c>
      <c r="F9" s="680" t="s">
        <v>672</v>
      </c>
      <c r="G9" s="682" t="s">
        <v>673</v>
      </c>
      <c r="H9" s="719" t="s">
        <v>478</v>
      </c>
      <c r="I9" s="166" t="s">
        <v>5</v>
      </c>
      <c r="J9" s="166" t="s">
        <v>6</v>
      </c>
      <c r="K9" s="694" t="s">
        <v>95</v>
      </c>
      <c r="L9" s="163" t="s">
        <v>89</v>
      </c>
      <c r="M9" s="163" t="s">
        <v>90</v>
      </c>
      <c r="N9" s="731" t="s">
        <v>479</v>
      </c>
      <c r="O9" s="164" t="s">
        <v>7</v>
      </c>
      <c r="P9" s="165" t="s">
        <v>8</v>
      </c>
      <c r="Q9" s="678" t="s">
        <v>462</v>
      </c>
      <c r="R9" s="434" t="s">
        <v>463</v>
      </c>
      <c r="S9" s="434" t="s">
        <v>464</v>
      </c>
      <c r="T9" s="733" t="s">
        <v>264</v>
      </c>
      <c r="W9" s="717"/>
      <c r="X9" s="92">
        <v>1</v>
      </c>
      <c r="Y9" s="92">
        <f>INDEX(Cups,X9)</f>
        <v>0</v>
      </c>
      <c r="Z9" s="305"/>
    </row>
    <row r="10" spans="1:26" ht="63" customHeight="1" x14ac:dyDescent="0.25">
      <c r="A10" s="23"/>
      <c r="B10" s="701"/>
      <c r="C10" s="702"/>
      <c r="D10" s="704"/>
      <c r="E10" s="677"/>
      <c r="F10" s="681"/>
      <c r="G10" s="683"/>
      <c r="H10" s="720"/>
      <c r="I10" s="166"/>
      <c r="J10" s="166"/>
      <c r="K10" s="695"/>
      <c r="L10" s="61"/>
      <c r="M10" s="61"/>
      <c r="N10" s="732"/>
      <c r="O10" s="440"/>
      <c r="P10" s="78"/>
      <c r="Q10" s="679"/>
      <c r="R10" s="435"/>
      <c r="S10" s="435"/>
      <c r="T10" s="734"/>
      <c r="U10" s="80"/>
      <c r="V10" s="80"/>
      <c r="W10" s="717"/>
      <c r="X10" s="92">
        <v>1</v>
      </c>
      <c r="Y10" s="92">
        <f>INDEX(Cups,X10)</f>
        <v>0</v>
      </c>
      <c r="Z10" s="305"/>
    </row>
    <row r="11" spans="1:26" ht="32.25" customHeight="1" x14ac:dyDescent="0.25">
      <c r="A11" s="23"/>
      <c r="B11" s="603"/>
      <c r="C11" s="588" t="s">
        <v>242</v>
      </c>
      <c r="D11" s="541">
        <v>2</v>
      </c>
      <c r="E11" s="368">
        <v>2.5</v>
      </c>
      <c r="F11" s="369">
        <v>2</v>
      </c>
      <c r="G11" s="370">
        <v>0.5</v>
      </c>
      <c r="H11" s="371"/>
      <c r="I11" s="221">
        <v>9</v>
      </c>
      <c r="J11" s="365">
        <f>IF(I11=1,"",INDEX(Cups,I11))</f>
        <v>1</v>
      </c>
      <c r="K11" s="372"/>
      <c r="L11" s="366">
        <v>5</v>
      </c>
      <c r="M11" s="366">
        <f t="shared" ref="M11:M43" si="0">IF(L11=1,"",INDEX(Cups,L11))</f>
        <v>0.5</v>
      </c>
      <c r="N11" s="439"/>
      <c r="O11" s="97">
        <v>9</v>
      </c>
      <c r="P11" s="367">
        <f t="shared" ref="P11:P43" si="1">IF(O11=1, "", INDEX(Cups,O11))</f>
        <v>1</v>
      </c>
      <c r="Q11" s="586"/>
      <c r="R11" s="366">
        <v>1</v>
      </c>
      <c r="S11" s="436" t="str">
        <f t="shared" ref="S11:S42" si="2">IF(R11=1, "", INDEX(Cups,R11))</f>
        <v/>
      </c>
      <c r="T11" s="373">
        <v>1</v>
      </c>
      <c r="U11" s="80"/>
      <c r="V11" s="80"/>
      <c r="W11" s="717"/>
      <c r="X11" s="92">
        <v>1</v>
      </c>
      <c r="Y11" s="92">
        <f>INDEX(Cups,X11)</f>
        <v>0</v>
      </c>
      <c r="Z11" s="670">
        <f>SUM(Y6:Y11)</f>
        <v>0</v>
      </c>
    </row>
    <row r="12" spans="1:26" ht="32.25" hidden="1" customHeight="1" thickBot="1" x14ac:dyDescent="0.3">
      <c r="A12" s="23">
        <v>1</v>
      </c>
      <c r="B12" s="604"/>
      <c r="C12" s="589"/>
      <c r="D12" s="542"/>
      <c r="E12" s="167"/>
      <c r="F12" s="168"/>
      <c r="G12" s="169"/>
      <c r="H12" s="10"/>
      <c r="I12" s="92"/>
      <c r="J12" s="75"/>
      <c r="K12" s="6"/>
      <c r="L12" s="76"/>
      <c r="M12" s="76"/>
      <c r="N12" s="10"/>
      <c r="O12" s="92"/>
      <c r="P12" s="79"/>
      <c r="Q12" s="587"/>
      <c r="R12" s="76"/>
      <c r="S12" s="404">
        <f t="shared" si="2"/>
        <v>1.375</v>
      </c>
      <c r="T12" s="267"/>
      <c r="U12" s="80"/>
      <c r="V12" s="80"/>
      <c r="W12" s="717"/>
      <c r="X12" s="232"/>
      <c r="Y12" s="233"/>
      <c r="Z12" s="670"/>
    </row>
    <row r="13" spans="1:26" ht="32.25" customHeight="1" thickBot="1" x14ac:dyDescent="0.3">
      <c r="A13" s="23">
        <v>2</v>
      </c>
      <c r="B13" s="605">
        <v>1</v>
      </c>
      <c r="C13" s="593"/>
      <c r="D13" s="542"/>
      <c r="E13" s="167"/>
      <c r="F13" s="168"/>
      <c r="G13" s="169"/>
      <c r="H13" s="10"/>
      <c r="I13" s="92">
        <v>1</v>
      </c>
      <c r="J13" s="247" t="str">
        <f>IF(I13=1,"", INDEX(Cups,I13))</f>
        <v/>
      </c>
      <c r="K13" s="6"/>
      <c r="L13" s="76">
        <v>1</v>
      </c>
      <c r="M13" s="76" t="str">
        <f t="shared" si="0"/>
        <v/>
      </c>
      <c r="N13" s="10"/>
      <c r="O13" s="92">
        <v>1</v>
      </c>
      <c r="P13" s="79" t="str">
        <f t="shared" si="1"/>
        <v/>
      </c>
      <c r="Q13" s="587"/>
      <c r="R13" s="76">
        <v>1</v>
      </c>
      <c r="S13" s="404" t="str">
        <f t="shared" si="2"/>
        <v/>
      </c>
      <c r="T13" s="299"/>
      <c r="U13" s="80"/>
      <c r="V13" s="80"/>
      <c r="W13" s="718"/>
      <c r="X13" s="232"/>
      <c r="Y13" s="232"/>
      <c r="Z13" s="671"/>
    </row>
    <row r="14" spans="1:26" ht="32.25" customHeight="1" thickBot="1" x14ac:dyDescent="0.3">
      <c r="A14" s="23">
        <v>3</v>
      </c>
      <c r="B14" s="605">
        <v>2</v>
      </c>
      <c r="C14" s="593"/>
      <c r="D14" s="542"/>
      <c r="E14" s="167"/>
      <c r="F14" s="168"/>
      <c r="G14" s="169"/>
      <c r="H14" s="300"/>
      <c r="I14" s="293">
        <v>1</v>
      </c>
      <c r="J14" s="247" t="str">
        <f t="shared" ref="J14:J44" si="3">IF(I14=1,"", INDEX(Cups,I14))</f>
        <v/>
      </c>
      <c r="K14" s="6"/>
      <c r="L14" s="76">
        <v>1</v>
      </c>
      <c r="M14" s="76" t="str">
        <f t="shared" si="0"/>
        <v/>
      </c>
      <c r="N14" s="300"/>
      <c r="O14" s="293">
        <v>1</v>
      </c>
      <c r="P14" s="75" t="str">
        <f t="shared" si="1"/>
        <v/>
      </c>
      <c r="Q14" s="6"/>
      <c r="R14" s="76">
        <v>1</v>
      </c>
      <c r="S14" s="76" t="str">
        <f t="shared" si="2"/>
        <v/>
      </c>
      <c r="T14" s="299"/>
      <c r="U14" s="80"/>
      <c r="V14" s="80"/>
      <c r="W14" s="686" t="s">
        <v>381</v>
      </c>
      <c r="X14" s="687"/>
      <c r="Y14" s="687"/>
      <c r="Z14" s="688"/>
    </row>
    <row r="15" spans="1:26" ht="32.25" customHeight="1" x14ac:dyDescent="0.25">
      <c r="A15" s="23">
        <v>4</v>
      </c>
      <c r="B15" s="605">
        <v>3</v>
      </c>
      <c r="C15" s="593"/>
      <c r="D15" s="542"/>
      <c r="E15" s="167"/>
      <c r="F15" s="168"/>
      <c r="G15" s="169"/>
      <c r="H15" s="300"/>
      <c r="I15" s="293">
        <v>1</v>
      </c>
      <c r="J15" s="247" t="str">
        <f t="shared" si="3"/>
        <v/>
      </c>
      <c r="K15" s="6"/>
      <c r="L15" s="76">
        <v>1</v>
      </c>
      <c r="M15" s="76" t="str">
        <f t="shared" si="0"/>
        <v/>
      </c>
      <c r="N15" s="300"/>
      <c r="O15" s="293">
        <v>1</v>
      </c>
      <c r="P15" s="75" t="str">
        <f t="shared" si="1"/>
        <v/>
      </c>
      <c r="Q15" s="6"/>
      <c r="R15" s="76">
        <v>1</v>
      </c>
      <c r="S15" s="76" t="str">
        <f t="shared" si="2"/>
        <v/>
      </c>
      <c r="T15" s="299"/>
      <c r="U15" s="80"/>
      <c r="V15" s="80"/>
      <c r="W15" s="672" t="s">
        <v>230</v>
      </c>
      <c r="X15" s="237"/>
      <c r="Y15" s="238"/>
      <c r="Z15" s="684"/>
    </row>
    <row r="16" spans="1:26" ht="32.25" customHeight="1" x14ac:dyDescent="0.25">
      <c r="A16" s="23">
        <v>5</v>
      </c>
      <c r="B16" s="605">
        <v>4</v>
      </c>
      <c r="C16" s="593"/>
      <c r="D16" s="542"/>
      <c r="E16" s="167"/>
      <c r="F16" s="168"/>
      <c r="G16" s="169"/>
      <c r="H16" s="300"/>
      <c r="I16" s="293">
        <v>1</v>
      </c>
      <c r="J16" s="247" t="str">
        <f t="shared" si="3"/>
        <v/>
      </c>
      <c r="K16" s="6"/>
      <c r="L16" s="76">
        <v>1</v>
      </c>
      <c r="M16" s="76" t="str">
        <f t="shared" si="0"/>
        <v/>
      </c>
      <c r="N16" s="300"/>
      <c r="O16" s="293">
        <v>1</v>
      </c>
      <c r="P16" s="75" t="str">
        <f t="shared" si="1"/>
        <v/>
      </c>
      <c r="Q16" s="6"/>
      <c r="R16" s="76">
        <v>1</v>
      </c>
      <c r="S16" s="76" t="str">
        <f t="shared" si="2"/>
        <v/>
      </c>
      <c r="T16" s="299"/>
      <c r="U16" s="80"/>
      <c r="V16" s="80"/>
      <c r="W16" s="673"/>
      <c r="X16" s="239"/>
      <c r="Y16" s="240"/>
      <c r="Z16" s="685"/>
    </row>
    <row r="17" spans="1:26" ht="32.25" customHeight="1" x14ac:dyDescent="0.25">
      <c r="A17" s="23">
        <v>6</v>
      </c>
      <c r="B17" s="605">
        <v>5</v>
      </c>
      <c r="C17" s="593"/>
      <c r="D17" s="542"/>
      <c r="E17" s="167"/>
      <c r="F17" s="168"/>
      <c r="G17" s="169"/>
      <c r="H17" s="300"/>
      <c r="I17" s="293">
        <v>1</v>
      </c>
      <c r="J17" s="247" t="str">
        <f t="shared" si="3"/>
        <v/>
      </c>
      <c r="K17" s="6"/>
      <c r="L17" s="76">
        <v>1</v>
      </c>
      <c r="M17" s="76" t="str">
        <f t="shared" si="0"/>
        <v/>
      </c>
      <c r="N17" s="300"/>
      <c r="O17" s="293">
        <v>1</v>
      </c>
      <c r="P17" s="75" t="str">
        <f t="shared" si="1"/>
        <v/>
      </c>
      <c r="Q17" s="6"/>
      <c r="R17" s="76">
        <v>1</v>
      </c>
      <c r="S17" s="76" t="str">
        <f t="shared" si="2"/>
        <v/>
      </c>
      <c r="T17" s="299"/>
      <c r="U17" s="80"/>
      <c r="V17" s="80"/>
      <c r="W17" s="668" t="s">
        <v>228</v>
      </c>
      <c r="X17" s="241"/>
      <c r="Y17" s="242"/>
      <c r="Z17" s="674">
        <f>FLOOR(Z15, 0.125)</f>
        <v>0</v>
      </c>
    </row>
    <row r="18" spans="1:26" ht="32.25" customHeight="1" thickBot="1" x14ac:dyDescent="0.3">
      <c r="A18" s="23">
        <v>7</v>
      </c>
      <c r="B18" s="605">
        <v>6</v>
      </c>
      <c r="C18" s="593"/>
      <c r="D18" s="543"/>
      <c r="E18" s="307"/>
      <c r="F18" s="308"/>
      <c r="G18" s="309"/>
      <c r="H18" s="300"/>
      <c r="I18" s="293">
        <v>1</v>
      </c>
      <c r="J18" s="247" t="str">
        <f t="shared" si="3"/>
        <v/>
      </c>
      <c r="K18" s="6"/>
      <c r="L18" s="76">
        <v>1</v>
      </c>
      <c r="M18" s="76" t="str">
        <f t="shared" si="0"/>
        <v/>
      </c>
      <c r="N18" s="300"/>
      <c r="O18" s="293">
        <v>1</v>
      </c>
      <c r="P18" s="75" t="str">
        <f t="shared" si="1"/>
        <v/>
      </c>
      <c r="Q18" s="6"/>
      <c r="R18" s="76">
        <v>1</v>
      </c>
      <c r="S18" s="76" t="str">
        <f t="shared" si="2"/>
        <v/>
      </c>
      <c r="T18" s="299"/>
      <c r="U18" s="80"/>
      <c r="V18" s="80"/>
      <c r="W18" s="669"/>
      <c r="X18" s="243"/>
      <c r="Y18" s="244"/>
      <c r="Z18" s="675"/>
    </row>
    <row r="19" spans="1:26" ht="32.25" customHeight="1" x14ac:dyDescent="0.25">
      <c r="A19" s="23">
        <v>8</v>
      </c>
      <c r="B19" s="605">
        <v>7</v>
      </c>
      <c r="C19" s="593"/>
      <c r="D19" s="543"/>
      <c r="E19" s="307"/>
      <c r="F19" s="308"/>
      <c r="G19" s="309"/>
      <c r="H19" s="300"/>
      <c r="I19" s="293">
        <v>1</v>
      </c>
      <c r="J19" s="247" t="str">
        <f t="shared" si="3"/>
        <v/>
      </c>
      <c r="K19" s="6"/>
      <c r="L19" s="76">
        <v>1</v>
      </c>
      <c r="M19" s="76" t="str">
        <f t="shared" si="0"/>
        <v/>
      </c>
      <c r="N19" s="300"/>
      <c r="O19" s="293">
        <v>1</v>
      </c>
      <c r="P19" s="75" t="str">
        <f t="shared" si="1"/>
        <v/>
      </c>
      <c r="Q19" s="6"/>
      <c r="R19" s="76">
        <v>1</v>
      </c>
      <c r="S19" s="76" t="str">
        <f t="shared" si="2"/>
        <v/>
      </c>
      <c r="T19" s="299"/>
      <c r="U19" s="80"/>
      <c r="V19" s="80"/>
    </row>
    <row r="20" spans="1:26" ht="32.25" customHeight="1" x14ac:dyDescent="0.25">
      <c r="A20" s="23">
        <v>9</v>
      </c>
      <c r="B20" s="605">
        <v>8</v>
      </c>
      <c r="C20" s="593"/>
      <c r="D20" s="543"/>
      <c r="E20" s="307"/>
      <c r="F20" s="308"/>
      <c r="G20" s="309"/>
      <c r="H20" s="300"/>
      <c r="I20" s="293">
        <v>1</v>
      </c>
      <c r="J20" s="247" t="str">
        <f t="shared" si="3"/>
        <v/>
      </c>
      <c r="K20" s="6"/>
      <c r="L20" s="76">
        <v>1</v>
      </c>
      <c r="M20" s="76" t="str">
        <f t="shared" si="0"/>
        <v/>
      </c>
      <c r="N20" s="300"/>
      <c r="O20" s="293">
        <v>1</v>
      </c>
      <c r="P20" s="75" t="str">
        <f t="shared" si="1"/>
        <v/>
      </c>
      <c r="Q20" s="6"/>
      <c r="R20" s="76">
        <v>1</v>
      </c>
      <c r="S20" s="76" t="str">
        <f t="shared" si="2"/>
        <v/>
      </c>
      <c r="T20" s="299"/>
      <c r="U20" s="80"/>
      <c r="V20" s="80"/>
    </row>
    <row r="21" spans="1:26" ht="32.25" customHeight="1" x14ac:dyDescent="0.25">
      <c r="A21" s="23">
        <v>10</v>
      </c>
      <c r="B21" s="605">
        <v>9</v>
      </c>
      <c r="C21" s="593"/>
      <c r="D21" s="543"/>
      <c r="E21" s="307"/>
      <c r="F21" s="308"/>
      <c r="G21" s="309"/>
      <c r="H21" s="300"/>
      <c r="I21" s="293">
        <v>1</v>
      </c>
      <c r="J21" s="247" t="str">
        <f t="shared" si="3"/>
        <v/>
      </c>
      <c r="K21" s="6"/>
      <c r="L21" s="76">
        <v>1</v>
      </c>
      <c r="M21" s="76" t="str">
        <f t="shared" si="0"/>
        <v/>
      </c>
      <c r="N21" s="300"/>
      <c r="O21" s="293">
        <v>1</v>
      </c>
      <c r="P21" s="75" t="str">
        <f t="shared" si="1"/>
        <v/>
      </c>
      <c r="Q21" s="6"/>
      <c r="R21" s="76">
        <v>1</v>
      </c>
      <c r="S21" s="76" t="str">
        <f t="shared" si="2"/>
        <v/>
      </c>
      <c r="T21" s="299"/>
      <c r="U21" s="80"/>
      <c r="V21" s="80"/>
    </row>
    <row r="22" spans="1:26" ht="32.25" customHeight="1" x14ac:dyDescent="0.25">
      <c r="A22" s="23">
        <v>11</v>
      </c>
      <c r="B22" s="605">
        <v>10</v>
      </c>
      <c r="C22" s="593"/>
      <c r="D22" s="543"/>
      <c r="E22" s="307"/>
      <c r="F22" s="308"/>
      <c r="G22" s="309"/>
      <c r="H22" s="300"/>
      <c r="I22" s="293">
        <v>1</v>
      </c>
      <c r="J22" s="247" t="str">
        <f t="shared" si="3"/>
        <v/>
      </c>
      <c r="K22" s="6"/>
      <c r="L22" s="76">
        <v>1</v>
      </c>
      <c r="M22" s="76" t="str">
        <f t="shared" si="0"/>
        <v/>
      </c>
      <c r="N22" s="300"/>
      <c r="O22" s="293">
        <v>1</v>
      </c>
      <c r="P22" s="75" t="str">
        <f t="shared" si="1"/>
        <v/>
      </c>
      <c r="Q22" s="6"/>
      <c r="R22" s="76">
        <v>1</v>
      </c>
      <c r="S22" s="76" t="str">
        <f t="shared" si="2"/>
        <v/>
      </c>
      <c r="T22" s="299"/>
      <c r="U22" s="80"/>
      <c r="V22" s="80"/>
    </row>
    <row r="23" spans="1:26" ht="32.25" customHeight="1" x14ac:dyDescent="0.25">
      <c r="A23" s="23">
        <v>12</v>
      </c>
      <c r="B23" s="605">
        <v>11</v>
      </c>
      <c r="C23" s="590"/>
      <c r="D23" s="543"/>
      <c r="E23" s="307"/>
      <c r="F23" s="308"/>
      <c r="G23" s="309"/>
      <c r="H23" s="300"/>
      <c r="I23" s="293">
        <v>1</v>
      </c>
      <c r="J23" s="247" t="str">
        <f t="shared" si="3"/>
        <v/>
      </c>
      <c r="K23" s="6"/>
      <c r="L23" s="76">
        <v>1</v>
      </c>
      <c r="M23" s="76" t="str">
        <f t="shared" si="0"/>
        <v/>
      </c>
      <c r="N23" s="300"/>
      <c r="O23" s="293">
        <v>1</v>
      </c>
      <c r="P23" s="75" t="str">
        <f t="shared" si="1"/>
        <v/>
      </c>
      <c r="Q23" s="6"/>
      <c r="R23" s="76">
        <v>1</v>
      </c>
      <c r="S23" s="76" t="str">
        <f t="shared" si="2"/>
        <v/>
      </c>
      <c r="T23" s="310"/>
      <c r="U23" s="80"/>
      <c r="V23" s="80"/>
    </row>
    <row r="24" spans="1:26" ht="32.25" customHeight="1" x14ac:dyDescent="0.25">
      <c r="A24" s="23">
        <v>13</v>
      </c>
      <c r="B24" s="605">
        <v>12</v>
      </c>
      <c r="C24" s="590"/>
      <c r="D24" s="543"/>
      <c r="E24" s="307"/>
      <c r="F24" s="308"/>
      <c r="G24" s="309"/>
      <c r="H24" s="300"/>
      <c r="I24" s="293">
        <v>1</v>
      </c>
      <c r="J24" s="247" t="str">
        <f t="shared" si="3"/>
        <v/>
      </c>
      <c r="K24" s="6"/>
      <c r="L24" s="76">
        <v>1</v>
      </c>
      <c r="M24" s="76" t="str">
        <f t="shared" si="0"/>
        <v/>
      </c>
      <c r="N24" s="300"/>
      <c r="O24" s="293">
        <v>1</v>
      </c>
      <c r="P24" s="75" t="str">
        <f t="shared" si="1"/>
        <v/>
      </c>
      <c r="Q24" s="6"/>
      <c r="R24" s="76">
        <v>1</v>
      </c>
      <c r="S24" s="76" t="str">
        <f t="shared" si="2"/>
        <v/>
      </c>
      <c r="T24" s="310"/>
      <c r="U24" s="80"/>
      <c r="V24" s="80"/>
    </row>
    <row r="25" spans="1:26" ht="32.25" customHeight="1" x14ac:dyDescent="0.25">
      <c r="A25" s="23">
        <v>14</v>
      </c>
      <c r="B25" s="605">
        <v>13</v>
      </c>
      <c r="C25" s="590"/>
      <c r="D25" s="543"/>
      <c r="E25" s="307"/>
      <c r="F25" s="308"/>
      <c r="G25" s="309"/>
      <c r="H25" s="300"/>
      <c r="I25" s="293">
        <v>1</v>
      </c>
      <c r="J25" s="247" t="str">
        <f t="shared" si="3"/>
        <v/>
      </c>
      <c r="K25" s="6"/>
      <c r="L25" s="76">
        <v>1</v>
      </c>
      <c r="M25" s="76" t="str">
        <f t="shared" si="0"/>
        <v/>
      </c>
      <c r="N25" s="300"/>
      <c r="O25" s="293">
        <v>1</v>
      </c>
      <c r="P25" s="75" t="str">
        <f t="shared" si="1"/>
        <v/>
      </c>
      <c r="Q25" s="6"/>
      <c r="R25" s="76">
        <v>1</v>
      </c>
      <c r="S25" s="76" t="str">
        <f t="shared" si="2"/>
        <v/>
      </c>
      <c r="T25" s="310"/>
      <c r="U25" s="80"/>
      <c r="V25" s="80"/>
    </row>
    <row r="26" spans="1:26" ht="32.25" customHeight="1" x14ac:dyDescent="0.25">
      <c r="A26" s="23">
        <v>15</v>
      </c>
      <c r="B26" s="605">
        <v>14</v>
      </c>
      <c r="C26" s="590"/>
      <c r="D26" s="543"/>
      <c r="E26" s="307"/>
      <c r="F26" s="308"/>
      <c r="G26" s="309"/>
      <c r="H26" s="300"/>
      <c r="I26" s="293">
        <v>1</v>
      </c>
      <c r="J26" s="247" t="str">
        <f t="shared" si="3"/>
        <v/>
      </c>
      <c r="K26" s="6"/>
      <c r="L26" s="76">
        <v>1</v>
      </c>
      <c r="M26" s="76" t="str">
        <f t="shared" si="0"/>
        <v/>
      </c>
      <c r="N26" s="300"/>
      <c r="O26" s="293">
        <v>1</v>
      </c>
      <c r="P26" s="75" t="str">
        <f t="shared" si="1"/>
        <v/>
      </c>
      <c r="Q26" s="6"/>
      <c r="R26" s="76">
        <v>1</v>
      </c>
      <c r="S26" s="76" t="str">
        <f t="shared" si="2"/>
        <v/>
      </c>
      <c r="T26" s="310"/>
      <c r="U26" s="80"/>
      <c r="V26" s="80"/>
    </row>
    <row r="27" spans="1:26" ht="32.25" customHeight="1" x14ac:dyDescent="0.25">
      <c r="A27" s="23">
        <v>16</v>
      </c>
      <c r="B27" s="605">
        <v>15</v>
      </c>
      <c r="C27" s="590"/>
      <c r="D27" s="543"/>
      <c r="E27" s="307"/>
      <c r="F27" s="308"/>
      <c r="G27" s="309"/>
      <c r="H27" s="300"/>
      <c r="I27" s="293">
        <v>1</v>
      </c>
      <c r="J27" s="247" t="str">
        <f t="shared" si="3"/>
        <v/>
      </c>
      <c r="K27" s="6"/>
      <c r="L27" s="76">
        <v>1</v>
      </c>
      <c r="M27" s="76" t="str">
        <f t="shared" si="0"/>
        <v/>
      </c>
      <c r="N27" s="300"/>
      <c r="O27" s="293">
        <v>1</v>
      </c>
      <c r="P27" s="75" t="str">
        <f t="shared" si="1"/>
        <v/>
      </c>
      <c r="Q27" s="6"/>
      <c r="R27" s="76">
        <v>1</v>
      </c>
      <c r="S27" s="76" t="str">
        <f t="shared" si="2"/>
        <v/>
      </c>
      <c r="T27" s="310"/>
      <c r="U27" s="80"/>
      <c r="V27" s="80"/>
    </row>
    <row r="28" spans="1:26" ht="32.25" customHeight="1" x14ac:dyDescent="0.25">
      <c r="A28" s="23">
        <v>17</v>
      </c>
      <c r="B28" s="605">
        <v>16</v>
      </c>
      <c r="C28" s="590"/>
      <c r="D28" s="543"/>
      <c r="E28" s="307"/>
      <c r="F28" s="308"/>
      <c r="G28" s="309"/>
      <c r="H28" s="300"/>
      <c r="I28" s="293">
        <v>1</v>
      </c>
      <c r="J28" s="247" t="str">
        <f t="shared" si="3"/>
        <v/>
      </c>
      <c r="K28" s="6"/>
      <c r="L28" s="76">
        <v>1</v>
      </c>
      <c r="M28" s="76" t="str">
        <f t="shared" si="0"/>
        <v/>
      </c>
      <c r="N28" s="300"/>
      <c r="O28" s="293">
        <v>1</v>
      </c>
      <c r="P28" s="75" t="str">
        <f t="shared" si="1"/>
        <v/>
      </c>
      <c r="Q28" s="6"/>
      <c r="R28" s="76">
        <v>1</v>
      </c>
      <c r="S28" s="76" t="str">
        <f t="shared" si="2"/>
        <v/>
      </c>
      <c r="T28" s="310"/>
      <c r="U28" s="80"/>
      <c r="V28" s="80"/>
    </row>
    <row r="29" spans="1:26" ht="32.25" customHeight="1" x14ac:dyDescent="0.25">
      <c r="A29" s="23">
        <v>18</v>
      </c>
      <c r="B29" s="605">
        <v>17</v>
      </c>
      <c r="C29" s="590"/>
      <c r="D29" s="543"/>
      <c r="E29" s="307"/>
      <c r="F29" s="308"/>
      <c r="G29" s="309"/>
      <c r="H29" s="300"/>
      <c r="I29" s="293">
        <v>1</v>
      </c>
      <c r="J29" s="247" t="str">
        <f t="shared" si="3"/>
        <v/>
      </c>
      <c r="K29" s="6"/>
      <c r="L29" s="76">
        <v>1</v>
      </c>
      <c r="M29" s="76" t="str">
        <f t="shared" si="0"/>
        <v/>
      </c>
      <c r="N29" s="300"/>
      <c r="O29" s="293">
        <v>1</v>
      </c>
      <c r="P29" s="75" t="str">
        <f t="shared" si="1"/>
        <v/>
      </c>
      <c r="Q29" s="6"/>
      <c r="R29" s="76">
        <v>1</v>
      </c>
      <c r="S29" s="76" t="str">
        <f t="shared" si="2"/>
        <v/>
      </c>
      <c r="T29" s="310"/>
      <c r="U29" s="80"/>
      <c r="V29" s="80"/>
    </row>
    <row r="30" spans="1:26" ht="32.25" customHeight="1" x14ac:dyDescent="0.25">
      <c r="A30" s="23">
        <v>19</v>
      </c>
      <c r="B30" s="605">
        <v>18</v>
      </c>
      <c r="C30" s="590"/>
      <c r="D30" s="543"/>
      <c r="E30" s="307"/>
      <c r="F30" s="308"/>
      <c r="G30" s="309"/>
      <c r="H30" s="300"/>
      <c r="I30" s="293">
        <v>1</v>
      </c>
      <c r="J30" s="247" t="str">
        <f t="shared" si="3"/>
        <v/>
      </c>
      <c r="K30" s="6"/>
      <c r="L30" s="76">
        <v>1</v>
      </c>
      <c r="M30" s="76" t="str">
        <f t="shared" si="0"/>
        <v/>
      </c>
      <c r="N30" s="300"/>
      <c r="O30" s="293">
        <v>1</v>
      </c>
      <c r="P30" s="75" t="str">
        <f t="shared" si="1"/>
        <v/>
      </c>
      <c r="Q30" s="6"/>
      <c r="R30" s="76">
        <v>1</v>
      </c>
      <c r="S30" s="76" t="str">
        <f t="shared" si="2"/>
        <v/>
      </c>
      <c r="T30" s="310"/>
      <c r="U30" s="80"/>
      <c r="V30" s="80"/>
    </row>
    <row r="31" spans="1:26" ht="32.25" customHeight="1" x14ac:dyDescent="0.25">
      <c r="A31" s="23">
        <v>20</v>
      </c>
      <c r="B31" s="605">
        <v>19</v>
      </c>
      <c r="C31" s="590"/>
      <c r="D31" s="543"/>
      <c r="E31" s="307"/>
      <c r="F31" s="308"/>
      <c r="G31" s="309"/>
      <c r="H31" s="300"/>
      <c r="I31" s="293">
        <v>1</v>
      </c>
      <c r="J31" s="247" t="str">
        <f t="shared" si="3"/>
        <v/>
      </c>
      <c r="K31" s="6"/>
      <c r="L31" s="76">
        <v>1</v>
      </c>
      <c r="M31" s="76" t="str">
        <f t="shared" si="0"/>
        <v/>
      </c>
      <c r="N31" s="300"/>
      <c r="O31" s="293">
        <v>1</v>
      </c>
      <c r="P31" s="75" t="str">
        <f t="shared" si="1"/>
        <v/>
      </c>
      <c r="Q31" s="6"/>
      <c r="R31" s="76">
        <v>1</v>
      </c>
      <c r="S31" s="76" t="str">
        <f t="shared" si="2"/>
        <v/>
      </c>
      <c r="T31" s="310"/>
      <c r="U31" s="80"/>
      <c r="V31" s="80"/>
    </row>
    <row r="32" spans="1:26" ht="32.25" customHeight="1" x14ac:dyDescent="0.25">
      <c r="A32" s="23">
        <v>21</v>
      </c>
      <c r="B32" s="605">
        <v>20</v>
      </c>
      <c r="C32" s="590"/>
      <c r="D32" s="543"/>
      <c r="E32" s="307"/>
      <c r="F32" s="308"/>
      <c r="G32" s="309"/>
      <c r="H32" s="300"/>
      <c r="I32" s="293">
        <v>1</v>
      </c>
      <c r="J32" s="247" t="str">
        <f t="shared" si="3"/>
        <v/>
      </c>
      <c r="K32" s="6"/>
      <c r="L32" s="76">
        <v>1</v>
      </c>
      <c r="M32" s="76" t="str">
        <f t="shared" si="0"/>
        <v/>
      </c>
      <c r="N32" s="300"/>
      <c r="O32" s="293">
        <v>1</v>
      </c>
      <c r="P32" s="75" t="str">
        <f t="shared" si="1"/>
        <v/>
      </c>
      <c r="Q32" s="6"/>
      <c r="R32" s="76">
        <v>1</v>
      </c>
      <c r="S32" s="76" t="str">
        <f t="shared" si="2"/>
        <v/>
      </c>
      <c r="T32" s="310"/>
      <c r="U32" s="80"/>
      <c r="V32" s="80"/>
    </row>
    <row r="33" spans="1:22" ht="32.25" customHeight="1" x14ac:dyDescent="0.25">
      <c r="A33" s="23">
        <v>22</v>
      </c>
      <c r="B33" s="605">
        <v>21</v>
      </c>
      <c r="C33" s="590"/>
      <c r="D33" s="543"/>
      <c r="E33" s="307"/>
      <c r="F33" s="308"/>
      <c r="G33" s="309"/>
      <c r="H33" s="300"/>
      <c r="I33" s="293">
        <v>1</v>
      </c>
      <c r="J33" s="247" t="str">
        <f t="shared" si="3"/>
        <v/>
      </c>
      <c r="K33" s="6"/>
      <c r="L33" s="76">
        <v>1</v>
      </c>
      <c r="M33" s="76" t="str">
        <f t="shared" si="0"/>
        <v/>
      </c>
      <c r="N33" s="300"/>
      <c r="O33" s="293">
        <v>1</v>
      </c>
      <c r="P33" s="75" t="str">
        <f t="shared" si="1"/>
        <v/>
      </c>
      <c r="Q33" s="6"/>
      <c r="R33" s="76">
        <v>1</v>
      </c>
      <c r="S33" s="76" t="str">
        <f t="shared" si="2"/>
        <v/>
      </c>
      <c r="T33" s="310"/>
      <c r="U33" s="80"/>
      <c r="V33" s="80"/>
    </row>
    <row r="34" spans="1:22" ht="32.25" customHeight="1" x14ac:dyDescent="0.25">
      <c r="A34" s="23">
        <v>23</v>
      </c>
      <c r="B34" s="605">
        <v>22</v>
      </c>
      <c r="C34" s="590"/>
      <c r="D34" s="543"/>
      <c r="E34" s="307"/>
      <c r="F34" s="308"/>
      <c r="G34" s="309"/>
      <c r="H34" s="300"/>
      <c r="I34" s="293">
        <v>1</v>
      </c>
      <c r="J34" s="247" t="str">
        <f t="shared" si="3"/>
        <v/>
      </c>
      <c r="K34" s="6"/>
      <c r="L34" s="76">
        <v>1</v>
      </c>
      <c r="M34" s="76" t="str">
        <f t="shared" si="0"/>
        <v/>
      </c>
      <c r="N34" s="300"/>
      <c r="O34" s="293">
        <v>1</v>
      </c>
      <c r="P34" s="75" t="str">
        <f t="shared" si="1"/>
        <v/>
      </c>
      <c r="Q34" s="6"/>
      <c r="R34" s="76">
        <v>1</v>
      </c>
      <c r="S34" s="76" t="str">
        <f t="shared" si="2"/>
        <v/>
      </c>
      <c r="T34" s="310"/>
      <c r="U34" s="80"/>
      <c r="V34" s="80"/>
    </row>
    <row r="35" spans="1:22" ht="32.25" customHeight="1" x14ac:dyDescent="0.25">
      <c r="A35" s="23">
        <v>24</v>
      </c>
      <c r="B35" s="605">
        <v>23</v>
      </c>
      <c r="C35" s="590"/>
      <c r="D35" s="543"/>
      <c r="E35" s="307"/>
      <c r="F35" s="308"/>
      <c r="G35" s="309"/>
      <c r="H35" s="300"/>
      <c r="I35" s="293">
        <v>1</v>
      </c>
      <c r="J35" s="247" t="str">
        <f t="shared" si="3"/>
        <v/>
      </c>
      <c r="K35" s="6"/>
      <c r="L35" s="76">
        <v>1</v>
      </c>
      <c r="M35" s="76" t="str">
        <f t="shared" si="0"/>
        <v/>
      </c>
      <c r="N35" s="300"/>
      <c r="O35" s="293">
        <v>1</v>
      </c>
      <c r="P35" s="75" t="str">
        <f t="shared" si="1"/>
        <v/>
      </c>
      <c r="Q35" s="6"/>
      <c r="R35" s="76">
        <v>1</v>
      </c>
      <c r="S35" s="76" t="str">
        <f t="shared" si="2"/>
        <v/>
      </c>
      <c r="T35" s="310"/>
      <c r="U35" s="80"/>
      <c r="V35" s="80"/>
    </row>
    <row r="36" spans="1:22" ht="32.25" customHeight="1" x14ac:dyDescent="0.25">
      <c r="A36" s="23">
        <v>25</v>
      </c>
      <c r="B36" s="605">
        <v>24</v>
      </c>
      <c r="C36" s="590"/>
      <c r="D36" s="543"/>
      <c r="E36" s="307"/>
      <c r="F36" s="308"/>
      <c r="G36" s="309"/>
      <c r="H36" s="300"/>
      <c r="I36" s="293">
        <v>1</v>
      </c>
      <c r="J36" s="247" t="str">
        <f t="shared" si="3"/>
        <v/>
      </c>
      <c r="K36" s="6"/>
      <c r="L36" s="76">
        <v>1</v>
      </c>
      <c r="M36" s="76" t="str">
        <f t="shared" si="0"/>
        <v/>
      </c>
      <c r="N36" s="300"/>
      <c r="O36" s="293">
        <v>1</v>
      </c>
      <c r="P36" s="75" t="str">
        <f t="shared" si="1"/>
        <v/>
      </c>
      <c r="Q36" s="6"/>
      <c r="R36" s="76">
        <v>1</v>
      </c>
      <c r="S36" s="76" t="str">
        <f t="shared" si="2"/>
        <v/>
      </c>
      <c r="T36" s="310"/>
      <c r="U36" s="80"/>
      <c r="V36" s="80"/>
    </row>
    <row r="37" spans="1:22" ht="32.25" customHeight="1" x14ac:dyDescent="0.25">
      <c r="A37" s="23">
        <v>26</v>
      </c>
      <c r="B37" s="605">
        <v>25</v>
      </c>
      <c r="C37" s="590"/>
      <c r="D37" s="543"/>
      <c r="E37" s="307"/>
      <c r="F37" s="308"/>
      <c r="G37" s="309"/>
      <c r="H37" s="300"/>
      <c r="I37" s="293">
        <v>1</v>
      </c>
      <c r="J37" s="247" t="str">
        <f t="shared" si="3"/>
        <v/>
      </c>
      <c r="K37" s="6"/>
      <c r="L37" s="76">
        <v>1</v>
      </c>
      <c r="M37" s="76" t="str">
        <f t="shared" si="0"/>
        <v/>
      </c>
      <c r="N37" s="300"/>
      <c r="O37" s="293">
        <v>1</v>
      </c>
      <c r="P37" s="75" t="str">
        <f t="shared" si="1"/>
        <v/>
      </c>
      <c r="Q37" s="6"/>
      <c r="R37" s="76">
        <v>1</v>
      </c>
      <c r="S37" s="76" t="str">
        <f t="shared" si="2"/>
        <v/>
      </c>
      <c r="T37" s="310"/>
      <c r="U37" s="80"/>
      <c r="V37" s="80"/>
    </row>
    <row r="38" spans="1:22" ht="32.25" customHeight="1" x14ac:dyDescent="0.25">
      <c r="A38" s="23">
        <v>27</v>
      </c>
      <c r="B38" s="605">
        <v>26</v>
      </c>
      <c r="C38" s="590"/>
      <c r="D38" s="543"/>
      <c r="E38" s="307"/>
      <c r="F38" s="308"/>
      <c r="G38" s="309"/>
      <c r="H38" s="300"/>
      <c r="I38" s="293">
        <v>1</v>
      </c>
      <c r="J38" s="247" t="str">
        <f t="shared" si="3"/>
        <v/>
      </c>
      <c r="K38" s="6"/>
      <c r="L38" s="76">
        <v>1</v>
      </c>
      <c r="M38" s="76" t="str">
        <f t="shared" si="0"/>
        <v/>
      </c>
      <c r="N38" s="300"/>
      <c r="O38" s="293">
        <v>1</v>
      </c>
      <c r="P38" s="75" t="str">
        <f t="shared" si="1"/>
        <v/>
      </c>
      <c r="Q38" s="6"/>
      <c r="R38" s="76">
        <v>1</v>
      </c>
      <c r="S38" s="76" t="str">
        <f t="shared" si="2"/>
        <v/>
      </c>
      <c r="T38" s="310"/>
      <c r="U38" s="80"/>
      <c r="V38" s="80"/>
    </row>
    <row r="39" spans="1:22" ht="32.25" customHeight="1" x14ac:dyDescent="0.25">
      <c r="A39" s="23">
        <v>28</v>
      </c>
      <c r="B39" s="605">
        <v>27</v>
      </c>
      <c r="C39" s="590"/>
      <c r="D39" s="543"/>
      <c r="E39" s="307"/>
      <c r="F39" s="308"/>
      <c r="G39" s="309"/>
      <c r="H39" s="300"/>
      <c r="I39" s="293">
        <v>1</v>
      </c>
      <c r="J39" s="247" t="str">
        <f t="shared" si="3"/>
        <v/>
      </c>
      <c r="K39" s="6"/>
      <c r="L39" s="76">
        <v>1</v>
      </c>
      <c r="M39" s="76" t="str">
        <f t="shared" si="0"/>
        <v/>
      </c>
      <c r="N39" s="300"/>
      <c r="O39" s="293">
        <v>1</v>
      </c>
      <c r="P39" s="75" t="str">
        <f t="shared" si="1"/>
        <v/>
      </c>
      <c r="Q39" s="6"/>
      <c r="R39" s="76">
        <v>1</v>
      </c>
      <c r="S39" s="76" t="str">
        <f t="shared" si="2"/>
        <v/>
      </c>
      <c r="T39" s="310"/>
      <c r="U39" s="80"/>
      <c r="V39" s="80"/>
    </row>
    <row r="40" spans="1:22" ht="32.25" customHeight="1" x14ac:dyDescent="0.25">
      <c r="A40" s="23">
        <v>29</v>
      </c>
      <c r="B40" s="605">
        <v>28</v>
      </c>
      <c r="C40" s="590"/>
      <c r="D40" s="543"/>
      <c r="E40" s="307"/>
      <c r="F40" s="308"/>
      <c r="G40" s="309"/>
      <c r="H40" s="300"/>
      <c r="I40" s="293">
        <v>1</v>
      </c>
      <c r="J40" s="247" t="str">
        <f t="shared" si="3"/>
        <v/>
      </c>
      <c r="K40" s="6"/>
      <c r="L40" s="76">
        <v>1</v>
      </c>
      <c r="M40" s="76" t="str">
        <f t="shared" si="0"/>
        <v/>
      </c>
      <c r="N40" s="300"/>
      <c r="O40" s="293">
        <v>1</v>
      </c>
      <c r="P40" s="75" t="str">
        <f t="shared" si="1"/>
        <v/>
      </c>
      <c r="Q40" s="6"/>
      <c r="R40" s="76">
        <v>1</v>
      </c>
      <c r="S40" s="76" t="str">
        <f t="shared" si="2"/>
        <v/>
      </c>
      <c r="T40" s="310"/>
      <c r="U40" s="80"/>
      <c r="V40" s="80"/>
    </row>
    <row r="41" spans="1:22" ht="32.25" customHeight="1" x14ac:dyDescent="0.25">
      <c r="A41" s="23">
        <v>30</v>
      </c>
      <c r="B41" s="605">
        <v>29</v>
      </c>
      <c r="C41" s="590"/>
      <c r="D41" s="543"/>
      <c r="E41" s="307"/>
      <c r="F41" s="308"/>
      <c r="G41" s="309"/>
      <c r="H41" s="300"/>
      <c r="I41" s="293">
        <v>1</v>
      </c>
      <c r="J41" s="247" t="str">
        <f t="shared" si="3"/>
        <v/>
      </c>
      <c r="K41" s="6"/>
      <c r="L41" s="76">
        <v>1</v>
      </c>
      <c r="M41" s="76" t="str">
        <f t="shared" si="0"/>
        <v/>
      </c>
      <c r="N41" s="300"/>
      <c r="O41" s="293">
        <v>1</v>
      </c>
      <c r="P41" s="75" t="str">
        <f t="shared" si="1"/>
        <v/>
      </c>
      <c r="Q41" s="6"/>
      <c r="R41" s="76">
        <v>1</v>
      </c>
      <c r="S41" s="76" t="str">
        <f t="shared" si="2"/>
        <v/>
      </c>
      <c r="T41" s="310"/>
      <c r="U41" s="80"/>
      <c r="V41" s="80"/>
    </row>
    <row r="42" spans="1:22" ht="32.25" customHeight="1" x14ac:dyDescent="0.25">
      <c r="A42" s="23">
        <v>31</v>
      </c>
      <c r="B42" s="605">
        <v>30</v>
      </c>
      <c r="C42" s="590"/>
      <c r="D42" s="543"/>
      <c r="E42" s="307"/>
      <c r="F42" s="308"/>
      <c r="G42" s="309"/>
      <c r="H42" s="300"/>
      <c r="I42" s="293">
        <v>1</v>
      </c>
      <c r="J42" s="247" t="str">
        <f t="shared" si="3"/>
        <v/>
      </c>
      <c r="K42" s="6"/>
      <c r="L42" s="76">
        <v>1</v>
      </c>
      <c r="M42" s="76" t="str">
        <f t="shared" si="0"/>
        <v/>
      </c>
      <c r="N42" s="300"/>
      <c r="O42" s="293">
        <v>1</v>
      </c>
      <c r="P42" s="75" t="str">
        <f t="shared" si="1"/>
        <v/>
      </c>
      <c r="Q42" s="6"/>
      <c r="R42" s="76">
        <v>1</v>
      </c>
      <c r="S42" s="76" t="str">
        <f t="shared" si="2"/>
        <v/>
      </c>
      <c r="T42" s="310"/>
      <c r="U42" s="80"/>
      <c r="V42" s="80"/>
    </row>
    <row r="43" spans="1:22" ht="32.25" customHeight="1" x14ac:dyDescent="0.25">
      <c r="A43" s="23">
        <v>32</v>
      </c>
      <c r="B43" s="605">
        <v>31</v>
      </c>
      <c r="C43" s="590"/>
      <c r="D43" s="543"/>
      <c r="E43" s="307"/>
      <c r="F43" s="308"/>
      <c r="G43" s="309"/>
      <c r="H43" s="300"/>
      <c r="I43" s="293">
        <v>1</v>
      </c>
      <c r="J43" s="247" t="str">
        <f t="shared" si="3"/>
        <v/>
      </c>
      <c r="K43" s="6"/>
      <c r="L43" s="76">
        <v>1</v>
      </c>
      <c r="M43" s="76" t="str">
        <f t="shared" si="0"/>
        <v/>
      </c>
      <c r="N43" s="300"/>
      <c r="O43" s="293">
        <v>1</v>
      </c>
      <c r="P43" s="75" t="str">
        <f t="shared" si="1"/>
        <v/>
      </c>
      <c r="Q43" s="6"/>
      <c r="R43" s="76">
        <v>1</v>
      </c>
      <c r="S43" s="76" t="str">
        <f t="shared" ref="S43:S62" si="4">IF(R43=1, "", INDEX(Cups,R43))</f>
        <v/>
      </c>
      <c r="T43" s="310"/>
      <c r="U43" s="80"/>
      <c r="V43" s="80"/>
    </row>
    <row r="44" spans="1:22" ht="32.25" customHeight="1" x14ac:dyDescent="0.25">
      <c r="A44" s="23">
        <v>33</v>
      </c>
      <c r="B44" s="605">
        <v>32</v>
      </c>
      <c r="C44" s="590"/>
      <c r="D44" s="543"/>
      <c r="E44" s="307"/>
      <c r="F44" s="308"/>
      <c r="G44" s="309"/>
      <c r="H44" s="300"/>
      <c r="I44" s="293">
        <v>1</v>
      </c>
      <c r="J44" s="247" t="str">
        <f t="shared" si="3"/>
        <v/>
      </c>
      <c r="K44" s="6"/>
      <c r="L44" s="76">
        <v>1</v>
      </c>
      <c r="M44" s="76" t="str">
        <f t="shared" ref="M44:M61" si="5">IF(L44=1,"",INDEX(Cups,L44))</f>
        <v/>
      </c>
      <c r="N44" s="300"/>
      <c r="O44" s="293">
        <v>1</v>
      </c>
      <c r="P44" s="75" t="str">
        <f t="shared" ref="P44:P62" si="6">IF(O44=1, "", INDEX(Cups,O44))</f>
        <v/>
      </c>
      <c r="Q44" s="6"/>
      <c r="R44" s="76">
        <v>1</v>
      </c>
      <c r="S44" s="76" t="str">
        <f t="shared" si="4"/>
        <v/>
      </c>
      <c r="T44" s="310"/>
      <c r="U44" s="80"/>
      <c r="V44" s="80"/>
    </row>
    <row r="45" spans="1:22" ht="32.25" customHeight="1" x14ac:dyDescent="0.25">
      <c r="A45" s="23">
        <v>34</v>
      </c>
      <c r="B45" s="605">
        <v>33</v>
      </c>
      <c r="C45" s="590"/>
      <c r="D45" s="543"/>
      <c r="E45" s="307"/>
      <c r="F45" s="308"/>
      <c r="G45" s="309"/>
      <c r="H45" s="300"/>
      <c r="I45" s="293">
        <v>1</v>
      </c>
      <c r="J45" s="247" t="str">
        <f t="shared" ref="J45:J62" si="7">IF(I45=1,"", INDEX(Cups,I45))</f>
        <v/>
      </c>
      <c r="K45" s="6"/>
      <c r="L45" s="76">
        <v>1</v>
      </c>
      <c r="M45" s="76" t="str">
        <f t="shared" si="5"/>
        <v/>
      </c>
      <c r="N45" s="300"/>
      <c r="O45" s="293">
        <v>1</v>
      </c>
      <c r="P45" s="75" t="str">
        <f t="shared" si="6"/>
        <v/>
      </c>
      <c r="Q45" s="6"/>
      <c r="R45" s="76">
        <v>1</v>
      </c>
      <c r="S45" s="76" t="str">
        <f t="shared" si="4"/>
        <v/>
      </c>
      <c r="T45" s="310"/>
      <c r="U45" s="80"/>
      <c r="V45" s="80"/>
    </row>
    <row r="46" spans="1:22" ht="32.25" customHeight="1" x14ac:dyDescent="0.25">
      <c r="A46" s="23">
        <v>35</v>
      </c>
      <c r="B46" s="605">
        <v>34</v>
      </c>
      <c r="C46" s="590"/>
      <c r="D46" s="543"/>
      <c r="E46" s="307"/>
      <c r="F46" s="308"/>
      <c r="G46" s="309"/>
      <c r="H46" s="300"/>
      <c r="I46" s="293">
        <v>1</v>
      </c>
      <c r="J46" s="247" t="str">
        <f t="shared" si="7"/>
        <v/>
      </c>
      <c r="K46" s="6"/>
      <c r="L46" s="76">
        <v>1</v>
      </c>
      <c r="M46" s="76" t="str">
        <f t="shared" si="5"/>
        <v/>
      </c>
      <c r="N46" s="300"/>
      <c r="O46" s="293">
        <v>1</v>
      </c>
      <c r="P46" s="75" t="str">
        <f t="shared" si="6"/>
        <v/>
      </c>
      <c r="Q46" s="6"/>
      <c r="R46" s="76">
        <v>1</v>
      </c>
      <c r="S46" s="76" t="str">
        <f t="shared" si="4"/>
        <v/>
      </c>
      <c r="T46" s="310"/>
      <c r="U46" s="80"/>
      <c r="V46" s="80"/>
    </row>
    <row r="47" spans="1:22" ht="32.25" customHeight="1" x14ac:dyDescent="0.25">
      <c r="A47" s="23">
        <v>36</v>
      </c>
      <c r="B47" s="605">
        <v>35</v>
      </c>
      <c r="C47" s="590"/>
      <c r="D47" s="543"/>
      <c r="E47" s="307"/>
      <c r="F47" s="308"/>
      <c r="G47" s="309"/>
      <c r="H47" s="300"/>
      <c r="I47" s="293">
        <v>1</v>
      </c>
      <c r="J47" s="247" t="str">
        <f t="shared" si="7"/>
        <v/>
      </c>
      <c r="K47" s="6"/>
      <c r="L47" s="76">
        <v>1</v>
      </c>
      <c r="M47" s="76" t="str">
        <f t="shared" si="5"/>
        <v/>
      </c>
      <c r="N47" s="300"/>
      <c r="O47" s="293">
        <v>1</v>
      </c>
      <c r="P47" s="75" t="str">
        <f t="shared" si="6"/>
        <v/>
      </c>
      <c r="Q47" s="6"/>
      <c r="R47" s="76">
        <v>1</v>
      </c>
      <c r="S47" s="76" t="str">
        <f t="shared" si="4"/>
        <v/>
      </c>
      <c r="T47" s="310"/>
      <c r="U47" s="80"/>
      <c r="V47" s="80"/>
    </row>
    <row r="48" spans="1:22" ht="32.25" customHeight="1" x14ac:dyDescent="0.25">
      <c r="A48" s="23">
        <v>37</v>
      </c>
      <c r="B48" s="605">
        <v>36</v>
      </c>
      <c r="C48" s="590"/>
      <c r="D48" s="543"/>
      <c r="E48" s="307"/>
      <c r="F48" s="308"/>
      <c r="G48" s="309"/>
      <c r="H48" s="300"/>
      <c r="I48" s="293">
        <v>1</v>
      </c>
      <c r="J48" s="247" t="str">
        <f t="shared" si="7"/>
        <v/>
      </c>
      <c r="K48" s="6"/>
      <c r="L48" s="76">
        <v>1</v>
      </c>
      <c r="M48" s="76" t="str">
        <f t="shared" si="5"/>
        <v/>
      </c>
      <c r="N48" s="300"/>
      <c r="O48" s="293">
        <v>1</v>
      </c>
      <c r="P48" s="75" t="str">
        <f t="shared" si="6"/>
        <v/>
      </c>
      <c r="Q48" s="6"/>
      <c r="R48" s="76">
        <v>1</v>
      </c>
      <c r="S48" s="76" t="str">
        <f t="shared" si="4"/>
        <v/>
      </c>
      <c r="T48" s="310"/>
      <c r="U48" s="80"/>
      <c r="V48" s="80"/>
    </row>
    <row r="49" spans="1:22" ht="32.25" customHeight="1" x14ac:dyDescent="0.25">
      <c r="A49" s="23">
        <v>38</v>
      </c>
      <c r="B49" s="605">
        <v>37</v>
      </c>
      <c r="C49" s="590"/>
      <c r="D49" s="543"/>
      <c r="E49" s="307"/>
      <c r="F49" s="308"/>
      <c r="G49" s="309"/>
      <c r="H49" s="300"/>
      <c r="I49" s="293">
        <v>1</v>
      </c>
      <c r="J49" s="247" t="str">
        <f t="shared" si="7"/>
        <v/>
      </c>
      <c r="K49" s="6"/>
      <c r="L49" s="76">
        <v>1</v>
      </c>
      <c r="M49" s="76" t="str">
        <f t="shared" si="5"/>
        <v/>
      </c>
      <c r="N49" s="300"/>
      <c r="O49" s="293">
        <v>1</v>
      </c>
      <c r="P49" s="75" t="str">
        <f t="shared" si="6"/>
        <v/>
      </c>
      <c r="Q49" s="6"/>
      <c r="R49" s="76">
        <v>1</v>
      </c>
      <c r="S49" s="76" t="str">
        <f t="shared" si="4"/>
        <v/>
      </c>
      <c r="T49" s="310"/>
      <c r="U49" s="80"/>
      <c r="V49" s="80"/>
    </row>
    <row r="50" spans="1:22" ht="32.25" customHeight="1" x14ac:dyDescent="0.25">
      <c r="A50" s="23">
        <v>39</v>
      </c>
      <c r="B50" s="605">
        <v>38</v>
      </c>
      <c r="C50" s="590"/>
      <c r="D50" s="543"/>
      <c r="E50" s="307"/>
      <c r="F50" s="308"/>
      <c r="G50" s="309"/>
      <c r="H50" s="300"/>
      <c r="I50" s="293">
        <v>1</v>
      </c>
      <c r="J50" s="247" t="str">
        <f t="shared" si="7"/>
        <v/>
      </c>
      <c r="K50" s="6"/>
      <c r="L50" s="76">
        <v>1</v>
      </c>
      <c r="M50" s="76" t="str">
        <f t="shared" si="5"/>
        <v/>
      </c>
      <c r="N50" s="300"/>
      <c r="O50" s="293">
        <v>1</v>
      </c>
      <c r="P50" s="75" t="str">
        <f t="shared" si="6"/>
        <v/>
      </c>
      <c r="Q50" s="6"/>
      <c r="R50" s="76">
        <v>1</v>
      </c>
      <c r="S50" s="76" t="str">
        <f t="shared" si="4"/>
        <v/>
      </c>
      <c r="T50" s="310"/>
      <c r="U50" s="80"/>
      <c r="V50" s="80"/>
    </row>
    <row r="51" spans="1:22" ht="32.25" customHeight="1" x14ac:dyDescent="0.25">
      <c r="A51" s="23">
        <v>40</v>
      </c>
      <c r="B51" s="605">
        <v>39</v>
      </c>
      <c r="C51" s="590"/>
      <c r="D51" s="543"/>
      <c r="E51" s="307"/>
      <c r="F51" s="308"/>
      <c r="G51" s="309"/>
      <c r="H51" s="300"/>
      <c r="I51" s="293">
        <v>1</v>
      </c>
      <c r="J51" s="247" t="str">
        <f t="shared" si="7"/>
        <v/>
      </c>
      <c r="K51" s="6"/>
      <c r="L51" s="76">
        <v>1</v>
      </c>
      <c r="M51" s="76" t="str">
        <f t="shared" si="5"/>
        <v/>
      </c>
      <c r="N51" s="300"/>
      <c r="O51" s="293">
        <v>1</v>
      </c>
      <c r="P51" s="75" t="str">
        <f t="shared" si="6"/>
        <v/>
      </c>
      <c r="Q51" s="6"/>
      <c r="R51" s="76">
        <v>1</v>
      </c>
      <c r="S51" s="76" t="str">
        <f t="shared" si="4"/>
        <v/>
      </c>
      <c r="T51" s="310"/>
      <c r="U51" s="80"/>
      <c r="V51" s="80"/>
    </row>
    <row r="52" spans="1:22" ht="32.25" customHeight="1" x14ac:dyDescent="0.25">
      <c r="A52" s="23">
        <v>41</v>
      </c>
      <c r="B52" s="605">
        <v>40</v>
      </c>
      <c r="C52" s="590"/>
      <c r="D52" s="543"/>
      <c r="E52" s="307"/>
      <c r="F52" s="308"/>
      <c r="G52" s="309"/>
      <c r="H52" s="300"/>
      <c r="I52" s="293">
        <v>1</v>
      </c>
      <c r="J52" s="247" t="str">
        <f t="shared" si="7"/>
        <v/>
      </c>
      <c r="K52" s="6"/>
      <c r="L52" s="76">
        <v>1</v>
      </c>
      <c r="M52" s="76" t="str">
        <f t="shared" si="5"/>
        <v/>
      </c>
      <c r="N52" s="300"/>
      <c r="O52" s="293">
        <v>1</v>
      </c>
      <c r="P52" s="75" t="str">
        <f t="shared" si="6"/>
        <v/>
      </c>
      <c r="Q52" s="6"/>
      <c r="R52" s="76">
        <v>1</v>
      </c>
      <c r="S52" s="76" t="str">
        <f t="shared" si="4"/>
        <v/>
      </c>
      <c r="T52" s="310"/>
      <c r="U52" s="80"/>
      <c r="V52" s="80"/>
    </row>
    <row r="53" spans="1:22" ht="32.25" customHeight="1" x14ac:dyDescent="0.25">
      <c r="A53" s="23">
        <v>42</v>
      </c>
      <c r="B53" s="605">
        <v>41</v>
      </c>
      <c r="C53" s="590"/>
      <c r="D53" s="543"/>
      <c r="E53" s="307"/>
      <c r="F53" s="308"/>
      <c r="G53" s="309"/>
      <c r="H53" s="300"/>
      <c r="I53" s="293">
        <v>1</v>
      </c>
      <c r="J53" s="247" t="str">
        <f t="shared" si="7"/>
        <v/>
      </c>
      <c r="K53" s="6"/>
      <c r="L53" s="76">
        <v>1</v>
      </c>
      <c r="M53" s="76" t="str">
        <f t="shared" si="5"/>
        <v/>
      </c>
      <c r="N53" s="300"/>
      <c r="O53" s="293">
        <v>1</v>
      </c>
      <c r="P53" s="75" t="str">
        <f t="shared" si="6"/>
        <v/>
      </c>
      <c r="Q53" s="6"/>
      <c r="R53" s="76">
        <v>1</v>
      </c>
      <c r="S53" s="76" t="str">
        <f t="shared" si="4"/>
        <v/>
      </c>
      <c r="T53" s="310"/>
      <c r="U53" s="80"/>
      <c r="V53" s="80"/>
    </row>
    <row r="54" spans="1:22" ht="32.25" customHeight="1" x14ac:dyDescent="0.25">
      <c r="A54" s="23">
        <v>43</v>
      </c>
      <c r="B54" s="605">
        <v>42</v>
      </c>
      <c r="C54" s="590"/>
      <c r="D54" s="543"/>
      <c r="E54" s="307"/>
      <c r="F54" s="308"/>
      <c r="G54" s="309"/>
      <c r="H54" s="300"/>
      <c r="I54" s="293">
        <v>1</v>
      </c>
      <c r="J54" s="247" t="str">
        <f t="shared" si="7"/>
        <v/>
      </c>
      <c r="K54" s="6"/>
      <c r="L54" s="76">
        <v>1</v>
      </c>
      <c r="M54" s="76" t="str">
        <f t="shared" si="5"/>
        <v/>
      </c>
      <c r="N54" s="300"/>
      <c r="O54" s="293">
        <v>1</v>
      </c>
      <c r="P54" s="75" t="str">
        <f t="shared" si="6"/>
        <v/>
      </c>
      <c r="Q54" s="6"/>
      <c r="R54" s="76">
        <v>1</v>
      </c>
      <c r="S54" s="76" t="str">
        <f t="shared" si="4"/>
        <v/>
      </c>
      <c r="T54" s="310"/>
      <c r="U54" s="80"/>
      <c r="V54" s="80"/>
    </row>
    <row r="55" spans="1:22" ht="32.25" customHeight="1" x14ac:dyDescent="0.25">
      <c r="A55" s="23">
        <v>44</v>
      </c>
      <c r="B55" s="605">
        <v>43</v>
      </c>
      <c r="C55" s="590"/>
      <c r="D55" s="543"/>
      <c r="E55" s="307"/>
      <c r="F55" s="308"/>
      <c r="G55" s="309"/>
      <c r="H55" s="300"/>
      <c r="I55" s="293">
        <v>1</v>
      </c>
      <c r="J55" s="247" t="str">
        <f t="shared" si="7"/>
        <v/>
      </c>
      <c r="K55" s="6"/>
      <c r="L55" s="76">
        <v>1</v>
      </c>
      <c r="M55" s="76" t="str">
        <f t="shared" si="5"/>
        <v/>
      </c>
      <c r="N55" s="300"/>
      <c r="O55" s="293">
        <v>1</v>
      </c>
      <c r="P55" s="75" t="str">
        <f t="shared" si="6"/>
        <v/>
      </c>
      <c r="Q55" s="6"/>
      <c r="R55" s="76">
        <v>1</v>
      </c>
      <c r="S55" s="76" t="str">
        <f t="shared" si="4"/>
        <v/>
      </c>
      <c r="T55" s="310"/>
      <c r="U55" s="80"/>
      <c r="V55" s="80"/>
    </row>
    <row r="56" spans="1:22" ht="32.25" customHeight="1" x14ac:dyDescent="0.25">
      <c r="A56" s="23">
        <v>45</v>
      </c>
      <c r="B56" s="605">
        <v>44</v>
      </c>
      <c r="C56" s="590"/>
      <c r="D56" s="543"/>
      <c r="E56" s="307"/>
      <c r="F56" s="308"/>
      <c r="G56" s="309"/>
      <c r="H56" s="300"/>
      <c r="I56" s="293">
        <v>1</v>
      </c>
      <c r="J56" s="247" t="str">
        <f t="shared" si="7"/>
        <v/>
      </c>
      <c r="K56" s="6"/>
      <c r="L56" s="76">
        <v>1</v>
      </c>
      <c r="M56" s="76" t="str">
        <f t="shared" si="5"/>
        <v/>
      </c>
      <c r="N56" s="300"/>
      <c r="O56" s="293">
        <v>1</v>
      </c>
      <c r="P56" s="75" t="str">
        <f t="shared" si="6"/>
        <v/>
      </c>
      <c r="Q56" s="6"/>
      <c r="R56" s="76">
        <v>1</v>
      </c>
      <c r="S56" s="76" t="str">
        <f t="shared" si="4"/>
        <v/>
      </c>
      <c r="T56" s="310"/>
      <c r="U56" s="80"/>
      <c r="V56" s="80"/>
    </row>
    <row r="57" spans="1:22" ht="32.25" customHeight="1" x14ac:dyDescent="0.25">
      <c r="A57" s="23">
        <v>46</v>
      </c>
      <c r="B57" s="605">
        <v>45</v>
      </c>
      <c r="C57" s="590"/>
      <c r="D57" s="543"/>
      <c r="E57" s="307"/>
      <c r="F57" s="308"/>
      <c r="G57" s="309"/>
      <c r="H57" s="300"/>
      <c r="I57" s="293">
        <v>1</v>
      </c>
      <c r="J57" s="247" t="str">
        <f t="shared" si="7"/>
        <v/>
      </c>
      <c r="K57" s="6"/>
      <c r="L57" s="76">
        <v>1</v>
      </c>
      <c r="M57" s="76" t="str">
        <f t="shared" si="5"/>
        <v/>
      </c>
      <c r="N57" s="300"/>
      <c r="O57" s="293">
        <v>1</v>
      </c>
      <c r="P57" s="75" t="str">
        <f t="shared" si="6"/>
        <v/>
      </c>
      <c r="Q57" s="6"/>
      <c r="R57" s="76">
        <v>1</v>
      </c>
      <c r="S57" s="76" t="str">
        <f t="shared" si="4"/>
        <v/>
      </c>
      <c r="T57" s="310"/>
      <c r="U57" s="80"/>
      <c r="V57" s="80"/>
    </row>
    <row r="58" spans="1:22" ht="32.25" customHeight="1" x14ac:dyDescent="0.25">
      <c r="A58" s="23">
        <v>47</v>
      </c>
      <c r="B58" s="605">
        <v>46</v>
      </c>
      <c r="C58" s="590"/>
      <c r="D58" s="543"/>
      <c r="E58" s="307"/>
      <c r="F58" s="308"/>
      <c r="G58" s="309"/>
      <c r="H58" s="300"/>
      <c r="I58" s="293">
        <v>1</v>
      </c>
      <c r="J58" s="247" t="str">
        <f t="shared" si="7"/>
        <v/>
      </c>
      <c r="K58" s="6"/>
      <c r="L58" s="76">
        <v>1</v>
      </c>
      <c r="M58" s="76" t="str">
        <f t="shared" si="5"/>
        <v/>
      </c>
      <c r="N58" s="300"/>
      <c r="O58" s="293">
        <v>1</v>
      </c>
      <c r="P58" s="75" t="str">
        <f t="shared" si="6"/>
        <v/>
      </c>
      <c r="Q58" s="6"/>
      <c r="R58" s="76">
        <v>1</v>
      </c>
      <c r="S58" s="76" t="str">
        <f t="shared" si="4"/>
        <v/>
      </c>
      <c r="T58" s="310"/>
      <c r="U58" s="80"/>
      <c r="V58" s="80"/>
    </row>
    <row r="59" spans="1:22" ht="32.25" customHeight="1" x14ac:dyDescent="0.25">
      <c r="A59" s="23">
        <v>48</v>
      </c>
      <c r="B59" s="605">
        <v>47</v>
      </c>
      <c r="C59" s="590"/>
      <c r="D59" s="543"/>
      <c r="E59" s="307"/>
      <c r="F59" s="308"/>
      <c r="G59" s="309"/>
      <c r="H59" s="300"/>
      <c r="I59" s="293">
        <v>1</v>
      </c>
      <c r="J59" s="247" t="str">
        <f t="shared" si="7"/>
        <v/>
      </c>
      <c r="K59" s="6"/>
      <c r="L59" s="76">
        <v>1</v>
      </c>
      <c r="M59" s="76" t="str">
        <f t="shared" si="5"/>
        <v/>
      </c>
      <c r="N59" s="300"/>
      <c r="O59" s="293">
        <v>1</v>
      </c>
      <c r="P59" s="75" t="str">
        <f t="shared" si="6"/>
        <v/>
      </c>
      <c r="Q59" s="6"/>
      <c r="R59" s="76">
        <v>1</v>
      </c>
      <c r="S59" s="76" t="str">
        <f t="shared" si="4"/>
        <v/>
      </c>
      <c r="T59" s="310"/>
      <c r="U59" s="80"/>
      <c r="V59" s="80"/>
    </row>
    <row r="60" spans="1:22" ht="32.25" customHeight="1" x14ac:dyDescent="0.25">
      <c r="A60" s="23">
        <v>49</v>
      </c>
      <c r="B60" s="605">
        <v>48</v>
      </c>
      <c r="C60" s="590"/>
      <c r="D60" s="543"/>
      <c r="E60" s="307"/>
      <c r="F60" s="308"/>
      <c r="G60" s="309"/>
      <c r="H60" s="300"/>
      <c r="I60" s="293">
        <v>1</v>
      </c>
      <c r="J60" s="247" t="str">
        <f t="shared" si="7"/>
        <v/>
      </c>
      <c r="K60" s="6"/>
      <c r="L60" s="76">
        <v>1</v>
      </c>
      <c r="M60" s="76" t="str">
        <f t="shared" si="5"/>
        <v/>
      </c>
      <c r="N60" s="300"/>
      <c r="O60" s="293">
        <v>1</v>
      </c>
      <c r="P60" s="75" t="str">
        <f t="shared" si="6"/>
        <v/>
      </c>
      <c r="Q60" s="6"/>
      <c r="R60" s="76">
        <v>1</v>
      </c>
      <c r="S60" s="76" t="str">
        <f t="shared" si="4"/>
        <v/>
      </c>
      <c r="T60" s="310"/>
      <c r="U60" s="80"/>
      <c r="V60" s="80"/>
    </row>
    <row r="61" spans="1:22" ht="32.25" customHeight="1" x14ac:dyDescent="0.25">
      <c r="A61" s="23">
        <v>50</v>
      </c>
      <c r="B61" s="606">
        <v>49</v>
      </c>
      <c r="C61" s="591"/>
      <c r="D61" s="544"/>
      <c r="E61" s="405"/>
      <c r="F61" s="406"/>
      <c r="G61" s="407"/>
      <c r="H61" s="408"/>
      <c r="I61" s="409">
        <v>1</v>
      </c>
      <c r="J61" s="410" t="str">
        <f t="shared" si="7"/>
        <v/>
      </c>
      <c r="K61" s="411"/>
      <c r="L61" s="412">
        <v>1</v>
      </c>
      <c r="M61" s="412" t="str">
        <f t="shared" si="5"/>
        <v/>
      </c>
      <c r="N61" s="408"/>
      <c r="O61" s="409">
        <v>1</v>
      </c>
      <c r="P61" s="410" t="str">
        <f t="shared" si="6"/>
        <v/>
      </c>
      <c r="Q61" s="411"/>
      <c r="R61" s="412">
        <v>1</v>
      </c>
      <c r="S61" s="412" t="str">
        <f t="shared" si="4"/>
        <v/>
      </c>
      <c r="T61" s="413"/>
      <c r="U61" s="80"/>
      <c r="V61" s="80"/>
    </row>
    <row r="62" spans="1:22" ht="30.75" customHeight="1" thickBot="1" x14ac:dyDescent="0.3">
      <c r="B62" s="607">
        <v>50</v>
      </c>
      <c r="C62" s="592"/>
      <c r="D62" s="545"/>
      <c r="E62" s="311"/>
      <c r="F62" s="312"/>
      <c r="G62" s="313"/>
      <c r="H62" s="301"/>
      <c r="I62" s="302">
        <v>1</v>
      </c>
      <c r="J62" s="303" t="str">
        <f t="shared" si="7"/>
        <v/>
      </c>
      <c r="K62" s="8"/>
      <c r="L62" s="77">
        <v>1</v>
      </c>
      <c r="M62" s="77" t="str">
        <f>IF(L62=1,"",INDEX(Cups,L62))</f>
        <v/>
      </c>
      <c r="N62" s="301"/>
      <c r="O62" s="302">
        <v>1</v>
      </c>
      <c r="P62" s="303" t="str">
        <f t="shared" si="6"/>
        <v/>
      </c>
      <c r="Q62" s="8"/>
      <c r="R62" s="77">
        <v>1</v>
      </c>
      <c r="S62" s="77" t="str">
        <f t="shared" si="4"/>
        <v/>
      </c>
      <c r="T62" s="314"/>
    </row>
  </sheetData>
  <sheetProtection algorithmName="SHA-512" hashValue="eDPFk6ZPtS3dppIK/zqpLuwZXDCp3ui3jMb4ze9+AyyOyP45gTzQr/akzMCYeyb9mIIAjYQA/PZAibjzv9t1Jw==" saltValue="PqxCacc06SAQgw41dv3KgQ==" spinCount="100000" sheet="1" formatCells="0" formatColumns="0" formatRows="0" selectLockedCells="1"/>
  <mergeCells count="31">
    <mergeCell ref="W4:Z4"/>
    <mergeCell ref="W6:W13"/>
    <mergeCell ref="H9:H10"/>
    <mergeCell ref="N8:Q8"/>
    <mergeCell ref="C6:E6"/>
    <mergeCell ref="B7:C7"/>
    <mergeCell ref="E8:G8"/>
    <mergeCell ref="B4:T4"/>
    <mergeCell ref="N9:N10"/>
    <mergeCell ref="T9:T10"/>
    <mergeCell ref="A1:T1"/>
    <mergeCell ref="H6:T6"/>
    <mergeCell ref="K9:K10"/>
    <mergeCell ref="H8:K8"/>
    <mergeCell ref="B8:C10"/>
    <mergeCell ref="D9:D10"/>
    <mergeCell ref="B2:F2"/>
    <mergeCell ref="G3:T3"/>
    <mergeCell ref="B3:F3"/>
    <mergeCell ref="G2:T2"/>
    <mergeCell ref="F6:G6"/>
    <mergeCell ref="W17:W18"/>
    <mergeCell ref="Z11:Z13"/>
    <mergeCell ref="W15:W16"/>
    <mergeCell ref="Z17:Z18"/>
    <mergeCell ref="E9:E10"/>
    <mergeCell ref="Q9:Q10"/>
    <mergeCell ref="F9:F10"/>
    <mergeCell ref="G9:G10"/>
    <mergeCell ref="Z15:Z16"/>
    <mergeCell ref="W14:Z14"/>
  </mergeCells>
  <dataValidations count="3">
    <dataValidation type="decimal" errorStyle="warning" allowBlank="1" showInputMessage="1" showErrorMessage="1" errorTitle="Possible data entry error" error="The number of cups of milk entered appears high. " sqref="T11:T62" xr:uid="{00000000-0002-0000-0300-000000000000}">
      <formula1>0</formula1>
      <formula2>2</formula2>
    </dataValidation>
    <dataValidation type="decimal" allowBlank="1" showInputMessage="1" showErrorMessage="1" errorTitle="Entry includes text" error="Only enter the number of ounces, do not inlcude &quot;ounces&quot; or &quot;oz&quot;." sqref="D11:G12" xr:uid="{00000000-0002-0000-0300-000001000000}">
      <formula1>0</formula1>
      <formula2>1000</formula2>
    </dataValidation>
    <dataValidation type="decimal" allowBlank="1" showInputMessage="1" showErrorMessage="1" errorTitle="Entry includes text" error="Only enter the number of ounces, do not include &quot;ounces&quot; or &quot;oz&quot;." sqref="D13:G62" xr:uid="{00000000-0002-0000-0300-000002000000}">
      <formula1>0</formula1>
      <formula2>1000</formula2>
    </dataValidation>
  </dataValidations>
  <hyperlinks>
    <hyperlink ref="H6:T6" location="'Weekly Report'!A1" display="Click here to the Weekly Report" xr:uid="{00000000-0004-0000-0300-000000000000}"/>
    <hyperlink ref="F6:G6" location="'Menu Worksheet Instructions'!A1" display="Click here to the Instructions" xr:uid="{00000000-0004-0000-0300-000001000000}"/>
    <hyperlink ref="C6:E6" r:id="rId1" display="Click here to go the Food Buying Guide Calculator" xr:uid="{00000000-0004-0000-0300-000002000000}"/>
  </hyperlinks>
  <pageMargins left="0.7" right="0.7" top="0.75" bottom="0.75" header="0.3" footer="0.3"/>
  <pageSetup scale="50" orientation="landscape" horizontalDpi="1200" verticalDpi="1200" r:id="rId2"/>
  <headerFooter>
    <oddHeader>&amp;L&amp;G</oddHeader>
    <oddFooter>&amp;L&amp;P</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025" r:id="rId6" name="Drop Down 1">
              <controlPr defaultSize="0" autoLine="0" autoPict="0">
                <anchor moveWithCells="1">
                  <from>
                    <xdr:col>7</xdr:col>
                    <xdr:colOff>190500</xdr:colOff>
                    <xdr:row>10</xdr:row>
                    <xdr:rowOff>114300</xdr:rowOff>
                  </from>
                  <to>
                    <xdr:col>7</xdr:col>
                    <xdr:colOff>1085850</xdr:colOff>
                    <xdr:row>10</xdr:row>
                    <xdr:rowOff>314325</xdr:rowOff>
                  </to>
                </anchor>
              </controlPr>
            </control>
          </mc:Choice>
        </mc:AlternateContent>
        <mc:AlternateContent xmlns:mc="http://schemas.openxmlformats.org/markup-compatibility/2006">
          <mc:Choice Requires="x14">
            <control shapeId="1026" r:id="rId7" name="Drop Down 2">
              <controlPr defaultSize="0" autoLine="0" autoPict="0">
                <anchor moveWithCells="1">
                  <from>
                    <xdr:col>7</xdr:col>
                    <xdr:colOff>190500</xdr:colOff>
                    <xdr:row>12</xdr:row>
                    <xdr:rowOff>114300</xdr:rowOff>
                  </from>
                  <to>
                    <xdr:col>7</xdr:col>
                    <xdr:colOff>1085850</xdr:colOff>
                    <xdr:row>12</xdr:row>
                    <xdr:rowOff>314325</xdr:rowOff>
                  </to>
                </anchor>
              </controlPr>
            </control>
          </mc:Choice>
        </mc:AlternateContent>
        <mc:AlternateContent xmlns:mc="http://schemas.openxmlformats.org/markup-compatibility/2006">
          <mc:Choice Requires="x14">
            <control shapeId="1027" r:id="rId8" name="Drop Down 3">
              <controlPr defaultSize="0" autoLine="0" autoPict="0">
                <anchor moveWithCells="1">
                  <from>
                    <xdr:col>7</xdr:col>
                    <xdr:colOff>190500</xdr:colOff>
                    <xdr:row>13</xdr:row>
                    <xdr:rowOff>114300</xdr:rowOff>
                  </from>
                  <to>
                    <xdr:col>7</xdr:col>
                    <xdr:colOff>1085850</xdr:colOff>
                    <xdr:row>13</xdr:row>
                    <xdr:rowOff>314325</xdr:rowOff>
                  </to>
                </anchor>
              </controlPr>
            </control>
          </mc:Choice>
        </mc:AlternateContent>
        <mc:AlternateContent xmlns:mc="http://schemas.openxmlformats.org/markup-compatibility/2006">
          <mc:Choice Requires="x14">
            <control shapeId="1028" r:id="rId9" name="Drop Down 4">
              <controlPr defaultSize="0" autoLine="0" autoPict="0">
                <anchor moveWithCells="1">
                  <from>
                    <xdr:col>7</xdr:col>
                    <xdr:colOff>190500</xdr:colOff>
                    <xdr:row>14</xdr:row>
                    <xdr:rowOff>114300</xdr:rowOff>
                  </from>
                  <to>
                    <xdr:col>7</xdr:col>
                    <xdr:colOff>1085850</xdr:colOff>
                    <xdr:row>14</xdr:row>
                    <xdr:rowOff>314325</xdr:rowOff>
                  </to>
                </anchor>
              </controlPr>
            </control>
          </mc:Choice>
        </mc:AlternateContent>
        <mc:AlternateContent xmlns:mc="http://schemas.openxmlformats.org/markup-compatibility/2006">
          <mc:Choice Requires="x14">
            <control shapeId="1029" r:id="rId10" name="Drop Down 5">
              <controlPr defaultSize="0" autoLine="0" autoPict="0">
                <anchor moveWithCells="1">
                  <from>
                    <xdr:col>7</xdr:col>
                    <xdr:colOff>190500</xdr:colOff>
                    <xdr:row>15</xdr:row>
                    <xdr:rowOff>114300</xdr:rowOff>
                  </from>
                  <to>
                    <xdr:col>7</xdr:col>
                    <xdr:colOff>1085850</xdr:colOff>
                    <xdr:row>15</xdr:row>
                    <xdr:rowOff>314325</xdr:rowOff>
                  </to>
                </anchor>
              </controlPr>
            </control>
          </mc:Choice>
        </mc:AlternateContent>
        <mc:AlternateContent xmlns:mc="http://schemas.openxmlformats.org/markup-compatibility/2006">
          <mc:Choice Requires="x14">
            <control shapeId="1030" r:id="rId11" name="Drop Down 6">
              <controlPr defaultSize="0" autoLine="0" autoPict="0">
                <anchor moveWithCells="1">
                  <from>
                    <xdr:col>7</xdr:col>
                    <xdr:colOff>190500</xdr:colOff>
                    <xdr:row>16</xdr:row>
                    <xdr:rowOff>114300</xdr:rowOff>
                  </from>
                  <to>
                    <xdr:col>7</xdr:col>
                    <xdr:colOff>1085850</xdr:colOff>
                    <xdr:row>16</xdr:row>
                    <xdr:rowOff>314325</xdr:rowOff>
                  </to>
                </anchor>
              </controlPr>
            </control>
          </mc:Choice>
        </mc:AlternateContent>
        <mc:AlternateContent xmlns:mc="http://schemas.openxmlformats.org/markup-compatibility/2006">
          <mc:Choice Requires="x14">
            <control shapeId="1031" r:id="rId12" name="Drop Down 7">
              <controlPr defaultSize="0" autoLine="0" autoPict="0">
                <anchor moveWithCells="1">
                  <from>
                    <xdr:col>7</xdr:col>
                    <xdr:colOff>190500</xdr:colOff>
                    <xdr:row>17</xdr:row>
                    <xdr:rowOff>114300</xdr:rowOff>
                  </from>
                  <to>
                    <xdr:col>7</xdr:col>
                    <xdr:colOff>1085850</xdr:colOff>
                    <xdr:row>17</xdr:row>
                    <xdr:rowOff>314325</xdr:rowOff>
                  </to>
                </anchor>
              </controlPr>
            </control>
          </mc:Choice>
        </mc:AlternateContent>
        <mc:AlternateContent xmlns:mc="http://schemas.openxmlformats.org/markup-compatibility/2006">
          <mc:Choice Requires="x14">
            <control shapeId="1032" r:id="rId13" name="Drop Down 8">
              <controlPr defaultSize="0" autoLine="0" autoPict="0">
                <anchor moveWithCells="1">
                  <from>
                    <xdr:col>7</xdr:col>
                    <xdr:colOff>190500</xdr:colOff>
                    <xdr:row>18</xdr:row>
                    <xdr:rowOff>114300</xdr:rowOff>
                  </from>
                  <to>
                    <xdr:col>7</xdr:col>
                    <xdr:colOff>1085850</xdr:colOff>
                    <xdr:row>18</xdr:row>
                    <xdr:rowOff>314325</xdr:rowOff>
                  </to>
                </anchor>
              </controlPr>
            </control>
          </mc:Choice>
        </mc:AlternateContent>
        <mc:AlternateContent xmlns:mc="http://schemas.openxmlformats.org/markup-compatibility/2006">
          <mc:Choice Requires="x14">
            <control shapeId="1033" r:id="rId14" name="Drop Down 9">
              <controlPr defaultSize="0" autoLine="0" autoPict="0">
                <anchor moveWithCells="1">
                  <from>
                    <xdr:col>7</xdr:col>
                    <xdr:colOff>190500</xdr:colOff>
                    <xdr:row>19</xdr:row>
                    <xdr:rowOff>114300</xdr:rowOff>
                  </from>
                  <to>
                    <xdr:col>7</xdr:col>
                    <xdr:colOff>1085850</xdr:colOff>
                    <xdr:row>19</xdr:row>
                    <xdr:rowOff>314325</xdr:rowOff>
                  </to>
                </anchor>
              </controlPr>
            </control>
          </mc:Choice>
        </mc:AlternateContent>
        <mc:AlternateContent xmlns:mc="http://schemas.openxmlformats.org/markup-compatibility/2006">
          <mc:Choice Requires="x14">
            <control shapeId="1034" r:id="rId15" name="Drop Down 10">
              <controlPr defaultSize="0" autoLine="0" autoPict="0">
                <anchor moveWithCells="1">
                  <from>
                    <xdr:col>7</xdr:col>
                    <xdr:colOff>190500</xdr:colOff>
                    <xdr:row>20</xdr:row>
                    <xdr:rowOff>114300</xdr:rowOff>
                  </from>
                  <to>
                    <xdr:col>7</xdr:col>
                    <xdr:colOff>1085850</xdr:colOff>
                    <xdr:row>20</xdr:row>
                    <xdr:rowOff>314325</xdr:rowOff>
                  </to>
                </anchor>
              </controlPr>
            </control>
          </mc:Choice>
        </mc:AlternateContent>
        <mc:AlternateContent xmlns:mc="http://schemas.openxmlformats.org/markup-compatibility/2006">
          <mc:Choice Requires="x14">
            <control shapeId="1035" r:id="rId16" name="Drop Down 11">
              <controlPr defaultSize="0" autoLine="0" autoPict="0">
                <anchor moveWithCells="1">
                  <from>
                    <xdr:col>7</xdr:col>
                    <xdr:colOff>190500</xdr:colOff>
                    <xdr:row>21</xdr:row>
                    <xdr:rowOff>114300</xdr:rowOff>
                  </from>
                  <to>
                    <xdr:col>7</xdr:col>
                    <xdr:colOff>1085850</xdr:colOff>
                    <xdr:row>21</xdr:row>
                    <xdr:rowOff>314325</xdr:rowOff>
                  </to>
                </anchor>
              </controlPr>
            </control>
          </mc:Choice>
        </mc:AlternateContent>
        <mc:AlternateContent xmlns:mc="http://schemas.openxmlformats.org/markup-compatibility/2006">
          <mc:Choice Requires="x14">
            <control shapeId="1036" r:id="rId17" name="Drop Down 12">
              <controlPr defaultSize="0" autoLine="0" autoPict="0">
                <anchor moveWithCells="1">
                  <from>
                    <xdr:col>7</xdr:col>
                    <xdr:colOff>190500</xdr:colOff>
                    <xdr:row>22</xdr:row>
                    <xdr:rowOff>114300</xdr:rowOff>
                  </from>
                  <to>
                    <xdr:col>7</xdr:col>
                    <xdr:colOff>1085850</xdr:colOff>
                    <xdr:row>22</xdr:row>
                    <xdr:rowOff>314325</xdr:rowOff>
                  </to>
                </anchor>
              </controlPr>
            </control>
          </mc:Choice>
        </mc:AlternateContent>
        <mc:AlternateContent xmlns:mc="http://schemas.openxmlformats.org/markup-compatibility/2006">
          <mc:Choice Requires="x14">
            <control shapeId="1037" r:id="rId18" name="Drop Down 13">
              <controlPr defaultSize="0" autoLine="0" autoPict="0">
                <anchor moveWithCells="1">
                  <from>
                    <xdr:col>7</xdr:col>
                    <xdr:colOff>190500</xdr:colOff>
                    <xdr:row>23</xdr:row>
                    <xdr:rowOff>114300</xdr:rowOff>
                  </from>
                  <to>
                    <xdr:col>7</xdr:col>
                    <xdr:colOff>1085850</xdr:colOff>
                    <xdr:row>23</xdr:row>
                    <xdr:rowOff>314325</xdr:rowOff>
                  </to>
                </anchor>
              </controlPr>
            </control>
          </mc:Choice>
        </mc:AlternateContent>
        <mc:AlternateContent xmlns:mc="http://schemas.openxmlformats.org/markup-compatibility/2006">
          <mc:Choice Requires="x14">
            <control shapeId="1038" r:id="rId19" name="Drop Down 14">
              <controlPr defaultSize="0" autoLine="0" autoPict="0">
                <anchor moveWithCells="1">
                  <from>
                    <xdr:col>7</xdr:col>
                    <xdr:colOff>190500</xdr:colOff>
                    <xdr:row>24</xdr:row>
                    <xdr:rowOff>114300</xdr:rowOff>
                  </from>
                  <to>
                    <xdr:col>7</xdr:col>
                    <xdr:colOff>1085850</xdr:colOff>
                    <xdr:row>24</xdr:row>
                    <xdr:rowOff>314325</xdr:rowOff>
                  </to>
                </anchor>
              </controlPr>
            </control>
          </mc:Choice>
        </mc:AlternateContent>
        <mc:AlternateContent xmlns:mc="http://schemas.openxmlformats.org/markup-compatibility/2006">
          <mc:Choice Requires="x14">
            <control shapeId="1039" r:id="rId20" name="Drop Down 15">
              <controlPr defaultSize="0" autoLine="0" autoPict="0">
                <anchor moveWithCells="1">
                  <from>
                    <xdr:col>7</xdr:col>
                    <xdr:colOff>190500</xdr:colOff>
                    <xdr:row>25</xdr:row>
                    <xdr:rowOff>114300</xdr:rowOff>
                  </from>
                  <to>
                    <xdr:col>7</xdr:col>
                    <xdr:colOff>1085850</xdr:colOff>
                    <xdr:row>25</xdr:row>
                    <xdr:rowOff>314325</xdr:rowOff>
                  </to>
                </anchor>
              </controlPr>
            </control>
          </mc:Choice>
        </mc:AlternateContent>
        <mc:AlternateContent xmlns:mc="http://schemas.openxmlformats.org/markup-compatibility/2006">
          <mc:Choice Requires="x14">
            <control shapeId="1040" r:id="rId21" name="Drop Down 16">
              <controlPr defaultSize="0" autoLine="0" autoPict="0">
                <anchor moveWithCells="1">
                  <from>
                    <xdr:col>7</xdr:col>
                    <xdr:colOff>190500</xdr:colOff>
                    <xdr:row>26</xdr:row>
                    <xdr:rowOff>114300</xdr:rowOff>
                  </from>
                  <to>
                    <xdr:col>7</xdr:col>
                    <xdr:colOff>1085850</xdr:colOff>
                    <xdr:row>26</xdr:row>
                    <xdr:rowOff>314325</xdr:rowOff>
                  </to>
                </anchor>
              </controlPr>
            </control>
          </mc:Choice>
        </mc:AlternateContent>
        <mc:AlternateContent xmlns:mc="http://schemas.openxmlformats.org/markup-compatibility/2006">
          <mc:Choice Requires="x14">
            <control shapeId="1041" r:id="rId22" name="Drop Down 17">
              <controlPr defaultSize="0" autoLine="0" autoPict="0">
                <anchor moveWithCells="1">
                  <from>
                    <xdr:col>7</xdr:col>
                    <xdr:colOff>190500</xdr:colOff>
                    <xdr:row>27</xdr:row>
                    <xdr:rowOff>114300</xdr:rowOff>
                  </from>
                  <to>
                    <xdr:col>7</xdr:col>
                    <xdr:colOff>1085850</xdr:colOff>
                    <xdr:row>27</xdr:row>
                    <xdr:rowOff>314325</xdr:rowOff>
                  </to>
                </anchor>
              </controlPr>
            </control>
          </mc:Choice>
        </mc:AlternateContent>
        <mc:AlternateContent xmlns:mc="http://schemas.openxmlformats.org/markup-compatibility/2006">
          <mc:Choice Requires="x14">
            <control shapeId="1042" r:id="rId23" name="Drop Down 18">
              <controlPr defaultSize="0" autoLine="0" autoPict="0">
                <anchor moveWithCells="1">
                  <from>
                    <xdr:col>7</xdr:col>
                    <xdr:colOff>190500</xdr:colOff>
                    <xdr:row>28</xdr:row>
                    <xdr:rowOff>114300</xdr:rowOff>
                  </from>
                  <to>
                    <xdr:col>7</xdr:col>
                    <xdr:colOff>1085850</xdr:colOff>
                    <xdr:row>28</xdr:row>
                    <xdr:rowOff>314325</xdr:rowOff>
                  </to>
                </anchor>
              </controlPr>
            </control>
          </mc:Choice>
        </mc:AlternateContent>
        <mc:AlternateContent xmlns:mc="http://schemas.openxmlformats.org/markup-compatibility/2006">
          <mc:Choice Requires="x14">
            <control shapeId="1043" r:id="rId24" name="Drop Down 19">
              <controlPr defaultSize="0" autoLine="0" autoPict="0">
                <anchor moveWithCells="1">
                  <from>
                    <xdr:col>7</xdr:col>
                    <xdr:colOff>190500</xdr:colOff>
                    <xdr:row>29</xdr:row>
                    <xdr:rowOff>114300</xdr:rowOff>
                  </from>
                  <to>
                    <xdr:col>7</xdr:col>
                    <xdr:colOff>1085850</xdr:colOff>
                    <xdr:row>29</xdr:row>
                    <xdr:rowOff>314325</xdr:rowOff>
                  </to>
                </anchor>
              </controlPr>
            </control>
          </mc:Choice>
        </mc:AlternateContent>
        <mc:AlternateContent xmlns:mc="http://schemas.openxmlformats.org/markup-compatibility/2006">
          <mc:Choice Requires="x14">
            <control shapeId="1044" r:id="rId25" name="Drop Down 20">
              <controlPr defaultSize="0" autoLine="0" autoPict="0">
                <anchor moveWithCells="1">
                  <from>
                    <xdr:col>7</xdr:col>
                    <xdr:colOff>190500</xdr:colOff>
                    <xdr:row>30</xdr:row>
                    <xdr:rowOff>114300</xdr:rowOff>
                  </from>
                  <to>
                    <xdr:col>7</xdr:col>
                    <xdr:colOff>1085850</xdr:colOff>
                    <xdr:row>30</xdr:row>
                    <xdr:rowOff>314325</xdr:rowOff>
                  </to>
                </anchor>
              </controlPr>
            </control>
          </mc:Choice>
        </mc:AlternateContent>
        <mc:AlternateContent xmlns:mc="http://schemas.openxmlformats.org/markup-compatibility/2006">
          <mc:Choice Requires="x14">
            <control shapeId="1045" r:id="rId26" name="Drop Down 21">
              <controlPr defaultSize="0" autoLine="0" autoPict="0">
                <anchor moveWithCells="1">
                  <from>
                    <xdr:col>7</xdr:col>
                    <xdr:colOff>190500</xdr:colOff>
                    <xdr:row>31</xdr:row>
                    <xdr:rowOff>114300</xdr:rowOff>
                  </from>
                  <to>
                    <xdr:col>7</xdr:col>
                    <xdr:colOff>1085850</xdr:colOff>
                    <xdr:row>31</xdr:row>
                    <xdr:rowOff>314325</xdr:rowOff>
                  </to>
                </anchor>
              </controlPr>
            </control>
          </mc:Choice>
        </mc:AlternateContent>
        <mc:AlternateContent xmlns:mc="http://schemas.openxmlformats.org/markup-compatibility/2006">
          <mc:Choice Requires="x14">
            <control shapeId="1046" r:id="rId27" name="Drop Down 22">
              <controlPr defaultSize="0" autoLine="0" autoPict="0">
                <anchor moveWithCells="1">
                  <from>
                    <xdr:col>7</xdr:col>
                    <xdr:colOff>190500</xdr:colOff>
                    <xdr:row>32</xdr:row>
                    <xdr:rowOff>114300</xdr:rowOff>
                  </from>
                  <to>
                    <xdr:col>7</xdr:col>
                    <xdr:colOff>1085850</xdr:colOff>
                    <xdr:row>32</xdr:row>
                    <xdr:rowOff>314325</xdr:rowOff>
                  </to>
                </anchor>
              </controlPr>
            </control>
          </mc:Choice>
        </mc:AlternateContent>
        <mc:AlternateContent xmlns:mc="http://schemas.openxmlformats.org/markup-compatibility/2006">
          <mc:Choice Requires="x14">
            <control shapeId="1047" r:id="rId28" name="Drop Down 23">
              <controlPr defaultSize="0" autoLine="0" autoPict="0">
                <anchor moveWithCells="1">
                  <from>
                    <xdr:col>7</xdr:col>
                    <xdr:colOff>190500</xdr:colOff>
                    <xdr:row>33</xdr:row>
                    <xdr:rowOff>114300</xdr:rowOff>
                  </from>
                  <to>
                    <xdr:col>7</xdr:col>
                    <xdr:colOff>1085850</xdr:colOff>
                    <xdr:row>33</xdr:row>
                    <xdr:rowOff>314325</xdr:rowOff>
                  </to>
                </anchor>
              </controlPr>
            </control>
          </mc:Choice>
        </mc:AlternateContent>
        <mc:AlternateContent xmlns:mc="http://schemas.openxmlformats.org/markup-compatibility/2006">
          <mc:Choice Requires="x14">
            <control shapeId="1048" r:id="rId29" name="Drop Down 24">
              <controlPr defaultSize="0" autoLine="0" autoPict="0">
                <anchor moveWithCells="1">
                  <from>
                    <xdr:col>7</xdr:col>
                    <xdr:colOff>190500</xdr:colOff>
                    <xdr:row>34</xdr:row>
                    <xdr:rowOff>114300</xdr:rowOff>
                  </from>
                  <to>
                    <xdr:col>7</xdr:col>
                    <xdr:colOff>1085850</xdr:colOff>
                    <xdr:row>34</xdr:row>
                    <xdr:rowOff>314325</xdr:rowOff>
                  </to>
                </anchor>
              </controlPr>
            </control>
          </mc:Choice>
        </mc:AlternateContent>
        <mc:AlternateContent xmlns:mc="http://schemas.openxmlformats.org/markup-compatibility/2006">
          <mc:Choice Requires="x14">
            <control shapeId="1049" r:id="rId30" name="Drop Down 25">
              <controlPr defaultSize="0" autoLine="0" autoPict="0">
                <anchor moveWithCells="1">
                  <from>
                    <xdr:col>7</xdr:col>
                    <xdr:colOff>190500</xdr:colOff>
                    <xdr:row>35</xdr:row>
                    <xdr:rowOff>114300</xdr:rowOff>
                  </from>
                  <to>
                    <xdr:col>7</xdr:col>
                    <xdr:colOff>1085850</xdr:colOff>
                    <xdr:row>35</xdr:row>
                    <xdr:rowOff>314325</xdr:rowOff>
                  </to>
                </anchor>
              </controlPr>
            </control>
          </mc:Choice>
        </mc:AlternateContent>
        <mc:AlternateContent xmlns:mc="http://schemas.openxmlformats.org/markup-compatibility/2006">
          <mc:Choice Requires="x14">
            <control shapeId="1050" r:id="rId31" name="Drop Down 26">
              <controlPr defaultSize="0" autoLine="0" autoPict="0">
                <anchor moveWithCells="1">
                  <from>
                    <xdr:col>7</xdr:col>
                    <xdr:colOff>190500</xdr:colOff>
                    <xdr:row>36</xdr:row>
                    <xdr:rowOff>114300</xdr:rowOff>
                  </from>
                  <to>
                    <xdr:col>7</xdr:col>
                    <xdr:colOff>1085850</xdr:colOff>
                    <xdr:row>36</xdr:row>
                    <xdr:rowOff>314325</xdr:rowOff>
                  </to>
                </anchor>
              </controlPr>
            </control>
          </mc:Choice>
        </mc:AlternateContent>
        <mc:AlternateContent xmlns:mc="http://schemas.openxmlformats.org/markup-compatibility/2006">
          <mc:Choice Requires="x14">
            <control shapeId="1051" r:id="rId32" name="Drop Down 27">
              <controlPr defaultSize="0" autoLine="0" autoPict="0">
                <anchor moveWithCells="1">
                  <from>
                    <xdr:col>7</xdr:col>
                    <xdr:colOff>190500</xdr:colOff>
                    <xdr:row>37</xdr:row>
                    <xdr:rowOff>114300</xdr:rowOff>
                  </from>
                  <to>
                    <xdr:col>7</xdr:col>
                    <xdr:colOff>1085850</xdr:colOff>
                    <xdr:row>37</xdr:row>
                    <xdr:rowOff>314325</xdr:rowOff>
                  </to>
                </anchor>
              </controlPr>
            </control>
          </mc:Choice>
        </mc:AlternateContent>
        <mc:AlternateContent xmlns:mc="http://schemas.openxmlformats.org/markup-compatibility/2006">
          <mc:Choice Requires="x14">
            <control shapeId="1052" r:id="rId33" name="Drop Down 28">
              <controlPr defaultSize="0" autoLine="0" autoPict="0">
                <anchor moveWithCells="1">
                  <from>
                    <xdr:col>7</xdr:col>
                    <xdr:colOff>190500</xdr:colOff>
                    <xdr:row>38</xdr:row>
                    <xdr:rowOff>114300</xdr:rowOff>
                  </from>
                  <to>
                    <xdr:col>7</xdr:col>
                    <xdr:colOff>1085850</xdr:colOff>
                    <xdr:row>38</xdr:row>
                    <xdr:rowOff>314325</xdr:rowOff>
                  </to>
                </anchor>
              </controlPr>
            </control>
          </mc:Choice>
        </mc:AlternateContent>
        <mc:AlternateContent xmlns:mc="http://schemas.openxmlformats.org/markup-compatibility/2006">
          <mc:Choice Requires="x14">
            <control shapeId="1053" r:id="rId34" name="Drop Down 29">
              <controlPr defaultSize="0" autoLine="0" autoPict="0">
                <anchor moveWithCells="1">
                  <from>
                    <xdr:col>7</xdr:col>
                    <xdr:colOff>190500</xdr:colOff>
                    <xdr:row>39</xdr:row>
                    <xdr:rowOff>114300</xdr:rowOff>
                  </from>
                  <to>
                    <xdr:col>7</xdr:col>
                    <xdr:colOff>1085850</xdr:colOff>
                    <xdr:row>39</xdr:row>
                    <xdr:rowOff>314325</xdr:rowOff>
                  </to>
                </anchor>
              </controlPr>
            </control>
          </mc:Choice>
        </mc:AlternateContent>
        <mc:AlternateContent xmlns:mc="http://schemas.openxmlformats.org/markup-compatibility/2006">
          <mc:Choice Requires="x14">
            <control shapeId="1054" r:id="rId35" name="Drop Down 30">
              <controlPr defaultSize="0" autoLine="0" autoPict="0">
                <anchor moveWithCells="1">
                  <from>
                    <xdr:col>7</xdr:col>
                    <xdr:colOff>190500</xdr:colOff>
                    <xdr:row>40</xdr:row>
                    <xdr:rowOff>114300</xdr:rowOff>
                  </from>
                  <to>
                    <xdr:col>7</xdr:col>
                    <xdr:colOff>1085850</xdr:colOff>
                    <xdr:row>40</xdr:row>
                    <xdr:rowOff>314325</xdr:rowOff>
                  </to>
                </anchor>
              </controlPr>
            </control>
          </mc:Choice>
        </mc:AlternateContent>
        <mc:AlternateContent xmlns:mc="http://schemas.openxmlformats.org/markup-compatibility/2006">
          <mc:Choice Requires="x14">
            <control shapeId="1055" r:id="rId36" name="Drop Down 31">
              <controlPr defaultSize="0" autoLine="0" autoPict="0">
                <anchor moveWithCells="1">
                  <from>
                    <xdr:col>7</xdr:col>
                    <xdr:colOff>190500</xdr:colOff>
                    <xdr:row>41</xdr:row>
                    <xdr:rowOff>114300</xdr:rowOff>
                  </from>
                  <to>
                    <xdr:col>7</xdr:col>
                    <xdr:colOff>1085850</xdr:colOff>
                    <xdr:row>41</xdr:row>
                    <xdr:rowOff>314325</xdr:rowOff>
                  </to>
                </anchor>
              </controlPr>
            </control>
          </mc:Choice>
        </mc:AlternateContent>
        <mc:AlternateContent xmlns:mc="http://schemas.openxmlformats.org/markup-compatibility/2006">
          <mc:Choice Requires="x14">
            <control shapeId="1056" r:id="rId37" name="Drop Down 32">
              <controlPr defaultSize="0" autoLine="0" autoPict="0">
                <anchor moveWithCells="1">
                  <from>
                    <xdr:col>7</xdr:col>
                    <xdr:colOff>190500</xdr:colOff>
                    <xdr:row>42</xdr:row>
                    <xdr:rowOff>114300</xdr:rowOff>
                  </from>
                  <to>
                    <xdr:col>7</xdr:col>
                    <xdr:colOff>1085850</xdr:colOff>
                    <xdr:row>42</xdr:row>
                    <xdr:rowOff>314325</xdr:rowOff>
                  </to>
                </anchor>
              </controlPr>
            </control>
          </mc:Choice>
        </mc:AlternateContent>
        <mc:AlternateContent xmlns:mc="http://schemas.openxmlformats.org/markup-compatibility/2006">
          <mc:Choice Requires="x14">
            <control shapeId="1057" r:id="rId38" name="Drop Down 33">
              <controlPr defaultSize="0" autoLine="0" autoPict="0">
                <anchor moveWithCells="1">
                  <from>
                    <xdr:col>7</xdr:col>
                    <xdr:colOff>190500</xdr:colOff>
                    <xdr:row>43</xdr:row>
                    <xdr:rowOff>114300</xdr:rowOff>
                  </from>
                  <to>
                    <xdr:col>7</xdr:col>
                    <xdr:colOff>1085850</xdr:colOff>
                    <xdr:row>43</xdr:row>
                    <xdr:rowOff>314325</xdr:rowOff>
                  </to>
                </anchor>
              </controlPr>
            </control>
          </mc:Choice>
        </mc:AlternateContent>
        <mc:AlternateContent xmlns:mc="http://schemas.openxmlformats.org/markup-compatibility/2006">
          <mc:Choice Requires="x14">
            <control shapeId="1058" r:id="rId39" name="Drop Down 34">
              <controlPr defaultSize="0" autoLine="0" autoPict="0">
                <anchor moveWithCells="1">
                  <from>
                    <xdr:col>7</xdr:col>
                    <xdr:colOff>190500</xdr:colOff>
                    <xdr:row>44</xdr:row>
                    <xdr:rowOff>114300</xdr:rowOff>
                  </from>
                  <to>
                    <xdr:col>7</xdr:col>
                    <xdr:colOff>1085850</xdr:colOff>
                    <xdr:row>44</xdr:row>
                    <xdr:rowOff>314325</xdr:rowOff>
                  </to>
                </anchor>
              </controlPr>
            </control>
          </mc:Choice>
        </mc:AlternateContent>
        <mc:AlternateContent xmlns:mc="http://schemas.openxmlformats.org/markup-compatibility/2006">
          <mc:Choice Requires="x14">
            <control shapeId="1059" r:id="rId40" name="Drop Down 35">
              <controlPr defaultSize="0" autoLine="0" autoPict="0">
                <anchor moveWithCells="1">
                  <from>
                    <xdr:col>7</xdr:col>
                    <xdr:colOff>190500</xdr:colOff>
                    <xdr:row>45</xdr:row>
                    <xdr:rowOff>114300</xdr:rowOff>
                  </from>
                  <to>
                    <xdr:col>7</xdr:col>
                    <xdr:colOff>1085850</xdr:colOff>
                    <xdr:row>45</xdr:row>
                    <xdr:rowOff>314325</xdr:rowOff>
                  </to>
                </anchor>
              </controlPr>
            </control>
          </mc:Choice>
        </mc:AlternateContent>
        <mc:AlternateContent xmlns:mc="http://schemas.openxmlformats.org/markup-compatibility/2006">
          <mc:Choice Requires="x14">
            <control shapeId="1060" r:id="rId41" name="Drop Down 36">
              <controlPr defaultSize="0" autoLine="0" autoPict="0">
                <anchor moveWithCells="1">
                  <from>
                    <xdr:col>7</xdr:col>
                    <xdr:colOff>190500</xdr:colOff>
                    <xdr:row>46</xdr:row>
                    <xdr:rowOff>114300</xdr:rowOff>
                  </from>
                  <to>
                    <xdr:col>7</xdr:col>
                    <xdr:colOff>1085850</xdr:colOff>
                    <xdr:row>46</xdr:row>
                    <xdr:rowOff>314325</xdr:rowOff>
                  </to>
                </anchor>
              </controlPr>
            </control>
          </mc:Choice>
        </mc:AlternateContent>
        <mc:AlternateContent xmlns:mc="http://schemas.openxmlformats.org/markup-compatibility/2006">
          <mc:Choice Requires="x14">
            <control shapeId="1061" r:id="rId42" name="Drop Down 37">
              <controlPr defaultSize="0" autoLine="0" autoPict="0">
                <anchor moveWithCells="1">
                  <from>
                    <xdr:col>7</xdr:col>
                    <xdr:colOff>190500</xdr:colOff>
                    <xdr:row>47</xdr:row>
                    <xdr:rowOff>114300</xdr:rowOff>
                  </from>
                  <to>
                    <xdr:col>7</xdr:col>
                    <xdr:colOff>1085850</xdr:colOff>
                    <xdr:row>47</xdr:row>
                    <xdr:rowOff>314325</xdr:rowOff>
                  </to>
                </anchor>
              </controlPr>
            </control>
          </mc:Choice>
        </mc:AlternateContent>
        <mc:AlternateContent xmlns:mc="http://schemas.openxmlformats.org/markup-compatibility/2006">
          <mc:Choice Requires="x14">
            <control shapeId="1062" r:id="rId43" name="Drop Down 38">
              <controlPr defaultSize="0" autoLine="0" autoPict="0">
                <anchor moveWithCells="1">
                  <from>
                    <xdr:col>7</xdr:col>
                    <xdr:colOff>190500</xdr:colOff>
                    <xdr:row>48</xdr:row>
                    <xdr:rowOff>114300</xdr:rowOff>
                  </from>
                  <to>
                    <xdr:col>7</xdr:col>
                    <xdr:colOff>1085850</xdr:colOff>
                    <xdr:row>48</xdr:row>
                    <xdr:rowOff>314325</xdr:rowOff>
                  </to>
                </anchor>
              </controlPr>
            </control>
          </mc:Choice>
        </mc:AlternateContent>
        <mc:AlternateContent xmlns:mc="http://schemas.openxmlformats.org/markup-compatibility/2006">
          <mc:Choice Requires="x14">
            <control shapeId="1063" r:id="rId44" name="Drop Down 39">
              <controlPr defaultSize="0" autoLine="0" autoPict="0">
                <anchor moveWithCells="1">
                  <from>
                    <xdr:col>7</xdr:col>
                    <xdr:colOff>190500</xdr:colOff>
                    <xdr:row>49</xdr:row>
                    <xdr:rowOff>114300</xdr:rowOff>
                  </from>
                  <to>
                    <xdr:col>7</xdr:col>
                    <xdr:colOff>1085850</xdr:colOff>
                    <xdr:row>49</xdr:row>
                    <xdr:rowOff>314325</xdr:rowOff>
                  </to>
                </anchor>
              </controlPr>
            </control>
          </mc:Choice>
        </mc:AlternateContent>
        <mc:AlternateContent xmlns:mc="http://schemas.openxmlformats.org/markup-compatibility/2006">
          <mc:Choice Requires="x14">
            <control shapeId="1064" r:id="rId45" name="Drop Down 40">
              <controlPr defaultSize="0" autoLine="0" autoPict="0">
                <anchor moveWithCells="1">
                  <from>
                    <xdr:col>7</xdr:col>
                    <xdr:colOff>190500</xdr:colOff>
                    <xdr:row>50</xdr:row>
                    <xdr:rowOff>114300</xdr:rowOff>
                  </from>
                  <to>
                    <xdr:col>7</xdr:col>
                    <xdr:colOff>1085850</xdr:colOff>
                    <xdr:row>50</xdr:row>
                    <xdr:rowOff>314325</xdr:rowOff>
                  </to>
                </anchor>
              </controlPr>
            </control>
          </mc:Choice>
        </mc:AlternateContent>
        <mc:AlternateContent xmlns:mc="http://schemas.openxmlformats.org/markup-compatibility/2006">
          <mc:Choice Requires="x14">
            <control shapeId="1065" r:id="rId46" name="Drop Down 41">
              <controlPr defaultSize="0" autoLine="0" autoPict="0">
                <anchor moveWithCells="1">
                  <from>
                    <xdr:col>7</xdr:col>
                    <xdr:colOff>190500</xdr:colOff>
                    <xdr:row>51</xdr:row>
                    <xdr:rowOff>114300</xdr:rowOff>
                  </from>
                  <to>
                    <xdr:col>7</xdr:col>
                    <xdr:colOff>1085850</xdr:colOff>
                    <xdr:row>51</xdr:row>
                    <xdr:rowOff>314325</xdr:rowOff>
                  </to>
                </anchor>
              </controlPr>
            </control>
          </mc:Choice>
        </mc:AlternateContent>
        <mc:AlternateContent xmlns:mc="http://schemas.openxmlformats.org/markup-compatibility/2006">
          <mc:Choice Requires="x14">
            <control shapeId="1066" r:id="rId47" name="Drop Down 42">
              <controlPr defaultSize="0" autoLine="0" autoPict="0">
                <anchor moveWithCells="1">
                  <from>
                    <xdr:col>7</xdr:col>
                    <xdr:colOff>190500</xdr:colOff>
                    <xdr:row>52</xdr:row>
                    <xdr:rowOff>114300</xdr:rowOff>
                  </from>
                  <to>
                    <xdr:col>7</xdr:col>
                    <xdr:colOff>1085850</xdr:colOff>
                    <xdr:row>52</xdr:row>
                    <xdr:rowOff>314325</xdr:rowOff>
                  </to>
                </anchor>
              </controlPr>
            </control>
          </mc:Choice>
        </mc:AlternateContent>
        <mc:AlternateContent xmlns:mc="http://schemas.openxmlformats.org/markup-compatibility/2006">
          <mc:Choice Requires="x14">
            <control shapeId="1067" r:id="rId48" name="Drop Down 43">
              <controlPr defaultSize="0" autoLine="0" autoPict="0">
                <anchor moveWithCells="1">
                  <from>
                    <xdr:col>7</xdr:col>
                    <xdr:colOff>190500</xdr:colOff>
                    <xdr:row>53</xdr:row>
                    <xdr:rowOff>114300</xdr:rowOff>
                  </from>
                  <to>
                    <xdr:col>7</xdr:col>
                    <xdr:colOff>1085850</xdr:colOff>
                    <xdr:row>53</xdr:row>
                    <xdr:rowOff>314325</xdr:rowOff>
                  </to>
                </anchor>
              </controlPr>
            </control>
          </mc:Choice>
        </mc:AlternateContent>
        <mc:AlternateContent xmlns:mc="http://schemas.openxmlformats.org/markup-compatibility/2006">
          <mc:Choice Requires="x14">
            <control shapeId="1068" r:id="rId49" name="Drop Down 44">
              <controlPr defaultSize="0" autoLine="0" autoPict="0">
                <anchor moveWithCells="1">
                  <from>
                    <xdr:col>7</xdr:col>
                    <xdr:colOff>190500</xdr:colOff>
                    <xdr:row>54</xdr:row>
                    <xdr:rowOff>114300</xdr:rowOff>
                  </from>
                  <to>
                    <xdr:col>7</xdr:col>
                    <xdr:colOff>1085850</xdr:colOff>
                    <xdr:row>54</xdr:row>
                    <xdr:rowOff>314325</xdr:rowOff>
                  </to>
                </anchor>
              </controlPr>
            </control>
          </mc:Choice>
        </mc:AlternateContent>
        <mc:AlternateContent xmlns:mc="http://schemas.openxmlformats.org/markup-compatibility/2006">
          <mc:Choice Requires="x14">
            <control shapeId="1069" r:id="rId50" name="Drop Down 45">
              <controlPr defaultSize="0" autoLine="0" autoPict="0">
                <anchor moveWithCells="1">
                  <from>
                    <xdr:col>7</xdr:col>
                    <xdr:colOff>190500</xdr:colOff>
                    <xdr:row>55</xdr:row>
                    <xdr:rowOff>114300</xdr:rowOff>
                  </from>
                  <to>
                    <xdr:col>7</xdr:col>
                    <xdr:colOff>1085850</xdr:colOff>
                    <xdr:row>55</xdr:row>
                    <xdr:rowOff>314325</xdr:rowOff>
                  </to>
                </anchor>
              </controlPr>
            </control>
          </mc:Choice>
        </mc:AlternateContent>
        <mc:AlternateContent xmlns:mc="http://schemas.openxmlformats.org/markup-compatibility/2006">
          <mc:Choice Requires="x14">
            <control shapeId="1070" r:id="rId51" name="Drop Down 46">
              <controlPr defaultSize="0" autoLine="0" autoPict="0">
                <anchor moveWithCells="1">
                  <from>
                    <xdr:col>7</xdr:col>
                    <xdr:colOff>190500</xdr:colOff>
                    <xdr:row>56</xdr:row>
                    <xdr:rowOff>114300</xdr:rowOff>
                  </from>
                  <to>
                    <xdr:col>7</xdr:col>
                    <xdr:colOff>1085850</xdr:colOff>
                    <xdr:row>56</xdr:row>
                    <xdr:rowOff>314325</xdr:rowOff>
                  </to>
                </anchor>
              </controlPr>
            </control>
          </mc:Choice>
        </mc:AlternateContent>
        <mc:AlternateContent xmlns:mc="http://schemas.openxmlformats.org/markup-compatibility/2006">
          <mc:Choice Requires="x14">
            <control shapeId="1071" r:id="rId52" name="Drop Down 47">
              <controlPr defaultSize="0" autoLine="0" autoPict="0">
                <anchor moveWithCells="1">
                  <from>
                    <xdr:col>7</xdr:col>
                    <xdr:colOff>190500</xdr:colOff>
                    <xdr:row>57</xdr:row>
                    <xdr:rowOff>114300</xdr:rowOff>
                  </from>
                  <to>
                    <xdr:col>7</xdr:col>
                    <xdr:colOff>1085850</xdr:colOff>
                    <xdr:row>57</xdr:row>
                    <xdr:rowOff>314325</xdr:rowOff>
                  </to>
                </anchor>
              </controlPr>
            </control>
          </mc:Choice>
        </mc:AlternateContent>
        <mc:AlternateContent xmlns:mc="http://schemas.openxmlformats.org/markup-compatibility/2006">
          <mc:Choice Requires="x14">
            <control shapeId="1072" r:id="rId53" name="Drop Down 48">
              <controlPr defaultSize="0" autoLine="0" autoPict="0">
                <anchor moveWithCells="1">
                  <from>
                    <xdr:col>7</xdr:col>
                    <xdr:colOff>190500</xdr:colOff>
                    <xdr:row>58</xdr:row>
                    <xdr:rowOff>114300</xdr:rowOff>
                  </from>
                  <to>
                    <xdr:col>7</xdr:col>
                    <xdr:colOff>1085850</xdr:colOff>
                    <xdr:row>58</xdr:row>
                    <xdr:rowOff>314325</xdr:rowOff>
                  </to>
                </anchor>
              </controlPr>
            </control>
          </mc:Choice>
        </mc:AlternateContent>
        <mc:AlternateContent xmlns:mc="http://schemas.openxmlformats.org/markup-compatibility/2006">
          <mc:Choice Requires="x14">
            <control shapeId="1073" r:id="rId54" name="Drop Down 49">
              <controlPr defaultSize="0" autoLine="0" autoPict="0">
                <anchor moveWithCells="1">
                  <from>
                    <xdr:col>7</xdr:col>
                    <xdr:colOff>190500</xdr:colOff>
                    <xdr:row>59</xdr:row>
                    <xdr:rowOff>114300</xdr:rowOff>
                  </from>
                  <to>
                    <xdr:col>7</xdr:col>
                    <xdr:colOff>1085850</xdr:colOff>
                    <xdr:row>59</xdr:row>
                    <xdr:rowOff>314325</xdr:rowOff>
                  </to>
                </anchor>
              </controlPr>
            </control>
          </mc:Choice>
        </mc:AlternateContent>
        <mc:AlternateContent xmlns:mc="http://schemas.openxmlformats.org/markup-compatibility/2006">
          <mc:Choice Requires="x14">
            <control shapeId="1074" r:id="rId55" name="Drop Down 50">
              <controlPr defaultSize="0" autoLine="0" autoPict="0">
                <anchor moveWithCells="1">
                  <from>
                    <xdr:col>7</xdr:col>
                    <xdr:colOff>190500</xdr:colOff>
                    <xdr:row>60</xdr:row>
                    <xdr:rowOff>114300</xdr:rowOff>
                  </from>
                  <to>
                    <xdr:col>7</xdr:col>
                    <xdr:colOff>1085850</xdr:colOff>
                    <xdr:row>60</xdr:row>
                    <xdr:rowOff>314325</xdr:rowOff>
                  </to>
                </anchor>
              </controlPr>
            </control>
          </mc:Choice>
        </mc:AlternateContent>
        <mc:AlternateContent xmlns:mc="http://schemas.openxmlformats.org/markup-compatibility/2006">
          <mc:Choice Requires="x14">
            <control shapeId="1075" r:id="rId56" name="Drop Down 51">
              <controlPr locked="0" defaultSize="0" autoLine="0" autoPict="0">
                <anchor moveWithCells="1">
                  <from>
                    <xdr:col>13</xdr:col>
                    <xdr:colOff>190500</xdr:colOff>
                    <xdr:row>10</xdr:row>
                    <xdr:rowOff>114300</xdr:rowOff>
                  </from>
                  <to>
                    <xdr:col>13</xdr:col>
                    <xdr:colOff>1085850</xdr:colOff>
                    <xdr:row>10</xdr:row>
                    <xdr:rowOff>314325</xdr:rowOff>
                  </to>
                </anchor>
              </controlPr>
            </control>
          </mc:Choice>
        </mc:AlternateContent>
        <mc:AlternateContent xmlns:mc="http://schemas.openxmlformats.org/markup-compatibility/2006">
          <mc:Choice Requires="x14">
            <control shapeId="1076" r:id="rId57" name="Drop Down 52">
              <controlPr defaultSize="0" autoLine="0" autoPict="0">
                <anchor moveWithCells="1">
                  <from>
                    <xdr:col>13</xdr:col>
                    <xdr:colOff>190500</xdr:colOff>
                    <xdr:row>12</xdr:row>
                    <xdr:rowOff>114300</xdr:rowOff>
                  </from>
                  <to>
                    <xdr:col>13</xdr:col>
                    <xdr:colOff>1085850</xdr:colOff>
                    <xdr:row>12</xdr:row>
                    <xdr:rowOff>314325</xdr:rowOff>
                  </to>
                </anchor>
              </controlPr>
            </control>
          </mc:Choice>
        </mc:AlternateContent>
        <mc:AlternateContent xmlns:mc="http://schemas.openxmlformats.org/markup-compatibility/2006">
          <mc:Choice Requires="x14">
            <control shapeId="1077" r:id="rId58" name="Drop Down 53">
              <controlPr defaultSize="0" autoLine="0" autoPict="0">
                <anchor moveWithCells="1">
                  <from>
                    <xdr:col>13</xdr:col>
                    <xdr:colOff>190500</xdr:colOff>
                    <xdr:row>13</xdr:row>
                    <xdr:rowOff>114300</xdr:rowOff>
                  </from>
                  <to>
                    <xdr:col>13</xdr:col>
                    <xdr:colOff>1085850</xdr:colOff>
                    <xdr:row>13</xdr:row>
                    <xdr:rowOff>314325</xdr:rowOff>
                  </to>
                </anchor>
              </controlPr>
            </control>
          </mc:Choice>
        </mc:AlternateContent>
        <mc:AlternateContent xmlns:mc="http://schemas.openxmlformats.org/markup-compatibility/2006">
          <mc:Choice Requires="x14">
            <control shapeId="1078" r:id="rId59" name="Drop Down 54">
              <controlPr defaultSize="0" autoLine="0" autoPict="0">
                <anchor moveWithCells="1">
                  <from>
                    <xdr:col>13</xdr:col>
                    <xdr:colOff>190500</xdr:colOff>
                    <xdr:row>14</xdr:row>
                    <xdr:rowOff>114300</xdr:rowOff>
                  </from>
                  <to>
                    <xdr:col>13</xdr:col>
                    <xdr:colOff>1085850</xdr:colOff>
                    <xdr:row>14</xdr:row>
                    <xdr:rowOff>314325</xdr:rowOff>
                  </to>
                </anchor>
              </controlPr>
            </control>
          </mc:Choice>
        </mc:AlternateContent>
        <mc:AlternateContent xmlns:mc="http://schemas.openxmlformats.org/markup-compatibility/2006">
          <mc:Choice Requires="x14">
            <control shapeId="1079" r:id="rId60" name="Drop Down 55">
              <controlPr defaultSize="0" autoLine="0" autoPict="0">
                <anchor moveWithCells="1">
                  <from>
                    <xdr:col>13</xdr:col>
                    <xdr:colOff>190500</xdr:colOff>
                    <xdr:row>15</xdr:row>
                    <xdr:rowOff>114300</xdr:rowOff>
                  </from>
                  <to>
                    <xdr:col>13</xdr:col>
                    <xdr:colOff>1085850</xdr:colOff>
                    <xdr:row>15</xdr:row>
                    <xdr:rowOff>314325</xdr:rowOff>
                  </to>
                </anchor>
              </controlPr>
            </control>
          </mc:Choice>
        </mc:AlternateContent>
        <mc:AlternateContent xmlns:mc="http://schemas.openxmlformats.org/markup-compatibility/2006">
          <mc:Choice Requires="x14">
            <control shapeId="1080" r:id="rId61" name="Drop Down 56">
              <controlPr defaultSize="0" autoLine="0" autoPict="0">
                <anchor moveWithCells="1">
                  <from>
                    <xdr:col>13</xdr:col>
                    <xdr:colOff>190500</xdr:colOff>
                    <xdr:row>16</xdr:row>
                    <xdr:rowOff>114300</xdr:rowOff>
                  </from>
                  <to>
                    <xdr:col>13</xdr:col>
                    <xdr:colOff>1085850</xdr:colOff>
                    <xdr:row>16</xdr:row>
                    <xdr:rowOff>314325</xdr:rowOff>
                  </to>
                </anchor>
              </controlPr>
            </control>
          </mc:Choice>
        </mc:AlternateContent>
        <mc:AlternateContent xmlns:mc="http://schemas.openxmlformats.org/markup-compatibility/2006">
          <mc:Choice Requires="x14">
            <control shapeId="1081" r:id="rId62" name="Drop Down 57">
              <controlPr defaultSize="0" autoLine="0" autoPict="0">
                <anchor moveWithCells="1">
                  <from>
                    <xdr:col>13</xdr:col>
                    <xdr:colOff>190500</xdr:colOff>
                    <xdr:row>17</xdr:row>
                    <xdr:rowOff>114300</xdr:rowOff>
                  </from>
                  <to>
                    <xdr:col>13</xdr:col>
                    <xdr:colOff>1085850</xdr:colOff>
                    <xdr:row>17</xdr:row>
                    <xdr:rowOff>314325</xdr:rowOff>
                  </to>
                </anchor>
              </controlPr>
            </control>
          </mc:Choice>
        </mc:AlternateContent>
        <mc:AlternateContent xmlns:mc="http://schemas.openxmlformats.org/markup-compatibility/2006">
          <mc:Choice Requires="x14">
            <control shapeId="1082" r:id="rId63" name="Drop Down 58">
              <controlPr defaultSize="0" autoLine="0" autoPict="0">
                <anchor moveWithCells="1">
                  <from>
                    <xdr:col>13</xdr:col>
                    <xdr:colOff>190500</xdr:colOff>
                    <xdr:row>18</xdr:row>
                    <xdr:rowOff>114300</xdr:rowOff>
                  </from>
                  <to>
                    <xdr:col>13</xdr:col>
                    <xdr:colOff>1085850</xdr:colOff>
                    <xdr:row>18</xdr:row>
                    <xdr:rowOff>314325</xdr:rowOff>
                  </to>
                </anchor>
              </controlPr>
            </control>
          </mc:Choice>
        </mc:AlternateContent>
        <mc:AlternateContent xmlns:mc="http://schemas.openxmlformats.org/markup-compatibility/2006">
          <mc:Choice Requires="x14">
            <control shapeId="1083" r:id="rId64" name="Drop Down 59">
              <controlPr defaultSize="0" autoLine="0" autoPict="0">
                <anchor moveWithCells="1">
                  <from>
                    <xdr:col>13</xdr:col>
                    <xdr:colOff>190500</xdr:colOff>
                    <xdr:row>19</xdr:row>
                    <xdr:rowOff>114300</xdr:rowOff>
                  </from>
                  <to>
                    <xdr:col>13</xdr:col>
                    <xdr:colOff>1085850</xdr:colOff>
                    <xdr:row>19</xdr:row>
                    <xdr:rowOff>314325</xdr:rowOff>
                  </to>
                </anchor>
              </controlPr>
            </control>
          </mc:Choice>
        </mc:AlternateContent>
        <mc:AlternateContent xmlns:mc="http://schemas.openxmlformats.org/markup-compatibility/2006">
          <mc:Choice Requires="x14">
            <control shapeId="1084" r:id="rId65" name="Drop Down 60">
              <controlPr defaultSize="0" autoLine="0" autoPict="0">
                <anchor moveWithCells="1">
                  <from>
                    <xdr:col>13</xdr:col>
                    <xdr:colOff>190500</xdr:colOff>
                    <xdr:row>20</xdr:row>
                    <xdr:rowOff>114300</xdr:rowOff>
                  </from>
                  <to>
                    <xdr:col>13</xdr:col>
                    <xdr:colOff>1085850</xdr:colOff>
                    <xdr:row>20</xdr:row>
                    <xdr:rowOff>314325</xdr:rowOff>
                  </to>
                </anchor>
              </controlPr>
            </control>
          </mc:Choice>
        </mc:AlternateContent>
        <mc:AlternateContent xmlns:mc="http://schemas.openxmlformats.org/markup-compatibility/2006">
          <mc:Choice Requires="x14">
            <control shapeId="1085" r:id="rId66" name="Drop Down 61">
              <controlPr defaultSize="0" autoLine="0" autoPict="0">
                <anchor moveWithCells="1">
                  <from>
                    <xdr:col>13</xdr:col>
                    <xdr:colOff>190500</xdr:colOff>
                    <xdr:row>21</xdr:row>
                    <xdr:rowOff>114300</xdr:rowOff>
                  </from>
                  <to>
                    <xdr:col>13</xdr:col>
                    <xdr:colOff>1085850</xdr:colOff>
                    <xdr:row>21</xdr:row>
                    <xdr:rowOff>314325</xdr:rowOff>
                  </to>
                </anchor>
              </controlPr>
            </control>
          </mc:Choice>
        </mc:AlternateContent>
        <mc:AlternateContent xmlns:mc="http://schemas.openxmlformats.org/markup-compatibility/2006">
          <mc:Choice Requires="x14">
            <control shapeId="1086" r:id="rId67" name="Drop Down 62">
              <controlPr defaultSize="0" autoLine="0" autoPict="0">
                <anchor moveWithCells="1">
                  <from>
                    <xdr:col>13</xdr:col>
                    <xdr:colOff>190500</xdr:colOff>
                    <xdr:row>22</xdr:row>
                    <xdr:rowOff>114300</xdr:rowOff>
                  </from>
                  <to>
                    <xdr:col>13</xdr:col>
                    <xdr:colOff>1085850</xdr:colOff>
                    <xdr:row>22</xdr:row>
                    <xdr:rowOff>314325</xdr:rowOff>
                  </to>
                </anchor>
              </controlPr>
            </control>
          </mc:Choice>
        </mc:AlternateContent>
        <mc:AlternateContent xmlns:mc="http://schemas.openxmlformats.org/markup-compatibility/2006">
          <mc:Choice Requires="x14">
            <control shapeId="1087" r:id="rId68" name="Drop Down 63">
              <controlPr defaultSize="0" autoLine="0" autoPict="0">
                <anchor moveWithCells="1">
                  <from>
                    <xdr:col>13</xdr:col>
                    <xdr:colOff>190500</xdr:colOff>
                    <xdr:row>23</xdr:row>
                    <xdr:rowOff>114300</xdr:rowOff>
                  </from>
                  <to>
                    <xdr:col>13</xdr:col>
                    <xdr:colOff>1085850</xdr:colOff>
                    <xdr:row>23</xdr:row>
                    <xdr:rowOff>314325</xdr:rowOff>
                  </to>
                </anchor>
              </controlPr>
            </control>
          </mc:Choice>
        </mc:AlternateContent>
        <mc:AlternateContent xmlns:mc="http://schemas.openxmlformats.org/markup-compatibility/2006">
          <mc:Choice Requires="x14">
            <control shapeId="1088" r:id="rId69" name="Drop Down 64">
              <controlPr defaultSize="0" autoLine="0" autoPict="0">
                <anchor moveWithCells="1">
                  <from>
                    <xdr:col>13</xdr:col>
                    <xdr:colOff>190500</xdr:colOff>
                    <xdr:row>24</xdr:row>
                    <xdr:rowOff>114300</xdr:rowOff>
                  </from>
                  <to>
                    <xdr:col>13</xdr:col>
                    <xdr:colOff>1085850</xdr:colOff>
                    <xdr:row>24</xdr:row>
                    <xdr:rowOff>314325</xdr:rowOff>
                  </to>
                </anchor>
              </controlPr>
            </control>
          </mc:Choice>
        </mc:AlternateContent>
        <mc:AlternateContent xmlns:mc="http://schemas.openxmlformats.org/markup-compatibility/2006">
          <mc:Choice Requires="x14">
            <control shapeId="1089" r:id="rId70" name="Drop Down 65">
              <controlPr defaultSize="0" autoLine="0" autoPict="0">
                <anchor moveWithCells="1">
                  <from>
                    <xdr:col>13</xdr:col>
                    <xdr:colOff>190500</xdr:colOff>
                    <xdr:row>25</xdr:row>
                    <xdr:rowOff>114300</xdr:rowOff>
                  </from>
                  <to>
                    <xdr:col>13</xdr:col>
                    <xdr:colOff>1085850</xdr:colOff>
                    <xdr:row>25</xdr:row>
                    <xdr:rowOff>314325</xdr:rowOff>
                  </to>
                </anchor>
              </controlPr>
            </control>
          </mc:Choice>
        </mc:AlternateContent>
        <mc:AlternateContent xmlns:mc="http://schemas.openxmlformats.org/markup-compatibility/2006">
          <mc:Choice Requires="x14">
            <control shapeId="1090" r:id="rId71" name="Drop Down 66">
              <controlPr defaultSize="0" autoLine="0" autoPict="0">
                <anchor moveWithCells="1">
                  <from>
                    <xdr:col>13</xdr:col>
                    <xdr:colOff>190500</xdr:colOff>
                    <xdr:row>26</xdr:row>
                    <xdr:rowOff>114300</xdr:rowOff>
                  </from>
                  <to>
                    <xdr:col>13</xdr:col>
                    <xdr:colOff>1085850</xdr:colOff>
                    <xdr:row>26</xdr:row>
                    <xdr:rowOff>314325</xdr:rowOff>
                  </to>
                </anchor>
              </controlPr>
            </control>
          </mc:Choice>
        </mc:AlternateContent>
        <mc:AlternateContent xmlns:mc="http://schemas.openxmlformats.org/markup-compatibility/2006">
          <mc:Choice Requires="x14">
            <control shapeId="1091" r:id="rId72" name="Drop Down 67">
              <controlPr defaultSize="0" autoLine="0" autoPict="0">
                <anchor moveWithCells="1">
                  <from>
                    <xdr:col>13</xdr:col>
                    <xdr:colOff>190500</xdr:colOff>
                    <xdr:row>27</xdr:row>
                    <xdr:rowOff>114300</xdr:rowOff>
                  </from>
                  <to>
                    <xdr:col>13</xdr:col>
                    <xdr:colOff>1085850</xdr:colOff>
                    <xdr:row>27</xdr:row>
                    <xdr:rowOff>314325</xdr:rowOff>
                  </to>
                </anchor>
              </controlPr>
            </control>
          </mc:Choice>
        </mc:AlternateContent>
        <mc:AlternateContent xmlns:mc="http://schemas.openxmlformats.org/markup-compatibility/2006">
          <mc:Choice Requires="x14">
            <control shapeId="1092" r:id="rId73" name="Drop Down 68">
              <controlPr defaultSize="0" autoLine="0" autoPict="0">
                <anchor moveWithCells="1">
                  <from>
                    <xdr:col>13</xdr:col>
                    <xdr:colOff>190500</xdr:colOff>
                    <xdr:row>28</xdr:row>
                    <xdr:rowOff>114300</xdr:rowOff>
                  </from>
                  <to>
                    <xdr:col>13</xdr:col>
                    <xdr:colOff>1085850</xdr:colOff>
                    <xdr:row>28</xdr:row>
                    <xdr:rowOff>314325</xdr:rowOff>
                  </to>
                </anchor>
              </controlPr>
            </control>
          </mc:Choice>
        </mc:AlternateContent>
        <mc:AlternateContent xmlns:mc="http://schemas.openxmlformats.org/markup-compatibility/2006">
          <mc:Choice Requires="x14">
            <control shapeId="1093" r:id="rId74" name="Drop Down 69">
              <controlPr defaultSize="0" autoLine="0" autoPict="0">
                <anchor moveWithCells="1">
                  <from>
                    <xdr:col>13</xdr:col>
                    <xdr:colOff>190500</xdr:colOff>
                    <xdr:row>29</xdr:row>
                    <xdr:rowOff>114300</xdr:rowOff>
                  </from>
                  <to>
                    <xdr:col>13</xdr:col>
                    <xdr:colOff>1085850</xdr:colOff>
                    <xdr:row>29</xdr:row>
                    <xdr:rowOff>314325</xdr:rowOff>
                  </to>
                </anchor>
              </controlPr>
            </control>
          </mc:Choice>
        </mc:AlternateContent>
        <mc:AlternateContent xmlns:mc="http://schemas.openxmlformats.org/markup-compatibility/2006">
          <mc:Choice Requires="x14">
            <control shapeId="1094" r:id="rId75" name="Drop Down 70">
              <controlPr defaultSize="0" autoLine="0" autoPict="0">
                <anchor moveWithCells="1">
                  <from>
                    <xdr:col>13</xdr:col>
                    <xdr:colOff>190500</xdr:colOff>
                    <xdr:row>30</xdr:row>
                    <xdr:rowOff>114300</xdr:rowOff>
                  </from>
                  <to>
                    <xdr:col>13</xdr:col>
                    <xdr:colOff>1085850</xdr:colOff>
                    <xdr:row>30</xdr:row>
                    <xdr:rowOff>314325</xdr:rowOff>
                  </to>
                </anchor>
              </controlPr>
            </control>
          </mc:Choice>
        </mc:AlternateContent>
        <mc:AlternateContent xmlns:mc="http://schemas.openxmlformats.org/markup-compatibility/2006">
          <mc:Choice Requires="x14">
            <control shapeId="1095" r:id="rId76" name="Drop Down 71">
              <controlPr defaultSize="0" autoLine="0" autoPict="0">
                <anchor moveWithCells="1">
                  <from>
                    <xdr:col>13</xdr:col>
                    <xdr:colOff>190500</xdr:colOff>
                    <xdr:row>31</xdr:row>
                    <xdr:rowOff>114300</xdr:rowOff>
                  </from>
                  <to>
                    <xdr:col>13</xdr:col>
                    <xdr:colOff>1085850</xdr:colOff>
                    <xdr:row>31</xdr:row>
                    <xdr:rowOff>314325</xdr:rowOff>
                  </to>
                </anchor>
              </controlPr>
            </control>
          </mc:Choice>
        </mc:AlternateContent>
        <mc:AlternateContent xmlns:mc="http://schemas.openxmlformats.org/markup-compatibility/2006">
          <mc:Choice Requires="x14">
            <control shapeId="1096" r:id="rId77" name="Drop Down 72">
              <controlPr defaultSize="0" autoLine="0" autoPict="0">
                <anchor moveWithCells="1">
                  <from>
                    <xdr:col>13</xdr:col>
                    <xdr:colOff>190500</xdr:colOff>
                    <xdr:row>32</xdr:row>
                    <xdr:rowOff>114300</xdr:rowOff>
                  </from>
                  <to>
                    <xdr:col>13</xdr:col>
                    <xdr:colOff>1085850</xdr:colOff>
                    <xdr:row>32</xdr:row>
                    <xdr:rowOff>314325</xdr:rowOff>
                  </to>
                </anchor>
              </controlPr>
            </control>
          </mc:Choice>
        </mc:AlternateContent>
        <mc:AlternateContent xmlns:mc="http://schemas.openxmlformats.org/markup-compatibility/2006">
          <mc:Choice Requires="x14">
            <control shapeId="1097" r:id="rId78" name="Drop Down 73">
              <controlPr defaultSize="0" autoLine="0" autoPict="0">
                <anchor moveWithCells="1">
                  <from>
                    <xdr:col>13</xdr:col>
                    <xdr:colOff>190500</xdr:colOff>
                    <xdr:row>33</xdr:row>
                    <xdr:rowOff>114300</xdr:rowOff>
                  </from>
                  <to>
                    <xdr:col>13</xdr:col>
                    <xdr:colOff>1085850</xdr:colOff>
                    <xdr:row>33</xdr:row>
                    <xdr:rowOff>314325</xdr:rowOff>
                  </to>
                </anchor>
              </controlPr>
            </control>
          </mc:Choice>
        </mc:AlternateContent>
        <mc:AlternateContent xmlns:mc="http://schemas.openxmlformats.org/markup-compatibility/2006">
          <mc:Choice Requires="x14">
            <control shapeId="1098" r:id="rId79" name="Drop Down 74">
              <controlPr defaultSize="0" autoLine="0" autoPict="0">
                <anchor moveWithCells="1">
                  <from>
                    <xdr:col>13</xdr:col>
                    <xdr:colOff>190500</xdr:colOff>
                    <xdr:row>34</xdr:row>
                    <xdr:rowOff>114300</xdr:rowOff>
                  </from>
                  <to>
                    <xdr:col>13</xdr:col>
                    <xdr:colOff>1085850</xdr:colOff>
                    <xdr:row>34</xdr:row>
                    <xdr:rowOff>314325</xdr:rowOff>
                  </to>
                </anchor>
              </controlPr>
            </control>
          </mc:Choice>
        </mc:AlternateContent>
        <mc:AlternateContent xmlns:mc="http://schemas.openxmlformats.org/markup-compatibility/2006">
          <mc:Choice Requires="x14">
            <control shapeId="1099" r:id="rId80" name="Drop Down 75">
              <controlPr defaultSize="0" autoLine="0" autoPict="0">
                <anchor moveWithCells="1">
                  <from>
                    <xdr:col>13</xdr:col>
                    <xdr:colOff>190500</xdr:colOff>
                    <xdr:row>35</xdr:row>
                    <xdr:rowOff>114300</xdr:rowOff>
                  </from>
                  <to>
                    <xdr:col>13</xdr:col>
                    <xdr:colOff>1085850</xdr:colOff>
                    <xdr:row>35</xdr:row>
                    <xdr:rowOff>314325</xdr:rowOff>
                  </to>
                </anchor>
              </controlPr>
            </control>
          </mc:Choice>
        </mc:AlternateContent>
        <mc:AlternateContent xmlns:mc="http://schemas.openxmlformats.org/markup-compatibility/2006">
          <mc:Choice Requires="x14">
            <control shapeId="1100" r:id="rId81" name="Drop Down 76">
              <controlPr defaultSize="0" autoLine="0" autoPict="0">
                <anchor moveWithCells="1">
                  <from>
                    <xdr:col>13</xdr:col>
                    <xdr:colOff>190500</xdr:colOff>
                    <xdr:row>36</xdr:row>
                    <xdr:rowOff>114300</xdr:rowOff>
                  </from>
                  <to>
                    <xdr:col>13</xdr:col>
                    <xdr:colOff>1085850</xdr:colOff>
                    <xdr:row>36</xdr:row>
                    <xdr:rowOff>314325</xdr:rowOff>
                  </to>
                </anchor>
              </controlPr>
            </control>
          </mc:Choice>
        </mc:AlternateContent>
        <mc:AlternateContent xmlns:mc="http://schemas.openxmlformats.org/markup-compatibility/2006">
          <mc:Choice Requires="x14">
            <control shapeId="1101" r:id="rId82" name="Drop Down 77">
              <controlPr defaultSize="0" autoLine="0" autoPict="0">
                <anchor moveWithCells="1">
                  <from>
                    <xdr:col>13</xdr:col>
                    <xdr:colOff>190500</xdr:colOff>
                    <xdr:row>37</xdr:row>
                    <xdr:rowOff>114300</xdr:rowOff>
                  </from>
                  <to>
                    <xdr:col>13</xdr:col>
                    <xdr:colOff>1085850</xdr:colOff>
                    <xdr:row>37</xdr:row>
                    <xdr:rowOff>314325</xdr:rowOff>
                  </to>
                </anchor>
              </controlPr>
            </control>
          </mc:Choice>
        </mc:AlternateContent>
        <mc:AlternateContent xmlns:mc="http://schemas.openxmlformats.org/markup-compatibility/2006">
          <mc:Choice Requires="x14">
            <control shapeId="1102" r:id="rId83" name="Drop Down 78">
              <controlPr defaultSize="0" autoLine="0" autoPict="0">
                <anchor moveWithCells="1">
                  <from>
                    <xdr:col>13</xdr:col>
                    <xdr:colOff>190500</xdr:colOff>
                    <xdr:row>38</xdr:row>
                    <xdr:rowOff>114300</xdr:rowOff>
                  </from>
                  <to>
                    <xdr:col>13</xdr:col>
                    <xdr:colOff>1085850</xdr:colOff>
                    <xdr:row>38</xdr:row>
                    <xdr:rowOff>314325</xdr:rowOff>
                  </to>
                </anchor>
              </controlPr>
            </control>
          </mc:Choice>
        </mc:AlternateContent>
        <mc:AlternateContent xmlns:mc="http://schemas.openxmlformats.org/markup-compatibility/2006">
          <mc:Choice Requires="x14">
            <control shapeId="1103" r:id="rId84" name="Drop Down 79">
              <controlPr defaultSize="0" autoLine="0" autoPict="0">
                <anchor moveWithCells="1">
                  <from>
                    <xdr:col>13</xdr:col>
                    <xdr:colOff>190500</xdr:colOff>
                    <xdr:row>39</xdr:row>
                    <xdr:rowOff>114300</xdr:rowOff>
                  </from>
                  <to>
                    <xdr:col>13</xdr:col>
                    <xdr:colOff>1085850</xdr:colOff>
                    <xdr:row>39</xdr:row>
                    <xdr:rowOff>314325</xdr:rowOff>
                  </to>
                </anchor>
              </controlPr>
            </control>
          </mc:Choice>
        </mc:AlternateContent>
        <mc:AlternateContent xmlns:mc="http://schemas.openxmlformats.org/markup-compatibility/2006">
          <mc:Choice Requires="x14">
            <control shapeId="1104" r:id="rId85" name="Drop Down 80">
              <controlPr defaultSize="0" autoLine="0" autoPict="0">
                <anchor moveWithCells="1">
                  <from>
                    <xdr:col>13</xdr:col>
                    <xdr:colOff>190500</xdr:colOff>
                    <xdr:row>40</xdr:row>
                    <xdr:rowOff>114300</xdr:rowOff>
                  </from>
                  <to>
                    <xdr:col>13</xdr:col>
                    <xdr:colOff>1085850</xdr:colOff>
                    <xdr:row>40</xdr:row>
                    <xdr:rowOff>314325</xdr:rowOff>
                  </to>
                </anchor>
              </controlPr>
            </control>
          </mc:Choice>
        </mc:AlternateContent>
        <mc:AlternateContent xmlns:mc="http://schemas.openxmlformats.org/markup-compatibility/2006">
          <mc:Choice Requires="x14">
            <control shapeId="1105" r:id="rId86" name="Drop Down 81">
              <controlPr defaultSize="0" autoLine="0" autoPict="0">
                <anchor moveWithCells="1">
                  <from>
                    <xdr:col>13</xdr:col>
                    <xdr:colOff>190500</xdr:colOff>
                    <xdr:row>41</xdr:row>
                    <xdr:rowOff>114300</xdr:rowOff>
                  </from>
                  <to>
                    <xdr:col>13</xdr:col>
                    <xdr:colOff>1085850</xdr:colOff>
                    <xdr:row>41</xdr:row>
                    <xdr:rowOff>314325</xdr:rowOff>
                  </to>
                </anchor>
              </controlPr>
            </control>
          </mc:Choice>
        </mc:AlternateContent>
        <mc:AlternateContent xmlns:mc="http://schemas.openxmlformats.org/markup-compatibility/2006">
          <mc:Choice Requires="x14">
            <control shapeId="1106" r:id="rId87" name="Drop Down 82">
              <controlPr defaultSize="0" autoLine="0" autoPict="0">
                <anchor moveWithCells="1">
                  <from>
                    <xdr:col>13</xdr:col>
                    <xdr:colOff>190500</xdr:colOff>
                    <xdr:row>42</xdr:row>
                    <xdr:rowOff>114300</xdr:rowOff>
                  </from>
                  <to>
                    <xdr:col>13</xdr:col>
                    <xdr:colOff>1085850</xdr:colOff>
                    <xdr:row>42</xdr:row>
                    <xdr:rowOff>314325</xdr:rowOff>
                  </to>
                </anchor>
              </controlPr>
            </control>
          </mc:Choice>
        </mc:AlternateContent>
        <mc:AlternateContent xmlns:mc="http://schemas.openxmlformats.org/markup-compatibility/2006">
          <mc:Choice Requires="x14">
            <control shapeId="1107" r:id="rId88" name="Drop Down 83">
              <controlPr defaultSize="0" autoLine="0" autoPict="0">
                <anchor moveWithCells="1">
                  <from>
                    <xdr:col>13</xdr:col>
                    <xdr:colOff>190500</xdr:colOff>
                    <xdr:row>43</xdr:row>
                    <xdr:rowOff>114300</xdr:rowOff>
                  </from>
                  <to>
                    <xdr:col>13</xdr:col>
                    <xdr:colOff>1085850</xdr:colOff>
                    <xdr:row>43</xdr:row>
                    <xdr:rowOff>314325</xdr:rowOff>
                  </to>
                </anchor>
              </controlPr>
            </control>
          </mc:Choice>
        </mc:AlternateContent>
        <mc:AlternateContent xmlns:mc="http://schemas.openxmlformats.org/markup-compatibility/2006">
          <mc:Choice Requires="x14">
            <control shapeId="1108" r:id="rId89" name="Drop Down 84">
              <controlPr defaultSize="0" autoLine="0" autoPict="0">
                <anchor moveWithCells="1">
                  <from>
                    <xdr:col>13</xdr:col>
                    <xdr:colOff>190500</xdr:colOff>
                    <xdr:row>44</xdr:row>
                    <xdr:rowOff>114300</xdr:rowOff>
                  </from>
                  <to>
                    <xdr:col>13</xdr:col>
                    <xdr:colOff>1085850</xdr:colOff>
                    <xdr:row>44</xdr:row>
                    <xdr:rowOff>314325</xdr:rowOff>
                  </to>
                </anchor>
              </controlPr>
            </control>
          </mc:Choice>
        </mc:AlternateContent>
        <mc:AlternateContent xmlns:mc="http://schemas.openxmlformats.org/markup-compatibility/2006">
          <mc:Choice Requires="x14">
            <control shapeId="1109" r:id="rId90" name="Drop Down 85">
              <controlPr defaultSize="0" autoLine="0" autoPict="0">
                <anchor moveWithCells="1">
                  <from>
                    <xdr:col>13</xdr:col>
                    <xdr:colOff>190500</xdr:colOff>
                    <xdr:row>45</xdr:row>
                    <xdr:rowOff>114300</xdr:rowOff>
                  </from>
                  <to>
                    <xdr:col>13</xdr:col>
                    <xdr:colOff>1085850</xdr:colOff>
                    <xdr:row>45</xdr:row>
                    <xdr:rowOff>314325</xdr:rowOff>
                  </to>
                </anchor>
              </controlPr>
            </control>
          </mc:Choice>
        </mc:AlternateContent>
        <mc:AlternateContent xmlns:mc="http://schemas.openxmlformats.org/markup-compatibility/2006">
          <mc:Choice Requires="x14">
            <control shapeId="1110" r:id="rId91" name="Drop Down 86">
              <controlPr defaultSize="0" autoLine="0" autoPict="0">
                <anchor moveWithCells="1">
                  <from>
                    <xdr:col>13</xdr:col>
                    <xdr:colOff>190500</xdr:colOff>
                    <xdr:row>46</xdr:row>
                    <xdr:rowOff>114300</xdr:rowOff>
                  </from>
                  <to>
                    <xdr:col>13</xdr:col>
                    <xdr:colOff>1085850</xdr:colOff>
                    <xdr:row>46</xdr:row>
                    <xdr:rowOff>314325</xdr:rowOff>
                  </to>
                </anchor>
              </controlPr>
            </control>
          </mc:Choice>
        </mc:AlternateContent>
        <mc:AlternateContent xmlns:mc="http://schemas.openxmlformats.org/markup-compatibility/2006">
          <mc:Choice Requires="x14">
            <control shapeId="1111" r:id="rId92" name="Drop Down 87">
              <controlPr defaultSize="0" autoLine="0" autoPict="0">
                <anchor moveWithCells="1">
                  <from>
                    <xdr:col>13</xdr:col>
                    <xdr:colOff>190500</xdr:colOff>
                    <xdr:row>47</xdr:row>
                    <xdr:rowOff>114300</xdr:rowOff>
                  </from>
                  <to>
                    <xdr:col>13</xdr:col>
                    <xdr:colOff>1085850</xdr:colOff>
                    <xdr:row>47</xdr:row>
                    <xdr:rowOff>314325</xdr:rowOff>
                  </to>
                </anchor>
              </controlPr>
            </control>
          </mc:Choice>
        </mc:AlternateContent>
        <mc:AlternateContent xmlns:mc="http://schemas.openxmlformats.org/markup-compatibility/2006">
          <mc:Choice Requires="x14">
            <control shapeId="1112" r:id="rId93" name="Drop Down 88">
              <controlPr defaultSize="0" autoLine="0" autoPict="0">
                <anchor moveWithCells="1">
                  <from>
                    <xdr:col>13</xdr:col>
                    <xdr:colOff>190500</xdr:colOff>
                    <xdr:row>48</xdr:row>
                    <xdr:rowOff>114300</xdr:rowOff>
                  </from>
                  <to>
                    <xdr:col>13</xdr:col>
                    <xdr:colOff>1085850</xdr:colOff>
                    <xdr:row>48</xdr:row>
                    <xdr:rowOff>314325</xdr:rowOff>
                  </to>
                </anchor>
              </controlPr>
            </control>
          </mc:Choice>
        </mc:AlternateContent>
        <mc:AlternateContent xmlns:mc="http://schemas.openxmlformats.org/markup-compatibility/2006">
          <mc:Choice Requires="x14">
            <control shapeId="1113" r:id="rId94" name="Drop Down 89">
              <controlPr defaultSize="0" autoLine="0" autoPict="0">
                <anchor moveWithCells="1">
                  <from>
                    <xdr:col>13</xdr:col>
                    <xdr:colOff>190500</xdr:colOff>
                    <xdr:row>49</xdr:row>
                    <xdr:rowOff>114300</xdr:rowOff>
                  </from>
                  <to>
                    <xdr:col>13</xdr:col>
                    <xdr:colOff>1085850</xdr:colOff>
                    <xdr:row>49</xdr:row>
                    <xdr:rowOff>314325</xdr:rowOff>
                  </to>
                </anchor>
              </controlPr>
            </control>
          </mc:Choice>
        </mc:AlternateContent>
        <mc:AlternateContent xmlns:mc="http://schemas.openxmlformats.org/markup-compatibility/2006">
          <mc:Choice Requires="x14">
            <control shapeId="1114" r:id="rId95" name="Drop Down 90">
              <controlPr defaultSize="0" autoLine="0" autoPict="0">
                <anchor moveWithCells="1">
                  <from>
                    <xdr:col>13</xdr:col>
                    <xdr:colOff>190500</xdr:colOff>
                    <xdr:row>50</xdr:row>
                    <xdr:rowOff>114300</xdr:rowOff>
                  </from>
                  <to>
                    <xdr:col>13</xdr:col>
                    <xdr:colOff>1085850</xdr:colOff>
                    <xdr:row>50</xdr:row>
                    <xdr:rowOff>314325</xdr:rowOff>
                  </to>
                </anchor>
              </controlPr>
            </control>
          </mc:Choice>
        </mc:AlternateContent>
        <mc:AlternateContent xmlns:mc="http://schemas.openxmlformats.org/markup-compatibility/2006">
          <mc:Choice Requires="x14">
            <control shapeId="1115" r:id="rId96" name="Drop Down 91">
              <controlPr defaultSize="0" autoLine="0" autoPict="0">
                <anchor moveWithCells="1">
                  <from>
                    <xdr:col>13</xdr:col>
                    <xdr:colOff>190500</xdr:colOff>
                    <xdr:row>51</xdr:row>
                    <xdr:rowOff>114300</xdr:rowOff>
                  </from>
                  <to>
                    <xdr:col>13</xdr:col>
                    <xdr:colOff>1085850</xdr:colOff>
                    <xdr:row>51</xdr:row>
                    <xdr:rowOff>314325</xdr:rowOff>
                  </to>
                </anchor>
              </controlPr>
            </control>
          </mc:Choice>
        </mc:AlternateContent>
        <mc:AlternateContent xmlns:mc="http://schemas.openxmlformats.org/markup-compatibility/2006">
          <mc:Choice Requires="x14">
            <control shapeId="1116" r:id="rId97" name="Drop Down 92">
              <controlPr defaultSize="0" autoLine="0" autoPict="0">
                <anchor moveWithCells="1">
                  <from>
                    <xdr:col>13</xdr:col>
                    <xdr:colOff>190500</xdr:colOff>
                    <xdr:row>52</xdr:row>
                    <xdr:rowOff>114300</xdr:rowOff>
                  </from>
                  <to>
                    <xdr:col>13</xdr:col>
                    <xdr:colOff>1085850</xdr:colOff>
                    <xdr:row>52</xdr:row>
                    <xdr:rowOff>314325</xdr:rowOff>
                  </to>
                </anchor>
              </controlPr>
            </control>
          </mc:Choice>
        </mc:AlternateContent>
        <mc:AlternateContent xmlns:mc="http://schemas.openxmlformats.org/markup-compatibility/2006">
          <mc:Choice Requires="x14">
            <control shapeId="1117" r:id="rId98" name="Drop Down 93">
              <controlPr defaultSize="0" autoLine="0" autoPict="0">
                <anchor moveWithCells="1">
                  <from>
                    <xdr:col>13</xdr:col>
                    <xdr:colOff>190500</xdr:colOff>
                    <xdr:row>53</xdr:row>
                    <xdr:rowOff>114300</xdr:rowOff>
                  </from>
                  <to>
                    <xdr:col>13</xdr:col>
                    <xdr:colOff>1085850</xdr:colOff>
                    <xdr:row>53</xdr:row>
                    <xdr:rowOff>314325</xdr:rowOff>
                  </to>
                </anchor>
              </controlPr>
            </control>
          </mc:Choice>
        </mc:AlternateContent>
        <mc:AlternateContent xmlns:mc="http://schemas.openxmlformats.org/markup-compatibility/2006">
          <mc:Choice Requires="x14">
            <control shapeId="1118" r:id="rId99" name="Drop Down 94">
              <controlPr defaultSize="0" autoLine="0" autoPict="0">
                <anchor moveWithCells="1">
                  <from>
                    <xdr:col>13</xdr:col>
                    <xdr:colOff>190500</xdr:colOff>
                    <xdr:row>54</xdr:row>
                    <xdr:rowOff>114300</xdr:rowOff>
                  </from>
                  <to>
                    <xdr:col>13</xdr:col>
                    <xdr:colOff>1085850</xdr:colOff>
                    <xdr:row>54</xdr:row>
                    <xdr:rowOff>314325</xdr:rowOff>
                  </to>
                </anchor>
              </controlPr>
            </control>
          </mc:Choice>
        </mc:AlternateContent>
        <mc:AlternateContent xmlns:mc="http://schemas.openxmlformats.org/markup-compatibility/2006">
          <mc:Choice Requires="x14">
            <control shapeId="1119" r:id="rId100" name="Drop Down 95">
              <controlPr defaultSize="0" autoLine="0" autoPict="0">
                <anchor moveWithCells="1">
                  <from>
                    <xdr:col>13</xdr:col>
                    <xdr:colOff>190500</xdr:colOff>
                    <xdr:row>55</xdr:row>
                    <xdr:rowOff>114300</xdr:rowOff>
                  </from>
                  <to>
                    <xdr:col>13</xdr:col>
                    <xdr:colOff>1085850</xdr:colOff>
                    <xdr:row>55</xdr:row>
                    <xdr:rowOff>314325</xdr:rowOff>
                  </to>
                </anchor>
              </controlPr>
            </control>
          </mc:Choice>
        </mc:AlternateContent>
        <mc:AlternateContent xmlns:mc="http://schemas.openxmlformats.org/markup-compatibility/2006">
          <mc:Choice Requires="x14">
            <control shapeId="1120" r:id="rId101" name="Drop Down 96">
              <controlPr defaultSize="0" autoLine="0" autoPict="0">
                <anchor moveWithCells="1">
                  <from>
                    <xdr:col>13</xdr:col>
                    <xdr:colOff>190500</xdr:colOff>
                    <xdr:row>56</xdr:row>
                    <xdr:rowOff>114300</xdr:rowOff>
                  </from>
                  <to>
                    <xdr:col>13</xdr:col>
                    <xdr:colOff>1085850</xdr:colOff>
                    <xdr:row>56</xdr:row>
                    <xdr:rowOff>314325</xdr:rowOff>
                  </to>
                </anchor>
              </controlPr>
            </control>
          </mc:Choice>
        </mc:AlternateContent>
        <mc:AlternateContent xmlns:mc="http://schemas.openxmlformats.org/markup-compatibility/2006">
          <mc:Choice Requires="x14">
            <control shapeId="1121" r:id="rId102" name="Drop Down 97">
              <controlPr defaultSize="0" autoLine="0" autoPict="0">
                <anchor moveWithCells="1">
                  <from>
                    <xdr:col>13</xdr:col>
                    <xdr:colOff>190500</xdr:colOff>
                    <xdr:row>57</xdr:row>
                    <xdr:rowOff>114300</xdr:rowOff>
                  </from>
                  <to>
                    <xdr:col>13</xdr:col>
                    <xdr:colOff>1085850</xdr:colOff>
                    <xdr:row>57</xdr:row>
                    <xdr:rowOff>314325</xdr:rowOff>
                  </to>
                </anchor>
              </controlPr>
            </control>
          </mc:Choice>
        </mc:AlternateContent>
        <mc:AlternateContent xmlns:mc="http://schemas.openxmlformats.org/markup-compatibility/2006">
          <mc:Choice Requires="x14">
            <control shapeId="1122" r:id="rId103" name="Drop Down 98">
              <controlPr defaultSize="0" autoLine="0" autoPict="0">
                <anchor moveWithCells="1">
                  <from>
                    <xdr:col>13</xdr:col>
                    <xdr:colOff>190500</xdr:colOff>
                    <xdr:row>58</xdr:row>
                    <xdr:rowOff>114300</xdr:rowOff>
                  </from>
                  <to>
                    <xdr:col>13</xdr:col>
                    <xdr:colOff>1085850</xdr:colOff>
                    <xdr:row>58</xdr:row>
                    <xdr:rowOff>314325</xdr:rowOff>
                  </to>
                </anchor>
              </controlPr>
            </control>
          </mc:Choice>
        </mc:AlternateContent>
        <mc:AlternateContent xmlns:mc="http://schemas.openxmlformats.org/markup-compatibility/2006">
          <mc:Choice Requires="x14">
            <control shapeId="1123" r:id="rId104" name="Drop Down 99">
              <controlPr defaultSize="0" autoLine="0" autoPict="0">
                <anchor moveWithCells="1">
                  <from>
                    <xdr:col>13</xdr:col>
                    <xdr:colOff>190500</xdr:colOff>
                    <xdr:row>59</xdr:row>
                    <xdr:rowOff>114300</xdr:rowOff>
                  </from>
                  <to>
                    <xdr:col>13</xdr:col>
                    <xdr:colOff>1085850</xdr:colOff>
                    <xdr:row>59</xdr:row>
                    <xdr:rowOff>314325</xdr:rowOff>
                  </to>
                </anchor>
              </controlPr>
            </control>
          </mc:Choice>
        </mc:AlternateContent>
        <mc:AlternateContent xmlns:mc="http://schemas.openxmlformats.org/markup-compatibility/2006">
          <mc:Choice Requires="x14">
            <control shapeId="1124" r:id="rId105" name="Drop Down 100">
              <controlPr defaultSize="0" autoLine="0" autoPict="0">
                <anchor moveWithCells="1">
                  <from>
                    <xdr:col>13</xdr:col>
                    <xdr:colOff>190500</xdr:colOff>
                    <xdr:row>60</xdr:row>
                    <xdr:rowOff>114300</xdr:rowOff>
                  </from>
                  <to>
                    <xdr:col>13</xdr:col>
                    <xdr:colOff>1085850</xdr:colOff>
                    <xdr:row>60</xdr:row>
                    <xdr:rowOff>314325</xdr:rowOff>
                  </to>
                </anchor>
              </controlPr>
            </control>
          </mc:Choice>
        </mc:AlternateContent>
        <mc:AlternateContent xmlns:mc="http://schemas.openxmlformats.org/markup-compatibility/2006">
          <mc:Choice Requires="x14">
            <control shapeId="1176" r:id="rId106" name="Drop Down 152">
              <controlPr defaultSize="0" autoLine="0" autoPict="0">
                <anchor moveWithCells="1">
                  <from>
                    <xdr:col>10</xdr:col>
                    <xdr:colOff>190500</xdr:colOff>
                    <xdr:row>10</xdr:row>
                    <xdr:rowOff>114300</xdr:rowOff>
                  </from>
                  <to>
                    <xdr:col>10</xdr:col>
                    <xdr:colOff>1095375</xdr:colOff>
                    <xdr:row>10</xdr:row>
                    <xdr:rowOff>314325</xdr:rowOff>
                  </to>
                </anchor>
              </controlPr>
            </control>
          </mc:Choice>
        </mc:AlternateContent>
        <mc:AlternateContent xmlns:mc="http://schemas.openxmlformats.org/markup-compatibility/2006">
          <mc:Choice Requires="x14">
            <control shapeId="1177" r:id="rId107" name="Drop Down 153">
              <controlPr defaultSize="0" autoLine="0" autoPict="0">
                <anchor moveWithCells="1">
                  <from>
                    <xdr:col>10</xdr:col>
                    <xdr:colOff>190500</xdr:colOff>
                    <xdr:row>12</xdr:row>
                    <xdr:rowOff>114300</xdr:rowOff>
                  </from>
                  <to>
                    <xdr:col>10</xdr:col>
                    <xdr:colOff>1095375</xdr:colOff>
                    <xdr:row>12</xdr:row>
                    <xdr:rowOff>314325</xdr:rowOff>
                  </to>
                </anchor>
              </controlPr>
            </control>
          </mc:Choice>
        </mc:AlternateContent>
        <mc:AlternateContent xmlns:mc="http://schemas.openxmlformats.org/markup-compatibility/2006">
          <mc:Choice Requires="x14">
            <control shapeId="1178" r:id="rId108" name="Drop Down 154">
              <controlPr defaultSize="0" autoLine="0" autoPict="0">
                <anchor moveWithCells="1">
                  <from>
                    <xdr:col>10</xdr:col>
                    <xdr:colOff>190500</xdr:colOff>
                    <xdr:row>13</xdr:row>
                    <xdr:rowOff>114300</xdr:rowOff>
                  </from>
                  <to>
                    <xdr:col>10</xdr:col>
                    <xdr:colOff>1095375</xdr:colOff>
                    <xdr:row>13</xdr:row>
                    <xdr:rowOff>314325</xdr:rowOff>
                  </to>
                </anchor>
              </controlPr>
            </control>
          </mc:Choice>
        </mc:AlternateContent>
        <mc:AlternateContent xmlns:mc="http://schemas.openxmlformats.org/markup-compatibility/2006">
          <mc:Choice Requires="x14">
            <control shapeId="1179" r:id="rId109" name="Drop Down 155">
              <controlPr defaultSize="0" autoLine="0" autoPict="0">
                <anchor moveWithCells="1">
                  <from>
                    <xdr:col>10</xdr:col>
                    <xdr:colOff>190500</xdr:colOff>
                    <xdr:row>14</xdr:row>
                    <xdr:rowOff>114300</xdr:rowOff>
                  </from>
                  <to>
                    <xdr:col>10</xdr:col>
                    <xdr:colOff>1095375</xdr:colOff>
                    <xdr:row>14</xdr:row>
                    <xdr:rowOff>314325</xdr:rowOff>
                  </to>
                </anchor>
              </controlPr>
            </control>
          </mc:Choice>
        </mc:AlternateContent>
        <mc:AlternateContent xmlns:mc="http://schemas.openxmlformats.org/markup-compatibility/2006">
          <mc:Choice Requires="x14">
            <control shapeId="1180" r:id="rId110" name="Drop Down 156">
              <controlPr defaultSize="0" autoLine="0" autoPict="0">
                <anchor moveWithCells="1">
                  <from>
                    <xdr:col>10</xdr:col>
                    <xdr:colOff>190500</xdr:colOff>
                    <xdr:row>15</xdr:row>
                    <xdr:rowOff>114300</xdr:rowOff>
                  </from>
                  <to>
                    <xdr:col>10</xdr:col>
                    <xdr:colOff>1095375</xdr:colOff>
                    <xdr:row>15</xdr:row>
                    <xdr:rowOff>314325</xdr:rowOff>
                  </to>
                </anchor>
              </controlPr>
            </control>
          </mc:Choice>
        </mc:AlternateContent>
        <mc:AlternateContent xmlns:mc="http://schemas.openxmlformats.org/markup-compatibility/2006">
          <mc:Choice Requires="x14">
            <control shapeId="1181" r:id="rId111" name="Drop Down 157">
              <controlPr defaultSize="0" autoLine="0" autoPict="0">
                <anchor moveWithCells="1">
                  <from>
                    <xdr:col>10</xdr:col>
                    <xdr:colOff>190500</xdr:colOff>
                    <xdr:row>16</xdr:row>
                    <xdr:rowOff>114300</xdr:rowOff>
                  </from>
                  <to>
                    <xdr:col>10</xdr:col>
                    <xdr:colOff>1095375</xdr:colOff>
                    <xdr:row>16</xdr:row>
                    <xdr:rowOff>314325</xdr:rowOff>
                  </to>
                </anchor>
              </controlPr>
            </control>
          </mc:Choice>
        </mc:AlternateContent>
        <mc:AlternateContent xmlns:mc="http://schemas.openxmlformats.org/markup-compatibility/2006">
          <mc:Choice Requires="x14">
            <control shapeId="1182" r:id="rId112" name="Drop Down 158">
              <controlPr defaultSize="0" autoLine="0" autoPict="0">
                <anchor moveWithCells="1">
                  <from>
                    <xdr:col>10</xdr:col>
                    <xdr:colOff>190500</xdr:colOff>
                    <xdr:row>17</xdr:row>
                    <xdr:rowOff>114300</xdr:rowOff>
                  </from>
                  <to>
                    <xdr:col>10</xdr:col>
                    <xdr:colOff>1095375</xdr:colOff>
                    <xdr:row>17</xdr:row>
                    <xdr:rowOff>314325</xdr:rowOff>
                  </to>
                </anchor>
              </controlPr>
            </control>
          </mc:Choice>
        </mc:AlternateContent>
        <mc:AlternateContent xmlns:mc="http://schemas.openxmlformats.org/markup-compatibility/2006">
          <mc:Choice Requires="x14">
            <control shapeId="1183" r:id="rId113" name="Drop Down 159">
              <controlPr defaultSize="0" autoLine="0" autoPict="0">
                <anchor moveWithCells="1">
                  <from>
                    <xdr:col>10</xdr:col>
                    <xdr:colOff>190500</xdr:colOff>
                    <xdr:row>18</xdr:row>
                    <xdr:rowOff>114300</xdr:rowOff>
                  </from>
                  <to>
                    <xdr:col>10</xdr:col>
                    <xdr:colOff>1095375</xdr:colOff>
                    <xdr:row>18</xdr:row>
                    <xdr:rowOff>314325</xdr:rowOff>
                  </to>
                </anchor>
              </controlPr>
            </control>
          </mc:Choice>
        </mc:AlternateContent>
        <mc:AlternateContent xmlns:mc="http://schemas.openxmlformats.org/markup-compatibility/2006">
          <mc:Choice Requires="x14">
            <control shapeId="1184" r:id="rId114" name="Drop Down 160">
              <controlPr defaultSize="0" autoLine="0" autoPict="0">
                <anchor moveWithCells="1">
                  <from>
                    <xdr:col>10</xdr:col>
                    <xdr:colOff>190500</xdr:colOff>
                    <xdr:row>19</xdr:row>
                    <xdr:rowOff>114300</xdr:rowOff>
                  </from>
                  <to>
                    <xdr:col>10</xdr:col>
                    <xdr:colOff>1095375</xdr:colOff>
                    <xdr:row>19</xdr:row>
                    <xdr:rowOff>314325</xdr:rowOff>
                  </to>
                </anchor>
              </controlPr>
            </control>
          </mc:Choice>
        </mc:AlternateContent>
        <mc:AlternateContent xmlns:mc="http://schemas.openxmlformats.org/markup-compatibility/2006">
          <mc:Choice Requires="x14">
            <control shapeId="1185" r:id="rId115" name="Drop Down 161">
              <controlPr defaultSize="0" autoLine="0" autoPict="0">
                <anchor moveWithCells="1">
                  <from>
                    <xdr:col>10</xdr:col>
                    <xdr:colOff>190500</xdr:colOff>
                    <xdr:row>20</xdr:row>
                    <xdr:rowOff>114300</xdr:rowOff>
                  </from>
                  <to>
                    <xdr:col>10</xdr:col>
                    <xdr:colOff>1095375</xdr:colOff>
                    <xdr:row>20</xdr:row>
                    <xdr:rowOff>314325</xdr:rowOff>
                  </to>
                </anchor>
              </controlPr>
            </control>
          </mc:Choice>
        </mc:AlternateContent>
        <mc:AlternateContent xmlns:mc="http://schemas.openxmlformats.org/markup-compatibility/2006">
          <mc:Choice Requires="x14">
            <control shapeId="1186" r:id="rId116" name="Drop Down 162">
              <controlPr defaultSize="0" autoLine="0" autoPict="0">
                <anchor moveWithCells="1">
                  <from>
                    <xdr:col>10</xdr:col>
                    <xdr:colOff>190500</xdr:colOff>
                    <xdr:row>21</xdr:row>
                    <xdr:rowOff>114300</xdr:rowOff>
                  </from>
                  <to>
                    <xdr:col>10</xdr:col>
                    <xdr:colOff>1095375</xdr:colOff>
                    <xdr:row>21</xdr:row>
                    <xdr:rowOff>314325</xdr:rowOff>
                  </to>
                </anchor>
              </controlPr>
            </control>
          </mc:Choice>
        </mc:AlternateContent>
        <mc:AlternateContent xmlns:mc="http://schemas.openxmlformats.org/markup-compatibility/2006">
          <mc:Choice Requires="x14">
            <control shapeId="1187" r:id="rId117" name="Drop Down 163">
              <controlPr defaultSize="0" autoLine="0" autoPict="0">
                <anchor moveWithCells="1">
                  <from>
                    <xdr:col>10</xdr:col>
                    <xdr:colOff>190500</xdr:colOff>
                    <xdr:row>22</xdr:row>
                    <xdr:rowOff>114300</xdr:rowOff>
                  </from>
                  <to>
                    <xdr:col>10</xdr:col>
                    <xdr:colOff>1095375</xdr:colOff>
                    <xdr:row>22</xdr:row>
                    <xdr:rowOff>314325</xdr:rowOff>
                  </to>
                </anchor>
              </controlPr>
            </control>
          </mc:Choice>
        </mc:AlternateContent>
        <mc:AlternateContent xmlns:mc="http://schemas.openxmlformats.org/markup-compatibility/2006">
          <mc:Choice Requires="x14">
            <control shapeId="1188" r:id="rId118" name="Drop Down 164">
              <controlPr defaultSize="0" autoLine="0" autoPict="0">
                <anchor moveWithCells="1">
                  <from>
                    <xdr:col>10</xdr:col>
                    <xdr:colOff>190500</xdr:colOff>
                    <xdr:row>23</xdr:row>
                    <xdr:rowOff>114300</xdr:rowOff>
                  </from>
                  <to>
                    <xdr:col>10</xdr:col>
                    <xdr:colOff>1095375</xdr:colOff>
                    <xdr:row>23</xdr:row>
                    <xdr:rowOff>314325</xdr:rowOff>
                  </to>
                </anchor>
              </controlPr>
            </control>
          </mc:Choice>
        </mc:AlternateContent>
        <mc:AlternateContent xmlns:mc="http://schemas.openxmlformats.org/markup-compatibility/2006">
          <mc:Choice Requires="x14">
            <control shapeId="1189" r:id="rId119" name="Drop Down 165">
              <controlPr defaultSize="0" autoLine="0" autoPict="0">
                <anchor moveWithCells="1">
                  <from>
                    <xdr:col>10</xdr:col>
                    <xdr:colOff>190500</xdr:colOff>
                    <xdr:row>24</xdr:row>
                    <xdr:rowOff>114300</xdr:rowOff>
                  </from>
                  <to>
                    <xdr:col>10</xdr:col>
                    <xdr:colOff>1095375</xdr:colOff>
                    <xdr:row>24</xdr:row>
                    <xdr:rowOff>314325</xdr:rowOff>
                  </to>
                </anchor>
              </controlPr>
            </control>
          </mc:Choice>
        </mc:AlternateContent>
        <mc:AlternateContent xmlns:mc="http://schemas.openxmlformats.org/markup-compatibility/2006">
          <mc:Choice Requires="x14">
            <control shapeId="1190" r:id="rId120" name="Drop Down 166">
              <controlPr defaultSize="0" autoLine="0" autoPict="0">
                <anchor moveWithCells="1">
                  <from>
                    <xdr:col>10</xdr:col>
                    <xdr:colOff>190500</xdr:colOff>
                    <xdr:row>25</xdr:row>
                    <xdr:rowOff>114300</xdr:rowOff>
                  </from>
                  <to>
                    <xdr:col>10</xdr:col>
                    <xdr:colOff>1095375</xdr:colOff>
                    <xdr:row>25</xdr:row>
                    <xdr:rowOff>314325</xdr:rowOff>
                  </to>
                </anchor>
              </controlPr>
            </control>
          </mc:Choice>
        </mc:AlternateContent>
        <mc:AlternateContent xmlns:mc="http://schemas.openxmlformats.org/markup-compatibility/2006">
          <mc:Choice Requires="x14">
            <control shapeId="1191" r:id="rId121" name="Drop Down 167">
              <controlPr defaultSize="0" autoLine="0" autoPict="0">
                <anchor moveWithCells="1">
                  <from>
                    <xdr:col>10</xdr:col>
                    <xdr:colOff>190500</xdr:colOff>
                    <xdr:row>26</xdr:row>
                    <xdr:rowOff>114300</xdr:rowOff>
                  </from>
                  <to>
                    <xdr:col>10</xdr:col>
                    <xdr:colOff>1095375</xdr:colOff>
                    <xdr:row>26</xdr:row>
                    <xdr:rowOff>314325</xdr:rowOff>
                  </to>
                </anchor>
              </controlPr>
            </control>
          </mc:Choice>
        </mc:AlternateContent>
        <mc:AlternateContent xmlns:mc="http://schemas.openxmlformats.org/markup-compatibility/2006">
          <mc:Choice Requires="x14">
            <control shapeId="1192" r:id="rId122" name="Drop Down 168">
              <controlPr defaultSize="0" autoLine="0" autoPict="0">
                <anchor moveWithCells="1">
                  <from>
                    <xdr:col>10</xdr:col>
                    <xdr:colOff>190500</xdr:colOff>
                    <xdr:row>27</xdr:row>
                    <xdr:rowOff>114300</xdr:rowOff>
                  </from>
                  <to>
                    <xdr:col>10</xdr:col>
                    <xdr:colOff>1095375</xdr:colOff>
                    <xdr:row>27</xdr:row>
                    <xdr:rowOff>314325</xdr:rowOff>
                  </to>
                </anchor>
              </controlPr>
            </control>
          </mc:Choice>
        </mc:AlternateContent>
        <mc:AlternateContent xmlns:mc="http://schemas.openxmlformats.org/markup-compatibility/2006">
          <mc:Choice Requires="x14">
            <control shapeId="1193" r:id="rId123" name="Drop Down 169">
              <controlPr defaultSize="0" autoLine="0" autoPict="0">
                <anchor moveWithCells="1">
                  <from>
                    <xdr:col>10</xdr:col>
                    <xdr:colOff>190500</xdr:colOff>
                    <xdr:row>28</xdr:row>
                    <xdr:rowOff>114300</xdr:rowOff>
                  </from>
                  <to>
                    <xdr:col>10</xdr:col>
                    <xdr:colOff>1095375</xdr:colOff>
                    <xdr:row>28</xdr:row>
                    <xdr:rowOff>314325</xdr:rowOff>
                  </to>
                </anchor>
              </controlPr>
            </control>
          </mc:Choice>
        </mc:AlternateContent>
        <mc:AlternateContent xmlns:mc="http://schemas.openxmlformats.org/markup-compatibility/2006">
          <mc:Choice Requires="x14">
            <control shapeId="1194" r:id="rId124" name="Drop Down 170">
              <controlPr defaultSize="0" autoLine="0" autoPict="0">
                <anchor moveWithCells="1">
                  <from>
                    <xdr:col>10</xdr:col>
                    <xdr:colOff>190500</xdr:colOff>
                    <xdr:row>29</xdr:row>
                    <xdr:rowOff>114300</xdr:rowOff>
                  </from>
                  <to>
                    <xdr:col>10</xdr:col>
                    <xdr:colOff>1095375</xdr:colOff>
                    <xdr:row>29</xdr:row>
                    <xdr:rowOff>314325</xdr:rowOff>
                  </to>
                </anchor>
              </controlPr>
            </control>
          </mc:Choice>
        </mc:AlternateContent>
        <mc:AlternateContent xmlns:mc="http://schemas.openxmlformats.org/markup-compatibility/2006">
          <mc:Choice Requires="x14">
            <control shapeId="1195" r:id="rId125" name="Drop Down 171">
              <controlPr defaultSize="0" autoLine="0" autoPict="0">
                <anchor moveWithCells="1">
                  <from>
                    <xdr:col>10</xdr:col>
                    <xdr:colOff>190500</xdr:colOff>
                    <xdr:row>30</xdr:row>
                    <xdr:rowOff>114300</xdr:rowOff>
                  </from>
                  <to>
                    <xdr:col>10</xdr:col>
                    <xdr:colOff>1095375</xdr:colOff>
                    <xdr:row>30</xdr:row>
                    <xdr:rowOff>314325</xdr:rowOff>
                  </to>
                </anchor>
              </controlPr>
            </control>
          </mc:Choice>
        </mc:AlternateContent>
        <mc:AlternateContent xmlns:mc="http://schemas.openxmlformats.org/markup-compatibility/2006">
          <mc:Choice Requires="x14">
            <control shapeId="1196" r:id="rId126" name="Drop Down 172">
              <controlPr defaultSize="0" autoLine="0" autoPict="0">
                <anchor moveWithCells="1">
                  <from>
                    <xdr:col>10</xdr:col>
                    <xdr:colOff>190500</xdr:colOff>
                    <xdr:row>31</xdr:row>
                    <xdr:rowOff>114300</xdr:rowOff>
                  </from>
                  <to>
                    <xdr:col>10</xdr:col>
                    <xdr:colOff>1095375</xdr:colOff>
                    <xdr:row>31</xdr:row>
                    <xdr:rowOff>314325</xdr:rowOff>
                  </to>
                </anchor>
              </controlPr>
            </control>
          </mc:Choice>
        </mc:AlternateContent>
        <mc:AlternateContent xmlns:mc="http://schemas.openxmlformats.org/markup-compatibility/2006">
          <mc:Choice Requires="x14">
            <control shapeId="1197" r:id="rId127" name="Drop Down 173">
              <controlPr defaultSize="0" autoLine="0" autoPict="0">
                <anchor moveWithCells="1">
                  <from>
                    <xdr:col>10</xdr:col>
                    <xdr:colOff>190500</xdr:colOff>
                    <xdr:row>32</xdr:row>
                    <xdr:rowOff>114300</xdr:rowOff>
                  </from>
                  <to>
                    <xdr:col>10</xdr:col>
                    <xdr:colOff>1095375</xdr:colOff>
                    <xdr:row>32</xdr:row>
                    <xdr:rowOff>314325</xdr:rowOff>
                  </to>
                </anchor>
              </controlPr>
            </control>
          </mc:Choice>
        </mc:AlternateContent>
        <mc:AlternateContent xmlns:mc="http://schemas.openxmlformats.org/markup-compatibility/2006">
          <mc:Choice Requires="x14">
            <control shapeId="1199" r:id="rId128" name="Drop Down 175">
              <controlPr defaultSize="0" autoLine="0" autoPict="0">
                <anchor moveWithCells="1">
                  <from>
                    <xdr:col>10</xdr:col>
                    <xdr:colOff>190500</xdr:colOff>
                    <xdr:row>33</xdr:row>
                    <xdr:rowOff>114300</xdr:rowOff>
                  </from>
                  <to>
                    <xdr:col>10</xdr:col>
                    <xdr:colOff>1095375</xdr:colOff>
                    <xdr:row>33</xdr:row>
                    <xdr:rowOff>314325</xdr:rowOff>
                  </to>
                </anchor>
              </controlPr>
            </control>
          </mc:Choice>
        </mc:AlternateContent>
        <mc:AlternateContent xmlns:mc="http://schemas.openxmlformats.org/markup-compatibility/2006">
          <mc:Choice Requires="x14">
            <control shapeId="1200" r:id="rId129" name="Drop Down 176">
              <controlPr defaultSize="0" autoLine="0" autoPict="0">
                <anchor moveWithCells="1">
                  <from>
                    <xdr:col>10</xdr:col>
                    <xdr:colOff>190500</xdr:colOff>
                    <xdr:row>34</xdr:row>
                    <xdr:rowOff>114300</xdr:rowOff>
                  </from>
                  <to>
                    <xdr:col>10</xdr:col>
                    <xdr:colOff>1095375</xdr:colOff>
                    <xdr:row>34</xdr:row>
                    <xdr:rowOff>314325</xdr:rowOff>
                  </to>
                </anchor>
              </controlPr>
            </control>
          </mc:Choice>
        </mc:AlternateContent>
        <mc:AlternateContent xmlns:mc="http://schemas.openxmlformats.org/markup-compatibility/2006">
          <mc:Choice Requires="x14">
            <control shapeId="1202" r:id="rId130" name="Drop Down 178">
              <controlPr defaultSize="0" autoLine="0" autoPict="0">
                <anchor moveWithCells="1">
                  <from>
                    <xdr:col>10</xdr:col>
                    <xdr:colOff>190500</xdr:colOff>
                    <xdr:row>35</xdr:row>
                    <xdr:rowOff>114300</xdr:rowOff>
                  </from>
                  <to>
                    <xdr:col>10</xdr:col>
                    <xdr:colOff>1095375</xdr:colOff>
                    <xdr:row>35</xdr:row>
                    <xdr:rowOff>314325</xdr:rowOff>
                  </to>
                </anchor>
              </controlPr>
            </control>
          </mc:Choice>
        </mc:AlternateContent>
        <mc:AlternateContent xmlns:mc="http://schemas.openxmlformats.org/markup-compatibility/2006">
          <mc:Choice Requires="x14">
            <control shapeId="1203" r:id="rId131" name="Drop Down 179">
              <controlPr defaultSize="0" autoLine="0" autoPict="0">
                <anchor moveWithCells="1">
                  <from>
                    <xdr:col>10</xdr:col>
                    <xdr:colOff>190500</xdr:colOff>
                    <xdr:row>36</xdr:row>
                    <xdr:rowOff>114300</xdr:rowOff>
                  </from>
                  <to>
                    <xdr:col>10</xdr:col>
                    <xdr:colOff>1095375</xdr:colOff>
                    <xdr:row>36</xdr:row>
                    <xdr:rowOff>314325</xdr:rowOff>
                  </to>
                </anchor>
              </controlPr>
            </control>
          </mc:Choice>
        </mc:AlternateContent>
        <mc:AlternateContent xmlns:mc="http://schemas.openxmlformats.org/markup-compatibility/2006">
          <mc:Choice Requires="x14">
            <control shapeId="1204" r:id="rId132" name="Drop Down 180">
              <controlPr defaultSize="0" autoLine="0" autoPict="0">
                <anchor moveWithCells="1">
                  <from>
                    <xdr:col>10</xdr:col>
                    <xdr:colOff>190500</xdr:colOff>
                    <xdr:row>37</xdr:row>
                    <xdr:rowOff>114300</xdr:rowOff>
                  </from>
                  <to>
                    <xdr:col>10</xdr:col>
                    <xdr:colOff>1095375</xdr:colOff>
                    <xdr:row>37</xdr:row>
                    <xdr:rowOff>314325</xdr:rowOff>
                  </to>
                </anchor>
              </controlPr>
            </control>
          </mc:Choice>
        </mc:AlternateContent>
        <mc:AlternateContent xmlns:mc="http://schemas.openxmlformats.org/markup-compatibility/2006">
          <mc:Choice Requires="x14">
            <control shapeId="1205" r:id="rId133" name="Drop Down 181">
              <controlPr defaultSize="0" autoLine="0" autoPict="0">
                <anchor moveWithCells="1">
                  <from>
                    <xdr:col>10</xdr:col>
                    <xdr:colOff>190500</xdr:colOff>
                    <xdr:row>38</xdr:row>
                    <xdr:rowOff>114300</xdr:rowOff>
                  </from>
                  <to>
                    <xdr:col>10</xdr:col>
                    <xdr:colOff>1095375</xdr:colOff>
                    <xdr:row>38</xdr:row>
                    <xdr:rowOff>314325</xdr:rowOff>
                  </to>
                </anchor>
              </controlPr>
            </control>
          </mc:Choice>
        </mc:AlternateContent>
        <mc:AlternateContent xmlns:mc="http://schemas.openxmlformats.org/markup-compatibility/2006">
          <mc:Choice Requires="x14">
            <control shapeId="1206" r:id="rId134" name="Drop Down 182">
              <controlPr defaultSize="0" autoLine="0" autoPict="0">
                <anchor moveWithCells="1">
                  <from>
                    <xdr:col>10</xdr:col>
                    <xdr:colOff>190500</xdr:colOff>
                    <xdr:row>39</xdr:row>
                    <xdr:rowOff>114300</xdr:rowOff>
                  </from>
                  <to>
                    <xdr:col>10</xdr:col>
                    <xdr:colOff>1095375</xdr:colOff>
                    <xdr:row>39</xdr:row>
                    <xdr:rowOff>314325</xdr:rowOff>
                  </to>
                </anchor>
              </controlPr>
            </control>
          </mc:Choice>
        </mc:AlternateContent>
        <mc:AlternateContent xmlns:mc="http://schemas.openxmlformats.org/markup-compatibility/2006">
          <mc:Choice Requires="x14">
            <control shapeId="1207" r:id="rId135" name="Drop Down 183">
              <controlPr defaultSize="0" autoLine="0" autoPict="0">
                <anchor moveWithCells="1">
                  <from>
                    <xdr:col>10</xdr:col>
                    <xdr:colOff>190500</xdr:colOff>
                    <xdr:row>40</xdr:row>
                    <xdr:rowOff>114300</xdr:rowOff>
                  </from>
                  <to>
                    <xdr:col>10</xdr:col>
                    <xdr:colOff>1095375</xdr:colOff>
                    <xdr:row>40</xdr:row>
                    <xdr:rowOff>314325</xdr:rowOff>
                  </to>
                </anchor>
              </controlPr>
            </control>
          </mc:Choice>
        </mc:AlternateContent>
        <mc:AlternateContent xmlns:mc="http://schemas.openxmlformats.org/markup-compatibility/2006">
          <mc:Choice Requires="x14">
            <control shapeId="1208" r:id="rId136" name="Drop Down 184">
              <controlPr defaultSize="0" autoLine="0" autoPict="0">
                <anchor moveWithCells="1">
                  <from>
                    <xdr:col>10</xdr:col>
                    <xdr:colOff>190500</xdr:colOff>
                    <xdr:row>41</xdr:row>
                    <xdr:rowOff>114300</xdr:rowOff>
                  </from>
                  <to>
                    <xdr:col>10</xdr:col>
                    <xdr:colOff>1095375</xdr:colOff>
                    <xdr:row>41</xdr:row>
                    <xdr:rowOff>314325</xdr:rowOff>
                  </to>
                </anchor>
              </controlPr>
            </control>
          </mc:Choice>
        </mc:AlternateContent>
        <mc:AlternateContent xmlns:mc="http://schemas.openxmlformats.org/markup-compatibility/2006">
          <mc:Choice Requires="x14">
            <control shapeId="1209" r:id="rId137" name="Drop Down 185">
              <controlPr defaultSize="0" autoLine="0" autoPict="0">
                <anchor moveWithCells="1">
                  <from>
                    <xdr:col>10</xdr:col>
                    <xdr:colOff>190500</xdr:colOff>
                    <xdr:row>42</xdr:row>
                    <xdr:rowOff>114300</xdr:rowOff>
                  </from>
                  <to>
                    <xdr:col>10</xdr:col>
                    <xdr:colOff>1095375</xdr:colOff>
                    <xdr:row>42</xdr:row>
                    <xdr:rowOff>314325</xdr:rowOff>
                  </to>
                </anchor>
              </controlPr>
            </control>
          </mc:Choice>
        </mc:AlternateContent>
        <mc:AlternateContent xmlns:mc="http://schemas.openxmlformats.org/markup-compatibility/2006">
          <mc:Choice Requires="x14">
            <control shapeId="1210" r:id="rId138" name="Drop Down 186">
              <controlPr defaultSize="0" autoLine="0" autoPict="0">
                <anchor moveWithCells="1">
                  <from>
                    <xdr:col>10</xdr:col>
                    <xdr:colOff>190500</xdr:colOff>
                    <xdr:row>43</xdr:row>
                    <xdr:rowOff>114300</xdr:rowOff>
                  </from>
                  <to>
                    <xdr:col>10</xdr:col>
                    <xdr:colOff>1095375</xdr:colOff>
                    <xdr:row>43</xdr:row>
                    <xdr:rowOff>314325</xdr:rowOff>
                  </to>
                </anchor>
              </controlPr>
            </control>
          </mc:Choice>
        </mc:AlternateContent>
        <mc:AlternateContent xmlns:mc="http://schemas.openxmlformats.org/markup-compatibility/2006">
          <mc:Choice Requires="x14">
            <control shapeId="1211" r:id="rId139" name="Drop Down 187">
              <controlPr defaultSize="0" autoLine="0" autoPict="0">
                <anchor moveWithCells="1">
                  <from>
                    <xdr:col>10</xdr:col>
                    <xdr:colOff>190500</xdr:colOff>
                    <xdr:row>44</xdr:row>
                    <xdr:rowOff>114300</xdr:rowOff>
                  </from>
                  <to>
                    <xdr:col>10</xdr:col>
                    <xdr:colOff>1095375</xdr:colOff>
                    <xdr:row>44</xdr:row>
                    <xdr:rowOff>314325</xdr:rowOff>
                  </to>
                </anchor>
              </controlPr>
            </control>
          </mc:Choice>
        </mc:AlternateContent>
        <mc:AlternateContent xmlns:mc="http://schemas.openxmlformats.org/markup-compatibility/2006">
          <mc:Choice Requires="x14">
            <control shapeId="1212" r:id="rId140" name="Drop Down 188">
              <controlPr defaultSize="0" autoLine="0" autoPict="0">
                <anchor moveWithCells="1">
                  <from>
                    <xdr:col>10</xdr:col>
                    <xdr:colOff>190500</xdr:colOff>
                    <xdr:row>45</xdr:row>
                    <xdr:rowOff>114300</xdr:rowOff>
                  </from>
                  <to>
                    <xdr:col>10</xdr:col>
                    <xdr:colOff>1095375</xdr:colOff>
                    <xdr:row>45</xdr:row>
                    <xdr:rowOff>314325</xdr:rowOff>
                  </to>
                </anchor>
              </controlPr>
            </control>
          </mc:Choice>
        </mc:AlternateContent>
        <mc:AlternateContent xmlns:mc="http://schemas.openxmlformats.org/markup-compatibility/2006">
          <mc:Choice Requires="x14">
            <control shapeId="1213" r:id="rId141" name="Drop Down 189">
              <controlPr defaultSize="0" autoLine="0" autoPict="0">
                <anchor moveWithCells="1">
                  <from>
                    <xdr:col>10</xdr:col>
                    <xdr:colOff>190500</xdr:colOff>
                    <xdr:row>46</xdr:row>
                    <xdr:rowOff>114300</xdr:rowOff>
                  </from>
                  <to>
                    <xdr:col>10</xdr:col>
                    <xdr:colOff>1095375</xdr:colOff>
                    <xdr:row>46</xdr:row>
                    <xdr:rowOff>314325</xdr:rowOff>
                  </to>
                </anchor>
              </controlPr>
            </control>
          </mc:Choice>
        </mc:AlternateContent>
        <mc:AlternateContent xmlns:mc="http://schemas.openxmlformats.org/markup-compatibility/2006">
          <mc:Choice Requires="x14">
            <control shapeId="1214" r:id="rId142" name="Drop Down 190">
              <controlPr defaultSize="0" autoLine="0" autoPict="0">
                <anchor moveWithCells="1">
                  <from>
                    <xdr:col>10</xdr:col>
                    <xdr:colOff>190500</xdr:colOff>
                    <xdr:row>47</xdr:row>
                    <xdr:rowOff>114300</xdr:rowOff>
                  </from>
                  <to>
                    <xdr:col>10</xdr:col>
                    <xdr:colOff>1095375</xdr:colOff>
                    <xdr:row>47</xdr:row>
                    <xdr:rowOff>314325</xdr:rowOff>
                  </to>
                </anchor>
              </controlPr>
            </control>
          </mc:Choice>
        </mc:AlternateContent>
        <mc:AlternateContent xmlns:mc="http://schemas.openxmlformats.org/markup-compatibility/2006">
          <mc:Choice Requires="x14">
            <control shapeId="1215" r:id="rId143" name="Drop Down 191">
              <controlPr defaultSize="0" autoLine="0" autoPict="0">
                <anchor moveWithCells="1">
                  <from>
                    <xdr:col>10</xdr:col>
                    <xdr:colOff>190500</xdr:colOff>
                    <xdr:row>48</xdr:row>
                    <xdr:rowOff>114300</xdr:rowOff>
                  </from>
                  <to>
                    <xdr:col>10</xdr:col>
                    <xdr:colOff>1095375</xdr:colOff>
                    <xdr:row>48</xdr:row>
                    <xdr:rowOff>314325</xdr:rowOff>
                  </to>
                </anchor>
              </controlPr>
            </control>
          </mc:Choice>
        </mc:AlternateContent>
        <mc:AlternateContent xmlns:mc="http://schemas.openxmlformats.org/markup-compatibility/2006">
          <mc:Choice Requires="x14">
            <control shapeId="1216" r:id="rId144" name="Drop Down 192">
              <controlPr defaultSize="0" autoLine="0" autoPict="0">
                <anchor moveWithCells="1">
                  <from>
                    <xdr:col>10</xdr:col>
                    <xdr:colOff>190500</xdr:colOff>
                    <xdr:row>49</xdr:row>
                    <xdr:rowOff>114300</xdr:rowOff>
                  </from>
                  <to>
                    <xdr:col>10</xdr:col>
                    <xdr:colOff>1095375</xdr:colOff>
                    <xdr:row>49</xdr:row>
                    <xdr:rowOff>314325</xdr:rowOff>
                  </to>
                </anchor>
              </controlPr>
            </control>
          </mc:Choice>
        </mc:AlternateContent>
        <mc:AlternateContent xmlns:mc="http://schemas.openxmlformats.org/markup-compatibility/2006">
          <mc:Choice Requires="x14">
            <control shapeId="1217" r:id="rId145" name="Drop Down 193">
              <controlPr defaultSize="0" autoLine="0" autoPict="0">
                <anchor moveWithCells="1">
                  <from>
                    <xdr:col>10</xdr:col>
                    <xdr:colOff>190500</xdr:colOff>
                    <xdr:row>50</xdr:row>
                    <xdr:rowOff>114300</xdr:rowOff>
                  </from>
                  <to>
                    <xdr:col>10</xdr:col>
                    <xdr:colOff>1095375</xdr:colOff>
                    <xdr:row>50</xdr:row>
                    <xdr:rowOff>314325</xdr:rowOff>
                  </to>
                </anchor>
              </controlPr>
            </control>
          </mc:Choice>
        </mc:AlternateContent>
        <mc:AlternateContent xmlns:mc="http://schemas.openxmlformats.org/markup-compatibility/2006">
          <mc:Choice Requires="x14">
            <control shapeId="1218" r:id="rId146" name="Drop Down 194">
              <controlPr defaultSize="0" autoLine="0" autoPict="0">
                <anchor moveWithCells="1">
                  <from>
                    <xdr:col>10</xdr:col>
                    <xdr:colOff>190500</xdr:colOff>
                    <xdr:row>51</xdr:row>
                    <xdr:rowOff>114300</xdr:rowOff>
                  </from>
                  <to>
                    <xdr:col>10</xdr:col>
                    <xdr:colOff>1095375</xdr:colOff>
                    <xdr:row>51</xdr:row>
                    <xdr:rowOff>314325</xdr:rowOff>
                  </to>
                </anchor>
              </controlPr>
            </control>
          </mc:Choice>
        </mc:AlternateContent>
        <mc:AlternateContent xmlns:mc="http://schemas.openxmlformats.org/markup-compatibility/2006">
          <mc:Choice Requires="x14">
            <control shapeId="1219" r:id="rId147" name="Drop Down 195">
              <controlPr defaultSize="0" autoLine="0" autoPict="0">
                <anchor moveWithCells="1">
                  <from>
                    <xdr:col>10</xdr:col>
                    <xdr:colOff>190500</xdr:colOff>
                    <xdr:row>52</xdr:row>
                    <xdr:rowOff>114300</xdr:rowOff>
                  </from>
                  <to>
                    <xdr:col>10</xdr:col>
                    <xdr:colOff>1095375</xdr:colOff>
                    <xdr:row>52</xdr:row>
                    <xdr:rowOff>314325</xdr:rowOff>
                  </to>
                </anchor>
              </controlPr>
            </control>
          </mc:Choice>
        </mc:AlternateContent>
        <mc:AlternateContent xmlns:mc="http://schemas.openxmlformats.org/markup-compatibility/2006">
          <mc:Choice Requires="x14">
            <control shapeId="1220" r:id="rId148" name="Drop Down 196">
              <controlPr defaultSize="0" autoLine="0" autoPict="0">
                <anchor moveWithCells="1">
                  <from>
                    <xdr:col>10</xdr:col>
                    <xdr:colOff>190500</xdr:colOff>
                    <xdr:row>53</xdr:row>
                    <xdr:rowOff>114300</xdr:rowOff>
                  </from>
                  <to>
                    <xdr:col>10</xdr:col>
                    <xdr:colOff>1095375</xdr:colOff>
                    <xdr:row>53</xdr:row>
                    <xdr:rowOff>314325</xdr:rowOff>
                  </to>
                </anchor>
              </controlPr>
            </control>
          </mc:Choice>
        </mc:AlternateContent>
        <mc:AlternateContent xmlns:mc="http://schemas.openxmlformats.org/markup-compatibility/2006">
          <mc:Choice Requires="x14">
            <control shapeId="1221" r:id="rId149" name="Drop Down 197">
              <controlPr defaultSize="0" autoLine="0" autoPict="0">
                <anchor moveWithCells="1">
                  <from>
                    <xdr:col>10</xdr:col>
                    <xdr:colOff>190500</xdr:colOff>
                    <xdr:row>54</xdr:row>
                    <xdr:rowOff>114300</xdr:rowOff>
                  </from>
                  <to>
                    <xdr:col>10</xdr:col>
                    <xdr:colOff>1095375</xdr:colOff>
                    <xdr:row>54</xdr:row>
                    <xdr:rowOff>314325</xdr:rowOff>
                  </to>
                </anchor>
              </controlPr>
            </control>
          </mc:Choice>
        </mc:AlternateContent>
        <mc:AlternateContent xmlns:mc="http://schemas.openxmlformats.org/markup-compatibility/2006">
          <mc:Choice Requires="x14">
            <control shapeId="1222" r:id="rId150" name="Drop Down 198">
              <controlPr defaultSize="0" autoLine="0" autoPict="0">
                <anchor moveWithCells="1">
                  <from>
                    <xdr:col>10</xdr:col>
                    <xdr:colOff>190500</xdr:colOff>
                    <xdr:row>55</xdr:row>
                    <xdr:rowOff>114300</xdr:rowOff>
                  </from>
                  <to>
                    <xdr:col>10</xdr:col>
                    <xdr:colOff>1095375</xdr:colOff>
                    <xdr:row>55</xdr:row>
                    <xdr:rowOff>314325</xdr:rowOff>
                  </to>
                </anchor>
              </controlPr>
            </control>
          </mc:Choice>
        </mc:AlternateContent>
        <mc:AlternateContent xmlns:mc="http://schemas.openxmlformats.org/markup-compatibility/2006">
          <mc:Choice Requires="x14">
            <control shapeId="1223" r:id="rId151" name="Drop Down 199">
              <controlPr defaultSize="0" autoLine="0" autoPict="0">
                <anchor moveWithCells="1">
                  <from>
                    <xdr:col>10</xdr:col>
                    <xdr:colOff>190500</xdr:colOff>
                    <xdr:row>56</xdr:row>
                    <xdr:rowOff>114300</xdr:rowOff>
                  </from>
                  <to>
                    <xdr:col>10</xdr:col>
                    <xdr:colOff>1095375</xdr:colOff>
                    <xdr:row>56</xdr:row>
                    <xdr:rowOff>314325</xdr:rowOff>
                  </to>
                </anchor>
              </controlPr>
            </control>
          </mc:Choice>
        </mc:AlternateContent>
        <mc:AlternateContent xmlns:mc="http://schemas.openxmlformats.org/markup-compatibility/2006">
          <mc:Choice Requires="x14">
            <control shapeId="1224" r:id="rId152" name="Drop Down 200">
              <controlPr defaultSize="0" autoLine="0" autoPict="0">
                <anchor moveWithCells="1">
                  <from>
                    <xdr:col>10</xdr:col>
                    <xdr:colOff>190500</xdr:colOff>
                    <xdr:row>57</xdr:row>
                    <xdr:rowOff>114300</xdr:rowOff>
                  </from>
                  <to>
                    <xdr:col>10</xdr:col>
                    <xdr:colOff>1095375</xdr:colOff>
                    <xdr:row>57</xdr:row>
                    <xdr:rowOff>314325</xdr:rowOff>
                  </to>
                </anchor>
              </controlPr>
            </control>
          </mc:Choice>
        </mc:AlternateContent>
        <mc:AlternateContent xmlns:mc="http://schemas.openxmlformats.org/markup-compatibility/2006">
          <mc:Choice Requires="x14">
            <control shapeId="1226" r:id="rId153" name="Drop Down 202">
              <controlPr defaultSize="0" autoLine="0" autoPict="0">
                <anchor moveWithCells="1">
                  <from>
                    <xdr:col>10</xdr:col>
                    <xdr:colOff>190500</xdr:colOff>
                    <xdr:row>58</xdr:row>
                    <xdr:rowOff>114300</xdr:rowOff>
                  </from>
                  <to>
                    <xdr:col>10</xdr:col>
                    <xdr:colOff>1095375</xdr:colOff>
                    <xdr:row>58</xdr:row>
                    <xdr:rowOff>314325</xdr:rowOff>
                  </to>
                </anchor>
              </controlPr>
            </control>
          </mc:Choice>
        </mc:AlternateContent>
        <mc:AlternateContent xmlns:mc="http://schemas.openxmlformats.org/markup-compatibility/2006">
          <mc:Choice Requires="x14">
            <control shapeId="1227" r:id="rId154" name="Drop Down 203">
              <controlPr defaultSize="0" autoLine="0" autoPict="0">
                <anchor moveWithCells="1">
                  <from>
                    <xdr:col>10</xdr:col>
                    <xdr:colOff>190500</xdr:colOff>
                    <xdr:row>59</xdr:row>
                    <xdr:rowOff>114300</xdr:rowOff>
                  </from>
                  <to>
                    <xdr:col>10</xdr:col>
                    <xdr:colOff>1095375</xdr:colOff>
                    <xdr:row>59</xdr:row>
                    <xdr:rowOff>314325</xdr:rowOff>
                  </to>
                </anchor>
              </controlPr>
            </control>
          </mc:Choice>
        </mc:AlternateContent>
        <mc:AlternateContent xmlns:mc="http://schemas.openxmlformats.org/markup-compatibility/2006">
          <mc:Choice Requires="x14">
            <control shapeId="1228" r:id="rId155" name="Drop Down 204">
              <controlPr defaultSize="0" autoLine="0" autoPict="0">
                <anchor moveWithCells="1">
                  <from>
                    <xdr:col>10</xdr:col>
                    <xdr:colOff>190500</xdr:colOff>
                    <xdr:row>60</xdr:row>
                    <xdr:rowOff>114300</xdr:rowOff>
                  </from>
                  <to>
                    <xdr:col>10</xdr:col>
                    <xdr:colOff>1095375</xdr:colOff>
                    <xdr:row>60</xdr:row>
                    <xdr:rowOff>314325</xdr:rowOff>
                  </to>
                </anchor>
              </controlPr>
            </control>
          </mc:Choice>
        </mc:AlternateContent>
        <mc:AlternateContent xmlns:mc="http://schemas.openxmlformats.org/markup-compatibility/2006">
          <mc:Choice Requires="x14">
            <control shapeId="1231" r:id="rId156" name="Drop Down 207">
              <controlPr defaultSize="0" autoLine="0" autoPict="0">
                <anchor moveWithCells="1">
                  <from>
                    <xdr:col>25</xdr:col>
                    <xdr:colOff>266700</xdr:colOff>
                    <xdr:row>5</xdr:row>
                    <xdr:rowOff>152400</xdr:rowOff>
                  </from>
                  <to>
                    <xdr:col>25</xdr:col>
                    <xdr:colOff>1076325</xdr:colOff>
                    <xdr:row>6</xdr:row>
                    <xdr:rowOff>9525</xdr:rowOff>
                  </to>
                </anchor>
              </controlPr>
            </control>
          </mc:Choice>
        </mc:AlternateContent>
        <mc:AlternateContent xmlns:mc="http://schemas.openxmlformats.org/markup-compatibility/2006">
          <mc:Choice Requires="x14">
            <control shapeId="1234" r:id="rId157" name="Drop Down 210">
              <controlPr defaultSize="0" autoLine="0" autoPict="0">
                <anchor moveWithCells="1">
                  <from>
                    <xdr:col>25</xdr:col>
                    <xdr:colOff>266700</xdr:colOff>
                    <xdr:row>6</xdr:row>
                    <xdr:rowOff>190500</xdr:rowOff>
                  </from>
                  <to>
                    <xdr:col>25</xdr:col>
                    <xdr:colOff>1076325</xdr:colOff>
                    <xdr:row>7</xdr:row>
                    <xdr:rowOff>257175</xdr:rowOff>
                  </to>
                </anchor>
              </controlPr>
            </control>
          </mc:Choice>
        </mc:AlternateContent>
        <mc:AlternateContent xmlns:mc="http://schemas.openxmlformats.org/markup-compatibility/2006">
          <mc:Choice Requires="x14">
            <control shapeId="1235" r:id="rId158" name="Drop Down 211">
              <controlPr defaultSize="0" autoLine="0" autoPict="0">
                <anchor moveWithCells="1">
                  <from>
                    <xdr:col>25</xdr:col>
                    <xdr:colOff>266700</xdr:colOff>
                    <xdr:row>7</xdr:row>
                    <xdr:rowOff>457200</xdr:rowOff>
                  </from>
                  <to>
                    <xdr:col>25</xdr:col>
                    <xdr:colOff>1076325</xdr:colOff>
                    <xdr:row>8</xdr:row>
                    <xdr:rowOff>123825</xdr:rowOff>
                  </to>
                </anchor>
              </controlPr>
            </control>
          </mc:Choice>
        </mc:AlternateContent>
        <mc:AlternateContent xmlns:mc="http://schemas.openxmlformats.org/markup-compatibility/2006">
          <mc:Choice Requires="x14">
            <control shapeId="1236" r:id="rId159" name="Drop Down 212">
              <controlPr defaultSize="0" autoLine="0" autoPict="0">
                <anchor moveWithCells="1">
                  <from>
                    <xdr:col>25</xdr:col>
                    <xdr:colOff>266700</xdr:colOff>
                    <xdr:row>8</xdr:row>
                    <xdr:rowOff>314325</xdr:rowOff>
                  </from>
                  <to>
                    <xdr:col>25</xdr:col>
                    <xdr:colOff>1076325</xdr:colOff>
                    <xdr:row>9</xdr:row>
                    <xdr:rowOff>190500</xdr:rowOff>
                  </to>
                </anchor>
              </controlPr>
            </control>
          </mc:Choice>
        </mc:AlternateContent>
        <mc:AlternateContent xmlns:mc="http://schemas.openxmlformats.org/markup-compatibility/2006">
          <mc:Choice Requires="x14">
            <control shapeId="1237" r:id="rId160" name="Drop Down 213">
              <controlPr defaultSize="0" autoLine="0" autoPict="0">
                <anchor moveWithCells="1">
                  <from>
                    <xdr:col>25</xdr:col>
                    <xdr:colOff>266700</xdr:colOff>
                    <xdr:row>9</xdr:row>
                    <xdr:rowOff>381000</xdr:rowOff>
                  </from>
                  <to>
                    <xdr:col>25</xdr:col>
                    <xdr:colOff>1076325</xdr:colOff>
                    <xdr:row>9</xdr:row>
                    <xdr:rowOff>647700</xdr:rowOff>
                  </to>
                </anchor>
              </controlPr>
            </control>
          </mc:Choice>
        </mc:AlternateContent>
        <mc:AlternateContent xmlns:mc="http://schemas.openxmlformats.org/markup-compatibility/2006">
          <mc:Choice Requires="x14">
            <control shapeId="1289" r:id="rId161" name="Drop Down 265">
              <controlPr defaultSize="0" autoLine="0" autoPict="0">
                <anchor moveWithCells="1">
                  <from>
                    <xdr:col>7</xdr:col>
                    <xdr:colOff>190500</xdr:colOff>
                    <xdr:row>61</xdr:row>
                    <xdr:rowOff>114300</xdr:rowOff>
                  </from>
                  <to>
                    <xdr:col>7</xdr:col>
                    <xdr:colOff>1085850</xdr:colOff>
                    <xdr:row>61</xdr:row>
                    <xdr:rowOff>314325</xdr:rowOff>
                  </to>
                </anchor>
              </controlPr>
            </control>
          </mc:Choice>
        </mc:AlternateContent>
        <mc:AlternateContent xmlns:mc="http://schemas.openxmlformats.org/markup-compatibility/2006">
          <mc:Choice Requires="x14">
            <control shapeId="1290" r:id="rId162" name="Drop Down 266">
              <controlPr defaultSize="0" autoLine="0" autoPict="0">
                <anchor moveWithCells="1">
                  <from>
                    <xdr:col>13</xdr:col>
                    <xdr:colOff>190500</xdr:colOff>
                    <xdr:row>61</xdr:row>
                    <xdr:rowOff>114300</xdr:rowOff>
                  </from>
                  <to>
                    <xdr:col>13</xdr:col>
                    <xdr:colOff>1085850</xdr:colOff>
                    <xdr:row>61</xdr:row>
                    <xdr:rowOff>314325</xdr:rowOff>
                  </to>
                </anchor>
              </controlPr>
            </control>
          </mc:Choice>
        </mc:AlternateContent>
        <mc:AlternateContent xmlns:mc="http://schemas.openxmlformats.org/markup-compatibility/2006">
          <mc:Choice Requires="x14">
            <control shapeId="1291" r:id="rId163" name="Drop Down 267">
              <controlPr defaultSize="0" autoLine="0" autoPict="0">
                <anchor moveWithCells="1">
                  <from>
                    <xdr:col>10</xdr:col>
                    <xdr:colOff>190500</xdr:colOff>
                    <xdr:row>61</xdr:row>
                    <xdr:rowOff>114300</xdr:rowOff>
                  </from>
                  <to>
                    <xdr:col>10</xdr:col>
                    <xdr:colOff>1095375</xdr:colOff>
                    <xdr:row>61</xdr:row>
                    <xdr:rowOff>314325</xdr:rowOff>
                  </to>
                </anchor>
              </controlPr>
            </control>
          </mc:Choice>
        </mc:AlternateContent>
        <mc:AlternateContent xmlns:mc="http://schemas.openxmlformats.org/markup-compatibility/2006">
          <mc:Choice Requires="x14">
            <control shapeId="1308" r:id="rId164" name="Drop Down 284">
              <controlPr locked="0" defaultSize="0" autoLine="0" autoPict="0">
                <anchor moveWithCells="1">
                  <from>
                    <xdr:col>16</xdr:col>
                    <xdr:colOff>190500</xdr:colOff>
                    <xdr:row>10</xdr:row>
                    <xdr:rowOff>114300</xdr:rowOff>
                  </from>
                  <to>
                    <xdr:col>16</xdr:col>
                    <xdr:colOff>1085850</xdr:colOff>
                    <xdr:row>10</xdr:row>
                    <xdr:rowOff>314325</xdr:rowOff>
                  </to>
                </anchor>
              </controlPr>
            </control>
          </mc:Choice>
        </mc:AlternateContent>
        <mc:AlternateContent xmlns:mc="http://schemas.openxmlformats.org/markup-compatibility/2006">
          <mc:Choice Requires="x14">
            <control shapeId="1309" r:id="rId165" name="Drop Down 285">
              <controlPr locked="0" defaultSize="0" autoLine="0" autoPict="0">
                <anchor moveWithCells="1">
                  <from>
                    <xdr:col>16</xdr:col>
                    <xdr:colOff>190500</xdr:colOff>
                    <xdr:row>12</xdr:row>
                    <xdr:rowOff>114300</xdr:rowOff>
                  </from>
                  <to>
                    <xdr:col>16</xdr:col>
                    <xdr:colOff>1085850</xdr:colOff>
                    <xdr:row>12</xdr:row>
                    <xdr:rowOff>314325</xdr:rowOff>
                  </to>
                </anchor>
              </controlPr>
            </control>
          </mc:Choice>
        </mc:AlternateContent>
        <mc:AlternateContent xmlns:mc="http://schemas.openxmlformats.org/markup-compatibility/2006">
          <mc:Choice Requires="x14">
            <control shapeId="1310" r:id="rId166" name="Drop Down 286">
              <controlPr locked="0" defaultSize="0" autoLine="0" autoPict="0">
                <anchor moveWithCells="1">
                  <from>
                    <xdr:col>16</xdr:col>
                    <xdr:colOff>190500</xdr:colOff>
                    <xdr:row>13</xdr:row>
                    <xdr:rowOff>114300</xdr:rowOff>
                  </from>
                  <to>
                    <xdr:col>16</xdr:col>
                    <xdr:colOff>1085850</xdr:colOff>
                    <xdr:row>13</xdr:row>
                    <xdr:rowOff>314325</xdr:rowOff>
                  </to>
                </anchor>
              </controlPr>
            </control>
          </mc:Choice>
        </mc:AlternateContent>
        <mc:AlternateContent xmlns:mc="http://schemas.openxmlformats.org/markup-compatibility/2006">
          <mc:Choice Requires="x14">
            <control shapeId="1311" r:id="rId167" name="Drop Down 287">
              <controlPr locked="0" defaultSize="0" autoLine="0" autoPict="0">
                <anchor moveWithCells="1">
                  <from>
                    <xdr:col>16</xdr:col>
                    <xdr:colOff>190500</xdr:colOff>
                    <xdr:row>14</xdr:row>
                    <xdr:rowOff>114300</xdr:rowOff>
                  </from>
                  <to>
                    <xdr:col>16</xdr:col>
                    <xdr:colOff>1085850</xdr:colOff>
                    <xdr:row>14</xdr:row>
                    <xdr:rowOff>314325</xdr:rowOff>
                  </to>
                </anchor>
              </controlPr>
            </control>
          </mc:Choice>
        </mc:AlternateContent>
        <mc:AlternateContent xmlns:mc="http://schemas.openxmlformats.org/markup-compatibility/2006">
          <mc:Choice Requires="x14">
            <control shapeId="1312" r:id="rId168" name="Drop Down 288">
              <controlPr locked="0" defaultSize="0" autoLine="0" autoPict="0">
                <anchor moveWithCells="1">
                  <from>
                    <xdr:col>16</xdr:col>
                    <xdr:colOff>190500</xdr:colOff>
                    <xdr:row>15</xdr:row>
                    <xdr:rowOff>114300</xdr:rowOff>
                  </from>
                  <to>
                    <xdr:col>16</xdr:col>
                    <xdr:colOff>1085850</xdr:colOff>
                    <xdr:row>15</xdr:row>
                    <xdr:rowOff>314325</xdr:rowOff>
                  </to>
                </anchor>
              </controlPr>
            </control>
          </mc:Choice>
        </mc:AlternateContent>
        <mc:AlternateContent xmlns:mc="http://schemas.openxmlformats.org/markup-compatibility/2006">
          <mc:Choice Requires="x14">
            <control shapeId="1313" r:id="rId169" name="Drop Down 289">
              <controlPr locked="0" defaultSize="0" autoLine="0" autoPict="0">
                <anchor moveWithCells="1">
                  <from>
                    <xdr:col>16</xdr:col>
                    <xdr:colOff>190500</xdr:colOff>
                    <xdr:row>16</xdr:row>
                    <xdr:rowOff>114300</xdr:rowOff>
                  </from>
                  <to>
                    <xdr:col>16</xdr:col>
                    <xdr:colOff>1085850</xdr:colOff>
                    <xdr:row>16</xdr:row>
                    <xdr:rowOff>314325</xdr:rowOff>
                  </to>
                </anchor>
              </controlPr>
            </control>
          </mc:Choice>
        </mc:AlternateContent>
        <mc:AlternateContent xmlns:mc="http://schemas.openxmlformats.org/markup-compatibility/2006">
          <mc:Choice Requires="x14">
            <control shapeId="1314" r:id="rId170" name="Drop Down 290">
              <controlPr locked="0" defaultSize="0" autoLine="0" autoPict="0">
                <anchor moveWithCells="1">
                  <from>
                    <xdr:col>16</xdr:col>
                    <xdr:colOff>190500</xdr:colOff>
                    <xdr:row>17</xdr:row>
                    <xdr:rowOff>114300</xdr:rowOff>
                  </from>
                  <to>
                    <xdr:col>16</xdr:col>
                    <xdr:colOff>1085850</xdr:colOff>
                    <xdr:row>17</xdr:row>
                    <xdr:rowOff>314325</xdr:rowOff>
                  </to>
                </anchor>
              </controlPr>
            </control>
          </mc:Choice>
        </mc:AlternateContent>
        <mc:AlternateContent xmlns:mc="http://schemas.openxmlformats.org/markup-compatibility/2006">
          <mc:Choice Requires="x14">
            <control shapeId="1315" r:id="rId171" name="Drop Down 291">
              <controlPr locked="0" defaultSize="0" autoLine="0" autoPict="0">
                <anchor moveWithCells="1">
                  <from>
                    <xdr:col>16</xdr:col>
                    <xdr:colOff>190500</xdr:colOff>
                    <xdr:row>18</xdr:row>
                    <xdr:rowOff>114300</xdr:rowOff>
                  </from>
                  <to>
                    <xdr:col>16</xdr:col>
                    <xdr:colOff>1085850</xdr:colOff>
                    <xdr:row>18</xdr:row>
                    <xdr:rowOff>314325</xdr:rowOff>
                  </to>
                </anchor>
              </controlPr>
            </control>
          </mc:Choice>
        </mc:AlternateContent>
        <mc:AlternateContent xmlns:mc="http://schemas.openxmlformats.org/markup-compatibility/2006">
          <mc:Choice Requires="x14">
            <control shapeId="1316" r:id="rId172" name="Drop Down 292">
              <controlPr locked="0" defaultSize="0" autoLine="0" autoPict="0">
                <anchor moveWithCells="1">
                  <from>
                    <xdr:col>16</xdr:col>
                    <xdr:colOff>190500</xdr:colOff>
                    <xdr:row>19</xdr:row>
                    <xdr:rowOff>114300</xdr:rowOff>
                  </from>
                  <to>
                    <xdr:col>16</xdr:col>
                    <xdr:colOff>1085850</xdr:colOff>
                    <xdr:row>19</xdr:row>
                    <xdr:rowOff>314325</xdr:rowOff>
                  </to>
                </anchor>
              </controlPr>
            </control>
          </mc:Choice>
        </mc:AlternateContent>
        <mc:AlternateContent xmlns:mc="http://schemas.openxmlformats.org/markup-compatibility/2006">
          <mc:Choice Requires="x14">
            <control shapeId="1317" r:id="rId173" name="Drop Down 293">
              <controlPr locked="0" defaultSize="0" autoLine="0" autoPict="0">
                <anchor moveWithCells="1">
                  <from>
                    <xdr:col>16</xdr:col>
                    <xdr:colOff>190500</xdr:colOff>
                    <xdr:row>20</xdr:row>
                    <xdr:rowOff>114300</xdr:rowOff>
                  </from>
                  <to>
                    <xdr:col>16</xdr:col>
                    <xdr:colOff>1085850</xdr:colOff>
                    <xdr:row>20</xdr:row>
                    <xdr:rowOff>314325</xdr:rowOff>
                  </to>
                </anchor>
              </controlPr>
            </control>
          </mc:Choice>
        </mc:AlternateContent>
        <mc:AlternateContent xmlns:mc="http://schemas.openxmlformats.org/markup-compatibility/2006">
          <mc:Choice Requires="x14">
            <control shapeId="1318" r:id="rId174" name="Drop Down 294">
              <controlPr locked="0" defaultSize="0" autoLine="0" autoPict="0">
                <anchor moveWithCells="1">
                  <from>
                    <xdr:col>16</xdr:col>
                    <xdr:colOff>190500</xdr:colOff>
                    <xdr:row>21</xdr:row>
                    <xdr:rowOff>114300</xdr:rowOff>
                  </from>
                  <to>
                    <xdr:col>16</xdr:col>
                    <xdr:colOff>1085850</xdr:colOff>
                    <xdr:row>21</xdr:row>
                    <xdr:rowOff>314325</xdr:rowOff>
                  </to>
                </anchor>
              </controlPr>
            </control>
          </mc:Choice>
        </mc:AlternateContent>
        <mc:AlternateContent xmlns:mc="http://schemas.openxmlformats.org/markup-compatibility/2006">
          <mc:Choice Requires="x14">
            <control shapeId="1319" r:id="rId175" name="Drop Down 295">
              <controlPr locked="0" defaultSize="0" autoLine="0" autoPict="0">
                <anchor moveWithCells="1">
                  <from>
                    <xdr:col>16</xdr:col>
                    <xdr:colOff>190500</xdr:colOff>
                    <xdr:row>22</xdr:row>
                    <xdr:rowOff>114300</xdr:rowOff>
                  </from>
                  <to>
                    <xdr:col>16</xdr:col>
                    <xdr:colOff>1085850</xdr:colOff>
                    <xdr:row>22</xdr:row>
                    <xdr:rowOff>314325</xdr:rowOff>
                  </to>
                </anchor>
              </controlPr>
            </control>
          </mc:Choice>
        </mc:AlternateContent>
        <mc:AlternateContent xmlns:mc="http://schemas.openxmlformats.org/markup-compatibility/2006">
          <mc:Choice Requires="x14">
            <control shapeId="1320" r:id="rId176" name="Drop Down 296">
              <controlPr locked="0" defaultSize="0" autoLine="0" autoPict="0">
                <anchor moveWithCells="1">
                  <from>
                    <xdr:col>16</xdr:col>
                    <xdr:colOff>190500</xdr:colOff>
                    <xdr:row>23</xdr:row>
                    <xdr:rowOff>114300</xdr:rowOff>
                  </from>
                  <to>
                    <xdr:col>16</xdr:col>
                    <xdr:colOff>1085850</xdr:colOff>
                    <xdr:row>23</xdr:row>
                    <xdr:rowOff>314325</xdr:rowOff>
                  </to>
                </anchor>
              </controlPr>
            </control>
          </mc:Choice>
        </mc:AlternateContent>
        <mc:AlternateContent xmlns:mc="http://schemas.openxmlformats.org/markup-compatibility/2006">
          <mc:Choice Requires="x14">
            <control shapeId="1321" r:id="rId177" name="Drop Down 297">
              <controlPr locked="0" defaultSize="0" autoLine="0" autoPict="0">
                <anchor moveWithCells="1">
                  <from>
                    <xdr:col>16</xdr:col>
                    <xdr:colOff>190500</xdr:colOff>
                    <xdr:row>24</xdr:row>
                    <xdr:rowOff>114300</xdr:rowOff>
                  </from>
                  <to>
                    <xdr:col>16</xdr:col>
                    <xdr:colOff>1085850</xdr:colOff>
                    <xdr:row>24</xdr:row>
                    <xdr:rowOff>314325</xdr:rowOff>
                  </to>
                </anchor>
              </controlPr>
            </control>
          </mc:Choice>
        </mc:AlternateContent>
        <mc:AlternateContent xmlns:mc="http://schemas.openxmlformats.org/markup-compatibility/2006">
          <mc:Choice Requires="x14">
            <control shapeId="1322" r:id="rId178" name="Drop Down 298">
              <controlPr locked="0" defaultSize="0" autoLine="0" autoPict="0">
                <anchor moveWithCells="1">
                  <from>
                    <xdr:col>16</xdr:col>
                    <xdr:colOff>190500</xdr:colOff>
                    <xdr:row>25</xdr:row>
                    <xdr:rowOff>114300</xdr:rowOff>
                  </from>
                  <to>
                    <xdr:col>16</xdr:col>
                    <xdr:colOff>1085850</xdr:colOff>
                    <xdr:row>25</xdr:row>
                    <xdr:rowOff>314325</xdr:rowOff>
                  </to>
                </anchor>
              </controlPr>
            </control>
          </mc:Choice>
        </mc:AlternateContent>
        <mc:AlternateContent xmlns:mc="http://schemas.openxmlformats.org/markup-compatibility/2006">
          <mc:Choice Requires="x14">
            <control shapeId="1323" r:id="rId179" name="Drop Down 299">
              <controlPr locked="0" defaultSize="0" autoLine="0" autoPict="0">
                <anchor moveWithCells="1">
                  <from>
                    <xdr:col>16</xdr:col>
                    <xdr:colOff>190500</xdr:colOff>
                    <xdr:row>26</xdr:row>
                    <xdr:rowOff>114300</xdr:rowOff>
                  </from>
                  <to>
                    <xdr:col>16</xdr:col>
                    <xdr:colOff>1085850</xdr:colOff>
                    <xdr:row>26</xdr:row>
                    <xdr:rowOff>314325</xdr:rowOff>
                  </to>
                </anchor>
              </controlPr>
            </control>
          </mc:Choice>
        </mc:AlternateContent>
        <mc:AlternateContent xmlns:mc="http://schemas.openxmlformats.org/markup-compatibility/2006">
          <mc:Choice Requires="x14">
            <control shapeId="1324" r:id="rId180" name="Drop Down 300">
              <controlPr locked="0" defaultSize="0" autoLine="0" autoPict="0">
                <anchor moveWithCells="1">
                  <from>
                    <xdr:col>16</xdr:col>
                    <xdr:colOff>190500</xdr:colOff>
                    <xdr:row>27</xdr:row>
                    <xdr:rowOff>114300</xdr:rowOff>
                  </from>
                  <to>
                    <xdr:col>16</xdr:col>
                    <xdr:colOff>1085850</xdr:colOff>
                    <xdr:row>27</xdr:row>
                    <xdr:rowOff>314325</xdr:rowOff>
                  </to>
                </anchor>
              </controlPr>
            </control>
          </mc:Choice>
        </mc:AlternateContent>
        <mc:AlternateContent xmlns:mc="http://schemas.openxmlformats.org/markup-compatibility/2006">
          <mc:Choice Requires="x14">
            <control shapeId="1325" r:id="rId181" name="Drop Down 301">
              <controlPr locked="0" defaultSize="0" autoLine="0" autoPict="0">
                <anchor moveWithCells="1">
                  <from>
                    <xdr:col>16</xdr:col>
                    <xdr:colOff>190500</xdr:colOff>
                    <xdr:row>28</xdr:row>
                    <xdr:rowOff>114300</xdr:rowOff>
                  </from>
                  <to>
                    <xdr:col>16</xdr:col>
                    <xdr:colOff>1085850</xdr:colOff>
                    <xdr:row>28</xdr:row>
                    <xdr:rowOff>314325</xdr:rowOff>
                  </to>
                </anchor>
              </controlPr>
            </control>
          </mc:Choice>
        </mc:AlternateContent>
        <mc:AlternateContent xmlns:mc="http://schemas.openxmlformats.org/markup-compatibility/2006">
          <mc:Choice Requires="x14">
            <control shapeId="1326" r:id="rId182" name="Drop Down 302">
              <controlPr locked="0" defaultSize="0" autoLine="0" autoPict="0">
                <anchor moveWithCells="1">
                  <from>
                    <xdr:col>16</xdr:col>
                    <xdr:colOff>190500</xdr:colOff>
                    <xdr:row>29</xdr:row>
                    <xdr:rowOff>114300</xdr:rowOff>
                  </from>
                  <to>
                    <xdr:col>16</xdr:col>
                    <xdr:colOff>1085850</xdr:colOff>
                    <xdr:row>29</xdr:row>
                    <xdr:rowOff>314325</xdr:rowOff>
                  </to>
                </anchor>
              </controlPr>
            </control>
          </mc:Choice>
        </mc:AlternateContent>
        <mc:AlternateContent xmlns:mc="http://schemas.openxmlformats.org/markup-compatibility/2006">
          <mc:Choice Requires="x14">
            <control shapeId="1327" r:id="rId183" name="Drop Down 303">
              <controlPr locked="0" defaultSize="0" autoLine="0" autoPict="0">
                <anchor moveWithCells="1">
                  <from>
                    <xdr:col>16</xdr:col>
                    <xdr:colOff>190500</xdr:colOff>
                    <xdr:row>30</xdr:row>
                    <xdr:rowOff>114300</xdr:rowOff>
                  </from>
                  <to>
                    <xdr:col>16</xdr:col>
                    <xdr:colOff>1085850</xdr:colOff>
                    <xdr:row>30</xdr:row>
                    <xdr:rowOff>314325</xdr:rowOff>
                  </to>
                </anchor>
              </controlPr>
            </control>
          </mc:Choice>
        </mc:AlternateContent>
        <mc:AlternateContent xmlns:mc="http://schemas.openxmlformats.org/markup-compatibility/2006">
          <mc:Choice Requires="x14">
            <control shapeId="1328" r:id="rId184" name="Drop Down 304">
              <controlPr locked="0" defaultSize="0" autoLine="0" autoPict="0">
                <anchor moveWithCells="1">
                  <from>
                    <xdr:col>16</xdr:col>
                    <xdr:colOff>190500</xdr:colOff>
                    <xdr:row>31</xdr:row>
                    <xdr:rowOff>114300</xdr:rowOff>
                  </from>
                  <to>
                    <xdr:col>16</xdr:col>
                    <xdr:colOff>1085850</xdr:colOff>
                    <xdr:row>31</xdr:row>
                    <xdr:rowOff>314325</xdr:rowOff>
                  </to>
                </anchor>
              </controlPr>
            </control>
          </mc:Choice>
        </mc:AlternateContent>
        <mc:AlternateContent xmlns:mc="http://schemas.openxmlformats.org/markup-compatibility/2006">
          <mc:Choice Requires="x14">
            <control shapeId="1329" r:id="rId185" name="Drop Down 305">
              <controlPr locked="0" defaultSize="0" autoLine="0" autoPict="0">
                <anchor moveWithCells="1">
                  <from>
                    <xdr:col>16</xdr:col>
                    <xdr:colOff>190500</xdr:colOff>
                    <xdr:row>32</xdr:row>
                    <xdr:rowOff>114300</xdr:rowOff>
                  </from>
                  <to>
                    <xdr:col>16</xdr:col>
                    <xdr:colOff>1085850</xdr:colOff>
                    <xdr:row>32</xdr:row>
                    <xdr:rowOff>314325</xdr:rowOff>
                  </to>
                </anchor>
              </controlPr>
            </control>
          </mc:Choice>
        </mc:AlternateContent>
        <mc:AlternateContent xmlns:mc="http://schemas.openxmlformats.org/markup-compatibility/2006">
          <mc:Choice Requires="x14">
            <control shapeId="1330" r:id="rId186" name="Drop Down 306">
              <controlPr locked="0" defaultSize="0" autoLine="0" autoPict="0">
                <anchor moveWithCells="1">
                  <from>
                    <xdr:col>16</xdr:col>
                    <xdr:colOff>190500</xdr:colOff>
                    <xdr:row>33</xdr:row>
                    <xdr:rowOff>114300</xdr:rowOff>
                  </from>
                  <to>
                    <xdr:col>16</xdr:col>
                    <xdr:colOff>1085850</xdr:colOff>
                    <xdr:row>33</xdr:row>
                    <xdr:rowOff>314325</xdr:rowOff>
                  </to>
                </anchor>
              </controlPr>
            </control>
          </mc:Choice>
        </mc:AlternateContent>
        <mc:AlternateContent xmlns:mc="http://schemas.openxmlformats.org/markup-compatibility/2006">
          <mc:Choice Requires="x14">
            <control shapeId="1331" r:id="rId187" name="Drop Down 307">
              <controlPr locked="0" defaultSize="0" autoLine="0" autoPict="0">
                <anchor moveWithCells="1">
                  <from>
                    <xdr:col>16</xdr:col>
                    <xdr:colOff>190500</xdr:colOff>
                    <xdr:row>34</xdr:row>
                    <xdr:rowOff>114300</xdr:rowOff>
                  </from>
                  <to>
                    <xdr:col>16</xdr:col>
                    <xdr:colOff>1085850</xdr:colOff>
                    <xdr:row>34</xdr:row>
                    <xdr:rowOff>314325</xdr:rowOff>
                  </to>
                </anchor>
              </controlPr>
            </control>
          </mc:Choice>
        </mc:AlternateContent>
        <mc:AlternateContent xmlns:mc="http://schemas.openxmlformats.org/markup-compatibility/2006">
          <mc:Choice Requires="x14">
            <control shapeId="1332" r:id="rId188" name="Drop Down 308">
              <controlPr locked="0" defaultSize="0" autoLine="0" autoPict="0">
                <anchor moveWithCells="1">
                  <from>
                    <xdr:col>16</xdr:col>
                    <xdr:colOff>190500</xdr:colOff>
                    <xdr:row>35</xdr:row>
                    <xdr:rowOff>114300</xdr:rowOff>
                  </from>
                  <to>
                    <xdr:col>16</xdr:col>
                    <xdr:colOff>1085850</xdr:colOff>
                    <xdr:row>35</xdr:row>
                    <xdr:rowOff>314325</xdr:rowOff>
                  </to>
                </anchor>
              </controlPr>
            </control>
          </mc:Choice>
        </mc:AlternateContent>
        <mc:AlternateContent xmlns:mc="http://schemas.openxmlformats.org/markup-compatibility/2006">
          <mc:Choice Requires="x14">
            <control shapeId="1333" r:id="rId189" name="Drop Down 309">
              <controlPr locked="0" defaultSize="0" autoLine="0" autoPict="0">
                <anchor moveWithCells="1">
                  <from>
                    <xdr:col>16</xdr:col>
                    <xdr:colOff>190500</xdr:colOff>
                    <xdr:row>36</xdr:row>
                    <xdr:rowOff>114300</xdr:rowOff>
                  </from>
                  <to>
                    <xdr:col>16</xdr:col>
                    <xdr:colOff>1085850</xdr:colOff>
                    <xdr:row>36</xdr:row>
                    <xdr:rowOff>314325</xdr:rowOff>
                  </to>
                </anchor>
              </controlPr>
            </control>
          </mc:Choice>
        </mc:AlternateContent>
        <mc:AlternateContent xmlns:mc="http://schemas.openxmlformats.org/markup-compatibility/2006">
          <mc:Choice Requires="x14">
            <control shapeId="1334" r:id="rId190" name="Drop Down 310">
              <controlPr locked="0" defaultSize="0" autoLine="0" autoPict="0">
                <anchor moveWithCells="1">
                  <from>
                    <xdr:col>16</xdr:col>
                    <xdr:colOff>190500</xdr:colOff>
                    <xdr:row>37</xdr:row>
                    <xdr:rowOff>114300</xdr:rowOff>
                  </from>
                  <to>
                    <xdr:col>16</xdr:col>
                    <xdr:colOff>1085850</xdr:colOff>
                    <xdr:row>37</xdr:row>
                    <xdr:rowOff>314325</xdr:rowOff>
                  </to>
                </anchor>
              </controlPr>
            </control>
          </mc:Choice>
        </mc:AlternateContent>
        <mc:AlternateContent xmlns:mc="http://schemas.openxmlformats.org/markup-compatibility/2006">
          <mc:Choice Requires="x14">
            <control shapeId="1335" r:id="rId191" name="Drop Down 311">
              <controlPr locked="0" defaultSize="0" autoLine="0" autoPict="0">
                <anchor moveWithCells="1">
                  <from>
                    <xdr:col>16</xdr:col>
                    <xdr:colOff>190500</xdr:colOff>
                    <xdr:row>38</xdr:row>
                    <xdr:rowOff>114300</xdr:rowOff>
                  </from>
                  <to>
                    <xdr:col>16</xdr:col>
                    <xdr:colOff>1085850</xdr:colOff>
                    <xdr:row>38</xdr:row>
                    <xdr:rowOff>314325</xdr:rowOff>
                  </to>
                </anchor>
              </controlPr>
            </control>
          </mc:Choice>
        </mc:AlternateContent>
        <mc:AlternateContent xmlns:mc="http://schemas.openxmlformats.org/markup-compatibility/2006">
          <mc:Choice Requires="x14">
            <control shapeId="1336" r:id="rId192" name="Drop Down 312">
              <controlPr locked="0" defaultSize="0" autoLine="0" autoPict="0">
                <anchor moveWithCells="1">
                  <from>
                    <xdr:col>16</xdr:col>
                    <xdr:colOff>190500</xdr:colOff>
                    <xdr:row>39</xdr:row>
                    <xdr:rowOff>114300</xdr:rowOff>
                  </from>
                  <to>
                    <xdr:col>16</xdr:col>
                    <xdr:colOff>1085850</xdr:colOff>
                    <xdr:row>39</xdr:row>
                    <xdr:rowOff>314325</xdr:rowOff>
                  </to>
                </anchor>
              </controlPr>
            </control>
          </mc:Choice>
        </mc:AlternateContent>
        <mc:AlternateContent xmlns:mc="http://schemas.openxmlformats.org/markup-compatibility/2006">
          <mc:Choice Requires="x14">
            <control shapeId="1337" r:id="rId193" name="Drop Down 313">
              <controlPr locked="0" defaultSize="0" autoLine="0" autoPict="0">
                <anchor moveWithCells="1">
                  <from>
                    <xdr:col>16</xdr:col>
                    <xdr:colOff>190500</xdr:colOff>
                    <xdr:row>40</xdr:row>
                    <xdr:rowOff>114300</xdr:rowOff>
                  </from>
                  <to>
                    <xdr:col>16</xdr:col>
                    <xdr:colOff>1085850</xdr:colOff>
                    <xdr:row>40</xdr:row>
                    <xdr:rowOff>314325</xdr:rowOff>
                  </to>
                </anchor>
              </controlPr>
            </control>
          </mc:Choice>
        </mc:AlternateContent>
        <mc:AlternateContent xmlns:mc="http://schemas.openxmlformats.org/markup-compatibility/2006">
          <mc:Choice Requires="x14">
            <control shapeId="1338" r:id="rId194" name="Drop Down 314">
              <controlPr locked="0" defaultSize="0" autoLine="0" autoPict="0">
                <anchor moveWithCells="1">
                  <from>
                    <xdr:col>16</xdr:col>
                    <xdr:colOff>190500</xdr:colOff>
                    <xdr:row>41</xdr:row>
                    <xdr:rowOff>114300</xdr:rowOff>
                  </from>
                  <to>
                    <xdr:col>16</xdr:col>
                    <xdr:colOff>1085850</xdr:colOff>
                    <xdr:row>41</xdr:row>
                    <xdr:rowOff>314325</xdr:rowOff>
                  </to>
                </anchor>
              </controlPr>
            </control>
          </mc:Choice>
        </mc:AlternateContent>
        <mc:AlternateContent xmlns:mc="http://schemas.openxmlformats.org/markup-compatibility/2006">
          <mc:Choice Requires="x14">
            <control shapeId="1339" r:id="rId195" name="Drop Down 315">
              <controlPr locked="0" defaultSize="0" autoLine="0" autoPict="0">
                <anchor moveWithCells="1">
                  <from>
                    <xdr:col>16</xdr:col>
                    <xdr:colOff>190500</xdr:colOff>
                    <xdr:row>42</xdr:row>
                    <xdr:rowOff>114300</xdr:rowOff>
                  </from>
                  <to>
                    <xdr:col>16</xdr:col>
                    <xdr:colOff>1085850</xdr:colOff>
                    <xdr:row>42</xdr:row>
                    <xdr:rowOff>314325</xdr:rowOff>
                  </to>
                </anchor>
              </controlPr>
            </control>
          </mc:Choice>
        </mc:AlternateContent>
        <mc:AlternateContent xmlns:mc="http://schemas.openxmlformats.org/markup-compatibility/2006">
          <mc:Choice Requires="x14">
            <control shapeId="1340" r:id="rId196" name="Drop Down 316">
              <controlPr locked="0" defaultSize="0" autoLine="0" autoPict="0">
                <anchor moveWithCells="1">
                  <from>
                    <xdr:col>16</xdr:col>
                    <xdr:colOff>190500</xdr:colOff>
                    <xdr:row>43</xdr:row>
                    <xdr:rowOff>114300</xdr:rowOff>
                  </from>
                  <to>
                    <xdr:col>16</xdr:col>
                    <xdr:colOff>1085850</xdr:colOff>
                    <xdr:row>43</xdr:row>
                    <xdr:rowOff>314325</xdr:rowOff>
                  </to>
                </anchor>
              </controlPr>
            </control>
          </mc:Choice>
        </mc:AlternateContent>
        <mc:AlternateContent xmlns:mc="http://schemas.openxmlformats.org/markup-compatibility/2006">
          <mc:Choice Requires="x14">
            <control shapeId="1341" r:id="rId197" name="Drop Down 317">
              <controlPr locked="0" defaultSize="0" autoLine="0" autoPict="0">
                <anchor moveWithCells="1">
                  <from>
                    <xdr:col>16</xdr:col>
                    <xdr:colOff>190500</xdr:colOff>
                    <xdr:row>44</xdr:row>
                    <xdr:rowOff>114300</xdr:rowOff>
                  </from>
                  <to>
                    <xdr:col>16</xdr:col>
                    <xdr:colOff>1085850</xdr:colOff>
                    <xdr:row>44</xdr:row>
                    <xdr:rowOff>314325</xdr:rowOff>
                  </to>
                </anchor>
              </controlPr>
            </control>
          </mc:Choice>
        </mc:AlternateContent>
        <mc:AlternateContent xmlns:mc="http://schemas.openxmlformats.org/markup-compatibility/2006">
          <mc:Choice Requires="x14">
            <control shapeId="1342" r:id="rId198" name="Drop Down 318">
              <controlPr locked="0" defaultSize="0" autoLine="0" autoPict="0">
                <anchor moveWithCells="1">
                  <from>
                    <xdr:col>16</xdr:col>
                    <xdr:colOff>190500</xdr:colOff>
                    <xdr:row>45</xdr:row>
                    <xdr:rowOff>114300</xdr:rowOff>
                  </from>
                  <to>
                    <xdr:col>16</xdr:col>
                    <xdr:colOff>1085850</xdr:colOff>
                    <xdr:row>45</xdr:row>
                    <xdr:rowOff>314325</xdr:rowOff>
                  </to>
                </anchor>
              </controlPr>
            </control>
          </mc:Choice>
        </mc:AlternateContent>
        <mc:AlternateContent xmlns:mc="http://schemas.openxmlformats.org/markup-compatibility/2006">
          <mc:Choice Requires="x14">
            <control shapeId="1343" r:id="rId199" name="Drop Down 319">
              <controlPr locked="0" defaultSize="0" autoLine="0" autoPict="0">
                <anchor moveWithCells="1">
                  <from>
                    <xdr:col>16</xdr:col>
                    <xdr:colOff>190500</xdr:colOff>
                    <xdr:row>46</xdr:row>
                    <xdr:rowOff>114300</xdr:rowOff>
                  </from>
                  <to>
                    <xdr:col>16</xdr:col>
                    <xdr:colOff>1085850</xdr:colOff>
                    <xdr:row>46</xdr:row>
                    <xdr:rowOff>314325</xdr:rowOff>
                  </to>
                </anchor>
              </controlPr>
            </control>
          </mc:Choice>
        </mc:AlternateContent>
        <mc:AlternateContent xmlns:mc="http://schemas.openxmlformats.org/markup-compatibility/2006">
          <mc:Choice Requires="x14">
            <control shapeId="1344" r:id="rId200" name="Drop Down 320">
              <controlPr locked="0" defaultSize="0" autoLine="0" autoPict="0">
                <anchor moveWithCells="1">
                  <from>
                    <xdr:col>16</xdr:col>
                    <xdr:colOff>190500</xdr:colOff>
                    <xdr:row>47</xdr:row>
                    <xdr:rowOff>114300</xdr:rowOff>
                  </from>
                  <to>
                    <xdr:col>16</xdr:col>
                    <xdr:colOff>1085850</xdr:colOff>
                    <xdr:row>47</xdr:row>
                    <xdr:rowOff>314325</xdr:rowOff>
                  </to>
                </anchor>
              </controlPr>
            </control>
          </mc:Choice>
        </mc:AlternateContent>
        <mc:AlternateContent xmlns:mc="http://schemas.openxmlformats.org/markup-compatibility/2006">
          <mc:Choice Requires="x14">
            <control shapeId="1345" r:id="rId201" name="Drop Down 321">
              <controlPr locked="0" defaultSize="0" autoLine="0" autoPict="0">
                <anchor moveWithCells="1">
                  <from>
                    <xdr:col>16</xdr:col>
                    <xdr:colOff>190500</xdr:colOff>
                    <xdr:row>48</xdr:row>
                    <xdr:rowOff>114300</xdr:rowOff>
                  </from>
                  <to>
                    <xdr:col>16</xdr:col>
                    <xdr:colOff>1085850</xdr:colOff>
                    <xdr:row>48</xdr:row>
                    <xdr:rowOff>314325</xdr:rowOff>
                  </to>
                </anchor>
              </controlPr>
            </control>
          </mc:Choice>
        </mc:AlternateContent>
        <mc:AlternateContent xmlns:mc="http://schemas.openxmlformats.org/markup-compatibility/2006">
          <mc:Choice Requires="x14">
            <control shapeId="1346" r:id="rId202" name="Drop Down 322">
              <controlPr locked="0" defaultSize="0" autoLine="0" autoPict="0">
                <anchor moveWithCells="1">
                  <from>
                    <xdr:col>16</xdr:col>
                    <xdr:colOff>190500</xdr:colOff>
                    <xdr:row>49</xdr:row>
                    <xdr:rowOff>114300</xdr:rowOff>
                  </from>
                  <to>
                    <xdr:col>16</xdr:col>
                    <xdr:colOff>1085850</xdr:colOff>
                    <xdr:row>49</xdr:row>
                    <xdr:rowOff>314325</xdr:rowOff>
                  </to>
                </anchor>
              </controlPr>
            </control>
          </mc:Choice>
        </mc:AlternateContent>
        <mc:AlternateContent xmlns:mc="http://schemas.openxmlformats.org/markup-compatibility/2006">
          <mc:Choice Requires="x14">
            <control shapeId="1347" r:id="rId203" name="Drop Down 323">
              <controlPr locked="0" defaultSize="0" autoLine="0" autoPict="0">
                <anchor moveWithCells="1">
                  <from>
                    <xdr:col>16</xdr:col>
                    <xdr:colOff>190500</xdr:colOff>
                    <xdr:row>50</xdr:row>
                    <xdr:rowOff>114300</xdr:rowOff>
                  </from>
                  <to>
                    <xdr:col>16</xdr:col>
                    <xdr:colOff>1085850</xdr:colOff>
                    <xdr:row>50</xdr:row>
                    <xdr:rowOff>314325</xdr:rowOff>
                  </to>
                </anchor>
              </controlPr>
            </control>
          </mc:Choice>
        </mc:AlternateContent>
        <mc:AlternateContent xmlns:mc="http://schemas.openxmlformats.org/markup-compatibility/2006">
          <mc:Choice Requires="x14">
            <control shapeId="1348" r:id="rId204" name="Drop Down 324">
              <controlPr locked="0" defaultSize="0" autoLine="0" autoPict="0">
                <anchor moveWithCells="1">
                  <from>
                    <xdr:col>16</xdr:col>
                    <xdr:colOff>190500</xdr:colOff>
                    <xdr:row>51</xdr:row>
                    <xdr:rowOff>114300</xdr:rowOff>
                  </from>
                  <to>
                    <xdr:col>16</xdr:col>
                    <xdr:colOff>1085850</xdr:colOff>
                    <xdr:row>51</xdr:row>
                    <xdr:rowOff>314325</xdr:rowOff>
                  </to>
                </anchor>
              </controlPr>
            </control>
          </mc:Choice>
        </mc:AlternateContent>
        <mc:AlternateContent xmlns:mc="http://schemas.openxmlformats.org/markup-compatibility/2006">
          <mc:Choice Requires="x14">
            <control shapeId="1349" r:id="rId205" name="Drop Down 325">
              <controlPr locked="0" defaultSize="0" autoLine="0" autoPict="0">
                <anchor moveWithCells="1">
                  <from>
                    <xdr:col>16</xdr:col>
                    <xdr:colOff>190500</xdr:colOff>
                    <xdr:row>52</xdr:row>
                    <xdr:rowOff>114300</xdr:rowOff>
                  </from>
                  <to>
                    <xdr:col>16</xdr:col>
                    <xdr:colOff>1085850</xdr:colOff>
                    <xdr:row>52</xdr:row>
                    <xdr:rowOff>314325</xdr:rowOff>
                  </to>
                </anchor>
              </controlPr>
            </control>
          </mc:Choice>
        </mc:AlternateContent>
        <mc:AlternateContent xmlns:mc="http://schemas.openxmlformats.org/markup-compatibility/2006">
          <mc:Choice Requires="x14">
            <control shapeId="1350" r:id="rId206" name="Drop Down 326">
              <controlPr locked="0" defaultSize="0" autoLine="0" autoPict="0">
                <anchor moveWithCells="1">
                  <from>
                    <xdr:col>16</xdr:col>
                    <xdr:colOff>190500</xdr:colOff>
                    <xdr:row>53</xdr:row>
                    <xdr:rowOff>114300</xdr:rowOff>
                  </from>
                  <to>
                    <xdr:col>16</xdr:col>
                    <xdr:colOff>1085850</xdr:colOff>
                    <xdr:row>53</xdr:row>
                    <xdr:rowOff>314325</xdr:rowOff>
                  </to>
                </anchor>
              </controlPr>
            </control>
          </mc:Choice>
        </mc:AlternateContent>
        <mc:AlternateContent xmlns:mc="http://schemas.openxmlformats.org/markup-compatibility/2006">
          <mc:Choice Requires="x14">
            <control shapeId="1351" r:id="rId207" name="Drop Down 327">
              <controlPr locked="0" defaultSize="0" autoLine="0" autoPict="0">
                <anchor moveWithCells="1">
                  <from>
                    <xdr:col>16</xdr:col>
                    <xdr:colOff>190500</xdr:colOff>
                    <xdr:row>54</xdr:row>
                    <xdr:rowOff>114300</xdr:rowOff>
                  </from>
                  <to>
                    <xdr:col>16</xdr:col>
                    <xdr:colOff>1085850</xdr:colOff>
                    <xdr:row>54</xdr:row>
                    <xdr:rowOff>314325</xdr:rowOff>
                  </to>
                </anchor>
              </controlPr>
            </control>
          </mc:Choice>
        </mc:AlternateContent>
        <mc:AlternateContent xmlns:mc="http://schemas.openxmlformats.org/markup-compatibility/2006">
          <mc:Choice Requires="x14">
            <control shapeId="1352" r:id="rId208" name="Drop Down 328">
              <controlPr locked="0" defaultSize="0" autoLine="0" autoPict="0">
                <anchor moveWithCells="1">
                  <from>
                    <xdr:col>16</xdr:col>
                    <xdr:colOff>190500</xdr:colOff>
                    <xdr:row>55</xdr:row>
                    <xdr:rowOff>114300</xdr:rowOff>
                  </from>
                  <to>
                    <xdr:col>16</xdr:col>
                    <xdr:colOff>1085850</xdr:colOff>
                    <xdr:row>55</xdr:row>
                    <xdr:rowOff>314325</xdr:rowOff>
                  </to>
                </anchor>
              </controlPr>
            </control>
          </mc:Choice>
        </mc:AlternateContent>
        <mc:AlternateContent xmlns:mc="http://schemas.openxmlformats.org/markup-compatibility/2006">
          <mc:Choice Requires="x14">
            <control shapeId="1353" r:id="rId209" name="Drop Down 329">
              <controlPr locked="0" defaultSize="0" autoLine="0" autoPict="0">
                <anchor moveWithCells="1">
                  <from>
                    <xdr:col>16</xdr:col>
                    <xdr:colOff>190500</xdr:colOff>
                    <xdr:row>56</xdr:row>
                    <xdr:rowOff>114300</xdr:rowOff>
                  </from>
                  <to>
                    <xdr:col>16</xdr:col>
                    <xdr:colOff>1085850</xdr:colOff>
                    <xdr:row>56</xdr:row>
                    <xdr:rowOff>314325</xdr:rowOff>
                  </to>
                </anchor>
              </controlPr>
            </control>
          </mc:Choice>
        </mc:AlternateContent>
        <mc:AlternateContent xmlns:mc="http://schemas.openxmlformats.org/markup-compatibility/2006">
          <mc:Choice Requires="x14">
            <control shapeId="1354" r:id="rId210" name="Drop Down 330">
              <controlPr locked="0" defaultSize="0" autoLine="0" autoPict="0">
                <anchor moveWithCells="1">
                  <from>
                    <xdr:col>16</xdr:col>
                    <xdr:colOff>190500</xdr:colOff>
                    <xdr:row>57</xdr:row>
                    <xdr:rowOff>114300</xdr:rowOff>
                  </from>
                  <to>
                    <xdr:col>16</xdr:col>
                    <xdr:colOff>1085850</xdr:colOff>
                    <xdr:row>57</xdr:row>
                    <xdr:rowOff>314325</xdr:rowOff>
                  </to>
                </anchor>
              </controlPr>
            </control>
          </mc:Choice>
        </mc:AlternateContent>
        <mc:AlternateContent xmlns:mc="http://schemas.openxmlformats.org/markup-compatibility/2006">
          <mc:Choice Requires="x14">
            <control shapeId="1355" r:id="rId211" name="Drop Down 331">
              <controlPr locked="0" defaultSize="0" autoLine="0" autoPict="0">
                <anchor moveWithCells="1">
                  <from>
                    <xdr:col>16</xdr:col>
                    <xdr:colOff>190500</xdr:colOff>
                    <xdr:row>58</xdr:row>
                    <xdr:rowOff>114300</xdr:rowOff>
                  </from>
                  <to>
                    <xdr:col>16</xdr:col>
                    <xdr:colOff>1085850</xdr:colOff>
                    <xdr:row>58</xdr:row>
                    <xdr:rowOff>314325</xdr:rowOff>
                  </to>
                </anchor>
              </controlPr>
            </control>
          </mc:Choice>
        </mc:AlternateContent>
        <mc:AlternateContent xmlns:mc="http://schemas.openxmlformats.org/markup-compatibility/2006">
          <mc:Choice Requires="x14">
            <control shapeId="1356" r:id="rId212" name="Drop Down 332">
              <controlPr locked="0" defaultSize="0" autoLine="0" autoPict="0">
                <anchor moveWithCells="1">
                  <from>
                    <xdr:col>16</xdr:col>
                    <xdr:colOff>190500</xdr:colOff>
                    <xdr:row>59</xdr:row>
                    <xdr:rowOff>114300</xdr:rowOff>
                  </from>
                  <to>
                    <xdr:col>16</xdr:col>
                    <xdr:colOff>1085850</xdr:colOff>
                    <xdr:row>59</xdr:row>
                    <xdr:rowOff>314325</xdr:rowOff>
                  </to>
                </anchor>
              </controlPr>
            </control>
          </mc:Choice>
        </mc:AlternateContent>
        <mc:AlternateContent xmlns:mc="http://schemas.openxmlformats.org/markup-compatibility/2006">
          <mc:Choice Requires="x14">
            <control shapeId="1357" r:id="rId213" name="Drop Down 333">
              <controlPr locked="0" defaultSize="0" autoLine="0" autoPict="0">
                <anchor moveWithCells="1">
                  <from>
                    <xdr:col>16</xdr:col>
                    <xdr:colOff>190500</xdr:colOff>
                    <xdr:row>60</xdr:row>
                    <xdr:rowOff>114300</xdr:rowOff>
                  </from>
                  <to>
                    <xdr:col>16</xdr:col>
                    <xdr:colOff>1085850</xdr:colOff>
                    <xdr:row>60</xdr:row>
                    <xdr:rowOff>314325</xdr:rowOff>
                  </to>
                </anchor>
              </controlPr>
            </control>
          </mc:Choice>
        </mc:AlternateContent>
        <mc:AlternateContent xmlns:mc="http://schemas.openxmlformats.org/markup-compatibility/2006">
          <mc:Choice Requires="x14">
            <control shapeId="1358" r:id="rId214" name="Drop Down 334">
              <controlPr locked="0" defaultSize="0" autoLine="0" autoPict="0">
                <anchor moveWithCells="1">
                  <from>
                    <xdr:col>16</xdr:col>
                    <xdr:colOff>190500</xdr:colOff>
                    <xdr:row>61</xdr:row>
                    <xdr:rowOff>114300</xdr:rowOff>
                  </from>
                  <to>
                    <xdr:col>16</xdr:col>
                    <xdr:colOff>1085850</xdr:colOff>
                    <xdr:row>61</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E50"/>
  <sheetViews>
    <sheetView zoomScale="90" zoomScaleNormal="90" workbookViewId="0">
      <selection sqref="A1:IV65536"/>
    </sheetView>
  </sheetViews>
  <sheetFormatPr defaultRowHeight="15" x14ac:dyDescent="0.25"/>
  <cols>
    <col min="1" max="1" width="74.42578125" customWidth="1"/>
    <col min="2" max="2" width="62.42578125" customWidth="1"/>
    <col min="3" max="3" width="47.5703125" customWidth="1"/>
    <col min="4" max="4" width="62.5703125" customWidth="1"/>
    <col min="5" max="5" width="75.42578125" customWidth="1"/>
  </cols>
  <sheetData>
    <row r="1" spans="1:5" ht="41.25" customHeight="1" thickBot="1" x14ac:dyDescent="0.3">
      <c r="A1" s="735" t="s">
        <v>56</v>
      </c>
      <c r="B1" s="736"/>
      <c r="C1" s="736"/>
      <c r="D1" s="736"/>
      <c r="E1" s="737"/>
    </row>
    <row r="2" spans="1:5" ht="51.75" customHeight="1" thickBot="1" x14ac:dyDescent="0.3">
      <c r="A2" s="738" t="s">
        <v>92</v>
      </c>
      <c r="B2" s="738"/>
      <c r="C2" s="738"/>
      <c r="D2" s="738"/>
      <c r="E2" s="738"/>
    </row>
    <row r="3" spans="1:5" ht="80.25" customHeight="1" x14ac:dyDescent="0.25">
      <c r="A3" s="68" t="s">
        <v>51</v>
      </c>
      <c r="B3" s="69" t="s">
        <v>52</v>
      </c>
      <c r="C3" s="70" t="s">
        <v>53</v>
      </c>
      <c r="D3" s="71" t="s">
        <v>54</v>
      </c>
      <c r="E3" s="72" t="s">
        <v>55</v>
      </c>
    </row>
    <row r="4" spans="1:5" ht="7.5" hidden="1" customHeight="1" x14ac:dyDescent="0.25">
      <c r="A4" s="63"/>
      <c r="B4" s="64"/>
      <c r="C4" s="65"/>
      <c r="D4" s="66"/>
      <c r="E4" s="67"/>
    </row>
    <row r="5" spans="1:5" ht="21.75" customHeight="1" x14ac:dyDescent="0.25">
      <c r="A5" s="56" t="s">
        <v>187</v>
      </c>
      <c r="B5" s="57" t="s">
        <v>109</v>
      </c>
      <c r="C5" s="25" t="s">
        <v>102</v>
      </c>
      <c r="D5" s="87" t="s">
        <v>199</v>
      </c>
      <c r="E5" s="58" t="s">
        <v>111</v>
      </c>
    </row>
    <row r="6" spans="1:5" ht="21.75" customHeight="1" x14ac:dyDescent="0.25">
      <c r="A6" s="56" t="s">
        <v>185</v>
      </c>
      <c r="B6" s="57" t="s">
        <v>189</v>
      </c>
      <c r="C6" s="25" t="s">
        <v>103</v>
      </c>
      <c r="D6" s="87" t="s">
        <v>387</v>
      </c>
      <c r="E6" s="58" t="s">
        <v>201</v>
      </c>
    </row>
    <row r="7" spans="1:5" ht="21.75" customHeight="1" x14ac:dyDescent="0.25">
      <c r="A7" s="56" t="s">
        <v>640</v>
      </c>
      <c r="B7" s="57" t="s">
        <v>190</v>
      </c>
      <c r="C7" s="25" t="s">
        <v>104</v>
      </c>
      <c r="D7" s="87" t="s">
        <v>648</v>
      </c>
      <c r="E7" s="58" t="s">
        <v>112</v>
      </c>
    </row>
    <row r="8" spans="1:5" ht="21.75" customHeight="1" x14ac:dyDescent="0.25">
      <c r="A8" s="56" t="s">
        <v>186</v>
      </c>
      <c r="B8" s="57" t="s">
        <v>191</v>
      </c>
      <c r="C8" s="25" t="s">
        <v>105</v>
      </c>
      <c r="D8" s="87" t="s">
        <v>225</v>
      </c>
      <c r="E8" s="58" t="s">
        <v>202</v>
      </c>
    </row>
    <row r="9" spans="1:5" ht="21.75" customHeight="1" x14ac:dyDescent="0.25">
      <c r="A9" s="81" t="s">
        <v>641</v>
      </c>
      <c r="B9" s="57" t="s">
        <v>192</v>
      </c>
      <c r="C9" s="85" t="s">
        <v>197</v>
      </c>
      <c r="D9" s="87" t="s">
        <v>107</v>
      </c>
      <c r="E9" s="58" t="s">
        <v>203</v>
      </c>
    </row>
    <row r="10" spans="1:5" ht="21.75" customHeight="1" x14ac:dyDescent="0.25">
      <c r="A10" s="81" t="s">
        <v>642</v>
      </c>
      <c r="B10" s="83" t="s">
        <v>193</v>
      </c>
      <c r="C10" s="85" t="s">
        <v>196</v>
      </c>
      <c r="D10" s="87" t="s">
        <v>552</v>
      </c>
      <c r="E10" s="58" t="s">
        <v>204</v>
      </c>
    </row>
    <row r="11" spans="1:5" ht="21.75" customHeight="1" x14ac:dyDescent="0.25">
      <c r="A11" s="81" t="s">
        <v>643</v>
      </c>
      <c r="B11" s="83" t="s">
        <v>194</v>
      </c>
      <c r="C11" s="85" t="s">
        <v>630</v>
      </c>
      <c r="D11" s="87" t="s">
        <v>108</v>
      </c>
      <c r="E11" s="89" t="s">
        <v>113</v>
      </c>
    </row>
    <row r="12" spans="1:5" ht="21.75" customHeight="1" x14ac:dyDescent="0.25">
      <c r="A12" s="81" t="s">
        <v>644</v>
      </c>
      <c r="B12" s="83" t="s">
        <v>110</v>
      </c>
      <c r="C12" s="85" t="s">
        <v>433</v>
      </c>
      <c r="D12" s="87" t="s">
        <v>553</v>
      </c>
      <c r="E12" s="89" t="s">
        <v>205</v>
      </c>
    </row>
    <row r="13" spans="1:5" ht="21.75" customHeight="1" x14ac:dyDescent="0.25">
      <c r="A13" s="81" t="s">
        <v>188</v>
      </c>
      <c r="B13" s="83" t="s">
        <v>115</v>
      </c>
      <c r="C13" s="85" t="s">
        <v>106</v>
      </c>
      <c r="D13" s="87" t="s">
        <v>200</v>
      </c>
      <c r="E13" s="89" t="s">
        <v>206</v>
      </c>
    </row>
    <row r="14" spans="1:5" ht="21.75" customHeight="1" x14ac:dyDescent="0.25">
      <c r="A14" s="81" t="s">
        <v>645</v>
      </c>
      <c r="B14" s="83" t="s">
        <v>219</v>
      </c>
      <c r="C14" s="85" t="s">
        <v>198</v>
      </c>
      <c r="D14" s="87" t="s">
        <v>155</v>
      </c>
      <c r="E14" s="89" t="s">
        <v>208</v>
      </c>
    </row>
    <row r="15" spans="1:5" ht="21.75" customHeight="1" x14ac:dyDescent="0.25">
      <c r="A15" s="81" t="s">
        <v>183</v>
      </c>
      <c r="B15" s="83" t="s">
        <v>195</v>
      </c>
      <c r="C15" s="85" t="s">
        <v>154</v>
      </c>
      <c r="D15" s="87"/>
      <c r="E15" s="89" t="s">
        <v>207</v>
      </c>
    </row>
    <row r="16" spans="1:5" ht="21.75" customHeight="1" x14ac:dyDescent="0.25">
      <c r="A16" s="81" t="s">
        <v>646</v>
      </c>
      <c r="B16" s="83" t="s">
        <v>153</v>
      </c>
      <c r="C16" s="85"/>
      <c r="D16" s="87"/>
      <c r="E16" s="89" t="s">
        <v>218</v>
      </c>
    </row>
    <row r="17" spans="1:5" ht="21.75" customHeight="1" x14ac:dyDescent="0.25">
      <c r="A17" s="81" t="s">
        <v>639</v>
      </c>
      <c r="B17" s="83"/>
      <c r="C17" s="85"/>
      <c r="D17" s="87"/>
      <c r="E17" s="89" t="s">
        <v>209</v>
      </c>
    </row>
    <row r="18" spans="1:5" ht="21.75" customHeight="1" x14ac:dyDescent="0.25">
      <c r="A18" s="81" t="s">
        <v>647</v>
      </c>
      <c r="B18" s="83"/>
      <c r="C18" s="85"/>
      <c r="D18" s="87"/>
      <c r="E18" s="89" t="s">
        <v>114</v>
      </c>
    </row>
    <row r="19" spans="1:5" ht="21.75" customHeight="1" x14ac:dyDescent="0.25">
      <c r="A19" s="81" t="s">
        <v>184</v>
      </c>
      <c r="B19" s="83"/>
      <c r="C19" s="85"/>
      <c r="D19" s="87"/>
      <c r="E19" s="89" t="s">
        <v>649</v>
      </c>
    </row>
    <row r="20" spans="1:5" ht="21.75" customHeight="1" x14ac:dyDescent="0.25">
      <c r="A20" s="81" t="s">
        <v>152</v>
      </c>
      <c r="B20" s="83"/>
      <c r="C20" s="85"/>
      <c r="D20" s="87"/>
      <c r="E20" s="89" t="s">
        <v>210</v>
      </c>
    </row>
    <row r="21" spans="1:5" ht="21.75" customHeight="1" x14ac:dyDescent="0.25">
      <c r="A21" s="81"/>
      <c r="B21" s="83"/>
      <c r="C21" s="85"/>
      <c r="D21" s="87"/>
      <c r="E21" s="89" t="s">
        <v>226</v>
      </c>
    </row>
    <row r="22" spans="1:5" ht="21.75" customHeight="1" x14ac:dyDescent="0.25">
      <c r="A22" s="81"/>
      <c r="B22" s="83"/>
      <c r="C22" s="85"/>
      <c r="D22" s="87"/>
      <c r="E22" s="89" t="s">
        <v>211</v>
      </c>
    </row>
    <row r="23" spans="1:5" ht="21.75" customHeight="1" x14ac:dyDescent="0.25">
      <c r="A23" s="81"/>
      <c r="B23" s="83"/>
      <c r="C23" s="85"/>
      <c r="D23" s="87"/>
      <c r="E23" s="89" t="s">
        <v>212</v>
      </c>
    </row>
    <row r="24" spans="1:5" ht="21.75" customHeight="1" x14ac:dyDescent="0.25">
      <c r="A24" s="81"/>
      <c r="B24" s="83"/>
      <c r="C24" s="85"/>
      <c r="D24" s="87"/>
      <c r="E24" s="89" t="s">
        <v>213</v>
      </c>
    </row>
    <row r="25" spans="1:5" ht="21.75" customHeight="1" x14ac:dyDescent="0.25">
      <c r="A25" s="81"/>
      <c r="B25" s="83"/>
      <c r="C25" s="85"/>
      <c r="D25" s="87"/>
      <c r="E25" s="89" t="s">
        <v>214</v>
      </c>
    </row>
    <row r="26" spans="1:5" ht="21.75" customHeight="1" x14ac:dyDescent="0.25">
      <c r="A26" s="81"/>
      <c r="B26" s="83"/>
      <c r="C26" s="85"/>
      <c r="D26" s="87"/>
      <c r="E26" s="89" t="s">
        <v>215</v>
      </c>
    </row>
    <row r="27" spans="1:5" ht="21.75" customHeight="1" x14ac:dyDescent="0.25">
      <c r="A27" s="81"/>
      <c r="B27" s="83"/>
      <c r="C27" s="85"/>
      <c r="D27" s="87"/>
      <c r="E27" s="89" t="s">
        <v>216</v>
      </c>
    </row>
    <row r="28" spans="1:5" ht="21.75" customHeight="1" x14ac:dyDescent="0.25">
      <c r="A28" s="81"/>
      <c r="B28" s="83"/>
      <c r="C28" s="85"/>
      <c r="D28" s="87"/>
      <c r="E28" s="89" t="s">
        <v>220</v>
      </c>
    </row>
    <row r="29" spans="1:5" ht="21.75" customHeight="1" x14ac:dyDescent="0.25">
      <c r="A29" s="81"/>
      <c r="B29" s="83"/>
      <c r="C29" s="85"/>
      <c r="D29" s="87"/>
      <c r="E29" s="89" t="s">
        <v>650</v>
      </c>
    </row>
    <row r="30" spans="1:5" ht="21.75" customHeight="1" x14ac:dyDescent="0.25">
      <c r="A30" s="81"/>
      <c r="B30" s="83"/>
      <c r="C30" s="85"/>
      <c r="D30" s="87"/>
      <c r="E30" s="89" t="s">
        <v>221</v>
      </c>
    </row>
    <row r="31" spans="1:5" ht="21.75" customHeight="1" x14ac:dyDescent="0.25">
      <c r="A31" s="81"/>
      <c r="B31" s="83"/>
      <c r="C31" s="85"/>
      <c r="D31" s="87"/>
      <c r="E31" s="89" t="s">
        <v>217</v>
      </c>
    </row>
    <row r="32" spans="1:5" ht="21.75" customHeight="1" x14ac:dyDescent="0.25">
      <c r="A32" s="81"/>
      <c r="B32" s="83"/>
      <c r="C32" s="85"/>
      <c r="D32" s="87"/>
      <c r="E32" s="89" t="s">
        <v>222</v>
      </c>
    </row>
    <row r="33" spans="1:5" ht="21.75" customHeight="1" x14ac:dyDescent="0.25">
      <c r="A33" s="81"/>
      <c r="B33" s="83"/>
      <c r="C33" s="85"/>
      <c r="D33" s="87"/>
      <c r="E33" s="89" t="s">
        <v>224</v>
      </c>
    </row>
    <row r="34" spans="1:5" ht="21.75" customHeight="1" x14ac:dyDescent="0.25">
      <c r="A34" s="81"/>
      <c r="B34" s="83"/>
      <c r="C34" s="85"/>
      <c r="D34" s="87"/>
      <c r="E34" s="89" t="s">
        <v>227</v>
      </c>
    </row>
    <row r="35" spans="1:5" ht="21.75" customHeight="1" x14ac:dyDescent="0.25">
      <c r="A35" s="81"/>
      <c r="B35" s="83"/>
      <c r="C35" s="85"/>
      <c r="D35" s="87"/>
      <c r="E35" s="89" t="s">
        <v>223</v>
      </c>
    </row>
    <row r="36" spans="1:5" ht="21.75" customHeight="1" x14ac:dyDescent="0.25">
      <c r="A36" s="81"/>
      <c r="B36" s="83"/>
      <c r="C36" s="85"/>
      <c r="D36" s="87"/>
      <c r="E36" s="89" t="s">
        <v>157</v>
      </c>
    </row>
    <row r="37" spans="1:5" ht="21.75" customHeight="1" x14ac:dyDescent="0.25">
      <c r="A37" s="81"/>
      <c r="B37" s="83"/>
      <c r="C37" s="85"/>
      <c r="D37" s="87"/>
      <c r="E37" s="89" t="s">
        <v>158</v>
      </c>
    </row>
    <row r="38" spans="1:5" ht="21.75" customHeight="1" x14ac:dyDescent="0.25">
      <c r="A38" s="81"/>
      <c r="B38" s="83"/>
      <c r="C38" s="85"/>
      <c r="D38" s="87"/>
      <c r="E38" s="89" t="s">
        <v>159</v>
      </c>
    </row>
    <row r="39" spans="1:5" ht="21.75" customHeight="1" x14ac:dyDescent="0.25">
      <c r="A39" s="81"/>
      <c r="B39" s="83"/>
      <c r="C39" s="85"/>
      <c r="D39" s="87"/>
      <c r="E39" s="89" t="s">
        <v>156</v>
      </c>
    </row>
    <row r="40" spans="1:5" ht="21.75" customHeight="1" x14ac:dyDescent="0.25">
      <c r="A40" s="81"/>
      <c r="B40" s="83"/>
      <c r="C40" s="85"/>
      <c r="D40" s="87"/>
      <c r="E40" s="89"/>
    </row>
    <row r="41" spans="1:5" ht="21.75" customHeight="1" x14ac:dyDescent="0.25">
      <c r="A41" s="81"/>
      <c r="B41" s="83"/>
      <c r="C41" s="85"/>
      <c r="D41" s="87"/>
      <c r="E41" s="89"/>
    </row>
    <row r="42" spans="1:5" ht="21.75" customHeight="1" x14ac:dyDescent="0.25">
      <c r="A42" s="81"/>
      <c r="B42" s="83"/>
      <c r="C42" s="85"/>
      <c r="D42" s="87"/>
      <c r="E42" s="89"/>
    </row>
    <row r="43" spans="1:5" ht="21.75" customHeight="1" x14ac:dyDescent="0.25">
      <c r="A43" s="81"/>
      <c r="B43" s="83"/>
      <c r="C43" s="85"/>
      <c r="D43" s="87"/>
      <c r="E43" s="89"/>
    </row>
    <row r="44" spans="1:5" ht="21.75" customHeight="1" x14ac:dyDescent="0.25">
      <c r="A44" s="81"/>
      <c r="B44" s="83"/>
      <c r="C44" s="85"/>
      <c r="D44" s="87"/>
      <c r="E44" s="89"/>
    </row>
    <row r="45" spans="1:5" ht="21.75" customHeight="1" x14ac:dyDescent="0.25">
      <c r="A45" s="81"/>
      <c r="B45" s="83"/>
      <c r="C45" s="85"/>
      <c r="D45" s="87"/>
      <c r="E45" s="89"/>
    </row>
    <row r="46" spans="1:5" ht="21.75" customHeight="1" x14ac:dyDescent="0.25">
      <c r="A46" s="81"/>
      <c r="B46" s="83"/>
      <c r="C46" s="85"/>
      <c r="D46" s="87"/>
      <c r="E46" s="89"/>
    </row>
    <row r="47" spans="1:5" ht="21.75" customHeight="1" x14ac:dyDescent="0.25">
      <c r="A47" s="81"/>
      <c r="B47" s="83"/>
      <c r="C47" s="85"/>
      <c r="D47" s="87"/>
      <c r="E47" s="89"/>
    </row>
    <row r="48" spans="1:5" ht="21.75" customHeight="1" x14ac:dyDescent="0.25">
      <c r="A48" s="81"/>
      <c r="B48" s="83"/>
      <c r="C48" s="85"/>
      <c r="D48" s="87"/>
      <c r="E48" s="89"/>
    </row>
    <row r="49" spans="1:5" ht="21.75" customHeight="1" x14ac:dyDescent="0.25">
      <c r="A49" s="81"/>
      <c r="B49" s="83"/>
      <c r="C49" s="85"/>
      <c r="D49" s="87"/>
      <c r="E49" s="89"/>
    </row>
    <row r="50" spans="1:5" ht="21.75" customHeight="1" thickBot="1" x14ac:dyDescent="0.3">
      <c r="A50" s="82"/>
      <c r="B50" s="84"/>
      <c r="C50" s="86"/>
      <c r="D50" s="88"/>
      <c r="E50" s="90"/>
    </row>
  </sheetData>
  <mergeCells count="2">
    <mergeCell ref="A1:E1"/>
    <mergeCell ref="A2:E2"/>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AJ29"/>
  <sheetViews>
    <sheetView showGridLines="0" showRowColHeaders="0" zoomScaleNormal="100" workbookViewId="0">
      <pane ySplit="4" topLeftCell="A5" activePane="bottomLeft" state="frozen"/>
      <selection activeCell="A4" sqref="A4:J6"/>
      <selection pane="bottomLeft" activeCell="B2" sqref="B2:AC2"/>
    </sheetView>
  </sheetViews>
  <sheetFormatPr defaultRowHeight="15" x14ac:dyDescent="0.25"/>
  <cols>
    <col min="1" max="1" width="1.42578125" customWidth="1"/>
    <col min="2" max="2" width="38.42578125" customWidth="1"/>
    <col min="3" max="4" width="12.42578125" hidden="1" customWidth="1"/>
    <col min="5" max="5" width="14.85546875" customWidth="1"/>
    <col min="6" max="7" width="14.85546875" hidden="1" customWidth="1"/>
    <col min="8" max="8" width="38.42578125" customWidth="1"/>
    <col min="9" max="10" width="7.85546875" hidden="1" customWidth="1"/>
    <col min="11" max="11" width="15.140625" customWidth="1"/>
    <col min="12" max="13" width="11.42578125" hidden="1" customWidth="1"/>
    <col min="14" max="14" width="37.42578125" customWidth="1"/>
    <col min="15" max="15" width="12.42578125" hidden="1" customWidth="1"/>
    <col min="16" max="16" width="1.5703125" hidden="1" customWidth="1"/>
    <col min="17" max="17" width="14.5703125" customWidth="1"/>
    <col min="18" max="18" width="14.5703125" hidden="1" customWidth="1"/>
    <col min="19" max="19" width="15.140625" hidden="1" customWidth="1"/>
    <col min="20" max="20" width="38.42578125" customWidth="1"/>
    <col min="21" max="22" width="11.140625" hidden="1" customWidth="1"/>
    <col min="23" max="23" width="15.140625" customWidth="1"/>
    <col min="24" max="25" width="13.5703125" hidden="1" customWidth="1"/>
    <col min="26" max="26" width="38.42578125" customWidth="1"/>
    <col min="27" max="28" width="10.42578125" hidden="1" customWidth="1"/>
    <col min="29" max="29" width="15.42578125" customWidth="1"/>
    <col min="30" max="31" width="9.140625" style="80" hidden="1" customWidth="1"/>
    <col min="33" max="33" width="18.42578125" customWidth="1"/>
    <col min="34" max="35" width="0" hidden="1" customWidth="1"/>
    <col min="36" max="36" width="18.5703125" customWidth="1"/>
  </cols>
  <sheetData>
    <row r="1" spans="1:36" ht="40.5" customHeight="1" thickBot="1" x14ac:dyDescent="0.3">
      <c r="A1" s="344"/>
      <c r="B1" s="784" t="s">
        <v>813</v>
      </c>
      <c r="C1" s="785"/>
      <c r="D1" s="785"/>
      <c r="E1" s="785"/>
      <c r="F1" s="785"/>
      <c r="G1" s="785"/>
      <c r="H1" s="785"/>
      <c r="I1" s="785"/>
      <c r="J1" s="785"/>
      <c r="K1" s="785"/>
      <c r="L1" s="785"/>
      <c r="M1" s="785"/>
      <c r="N1" s="785"/>
      <c r="O1" s="785"/>
      <c r="P1" s="785"/>
      <c r="Q1" s="785"/>
      <c r="R1" s="785"/>
      <c r="S1" s="785"/>
      <c r="T1" s="785"/>
      <c r="U1" s="785"/>
      <c r="V1" s="785"/>
      <c r="W1" s="785"/>
      <c r="X1" s="785"/>
      <c r="Y1" s="785"/>
      <c r="Z1" s="785"/>
      <c r="AA1" s="785"/>
      <c r="AB1" s="785"/>
      <c r="AC1" s="786"/>
      <c r="AF1" s="741" t="s">
        <v>466</v>
      </c>
      <c r="AG1" s="741"/>
      <c r="AH1" s="741"/>
      <c r="AI1" s="741"/>
      <c r="AJ1" s="741"/>
    </row>
    <row r="2" spans="1:36" ht="69.75" customHeight="1" thickBot="1" x14ac:dyDescent="0.3">
      <c r="B2" s="787" t="s">
        <v>830</v>
      </c>
      <c r="C2" s="788"/>
      <c r="D2" s="788"/>
      <c r="E2" s="788"/>
      <c r="F2" s="788"/>
      <c r="G2" s="788"/>
      <c r="H2" s="788"/>
      <c r="I2" s="788"/>
      <c r="J2" s="788"/>
      <c r="K2" s="788"/>
      <c r="L2" s="788"/>
      <c r="M2" s="788"/>
      <c r="N2" s="788"/>
      <c r="O2" s="788"/>
      <c r="P2" s="788"/>
      <c r="Q2" s="788"/>
      <c r="R2" s="788"/>
      <c r="S2" s="788"/>
      <c r="T2" s="788"/>
      <c r="U2" s="788"/>
      <c r="V2" s="788"/>
      <c r="W2" s="788"/>
      <c r="X2" s="788"/>
      <c r="Y2" s="788"/>
      <c r="Z2" s="788"/>
      <c r="AA2" s="788"/>
      <c r="AB2" s="788"/>
      <c r="AC2" s="789"/>
      <c r="AF2" s="790" t="s">
        <v>163</v>
      </c>
      <c r="AG2" s="790"/>
      <c r="AH2" s="790"/>
      <c r="AI2" s="647"/>
      <c r="AJ2" s="647"/>
    </row>
    <row r="3" spans="1:36" ht="24" customHeight="1" thickBot="1" x14ac:dyDescent="0.3">
      <c r="B3" s="791" t="s">
        <v>269</v>
      </c>
      <c r="C3" s="226"/>
      <c r="D3" s="226"/>
      <c r="E3" s="774" t="s">
        <v>62</v>
      </c>
      <c r="F3" s="227"/>
      <c r="G3" s="227"/>
      <c r="H3" s="776" t="s">
        <v>270</v>
      </c>
      <c r="I3" s="329"/>
      <c r="J3" s="329"/>
      <c r="K3" s="776" t="s">
        <v>62</v>
      </c>
      <c r="L3" s="227"/>
      <c r="M3" s="227"/>
      <c r="N3" s="763" t="s">
        <v>271</v>
      </c>
      <c r="O3" s="330"/>
      <c r="P3" s="330"/>
      <c r="Q3" s="763" t="s">
        <v>62</v>
      </c>
      <c r="R3" s="227"/>
      <c r="S3" s="227"/>
      <c r="T3" s="765" t="s">
        <v>272</v>
      </c>
      <c r="U3" s="327"/>
      <c r="V3" s="327"/>
      <c r="W3" s="765" t="s">
        <v>62</v>
      </c>
      <c r="X3" s="227"/>
      <c r="Y3" s="227"/>
      <c r="Z3" s="767" t="s">
        <v>273</v>
      </c>
      <c r="AA3" s="328"/>
      <c r="AB3" s="228"/>
      <c r="AC3" s="769" t="s">
        <v>62</v>
      </c>
    </row>
    <row r="4" spans="1:36" ht="60.75" customHeight="1" thickBot="1" x14ac:dyDescent="0.3">
      <c r="B4" s="792"/>
      <c r="C4" s="325" t="s">
        <v>63</v>
      </c>
      <c r="D4" s="325"/>
      <c r="E4" s="775"/>
      <c r="F4" s="265" t="s">
        <v>65</v>
      </c>
      <c r="G4" s="265" t="s">
        <v>66</v>
      </c>
      <c r="H4" s="777"/>
      <c r="I4" s="320" t="s">
        <v>69</v>
      </c>
      <c r="J4" s="320"/>
      <c r="K4" s="777"/>
      <c r="L4" s="265" t="s">
        <v>67</v>
      </c>
      <c r="M4" s="265" t="s">
        <v>68</v>
      </c>
      <c r="N4" s="764"/>
      <c r="O4" s="321" t="s">
        <v>70</v>
      </c>
      <c r="P4" s="321"/>
      <c r="Q4" s="764"/>
      <c r="R4" s="265" t="s">
        <v>71</v>
      </c>
      <c r="S4" s="265" t="s">
        <v>72</v>
      </c>
      <c r="T4" s="766"/>
      <c r="U4" s="322" t="s">
        <v>73</v>
      </c>
      <c r="V4" s="322"/>
      <c r="W4" s="766"/>
      <c r="X4" s="265" t="s">
        <v>74</v>
      </c>
      <c r="Y4" s="265" t="s">
        <v>75</v>
      </c>
      <c r="Z4" s="768"/>
      <c r="AA4" s="323" t="s">
        <v>76</v>
      </c>
      <c r="AB4" s="266"/>
      <c r="AC4" s="770"/>
      <c r="AD4" s="80" t="s">
        <v>77</v>
      </c>
      <c r="AE4" s="80" t="s">
        <v>78</v>
      </c>
      <c r="AG4" s="713" t="s">
        <v>239</v>
      </c>
      <c r="AH4" s="714"/>
      <c r="AI4" s="714"/>
      <c r="AJ4" s="715"/>
    </row>
    <row r="5" spans="1:36" ht="34.5" customHeight="1" thickBot="1" x14ac:dyDescent="0.3">
      <c r="B5" s="794" t="str">
        <f>IF(OR(COUNTIF(C6:C15, 12)&gt;0, COUNTIF(C6:C15,2)&gt;0, COUNTIF(C6:C15,4)&gt;0, COUNTIF(C6:C15,10)&gt;0, COUNTIF(C6:C15,15)&gt;0, COUNTIF(C6:C15,17)&gt;0,), "Remember to enter CREDITABLE amounts of leafy greens!", "")</f>
        <v/>
      </c>
      <c r="C5" s="795"/>
      <c r="D5" s="795"/>
      <c r="E5" s="796"/>
      <c r="F5" s="350"/>
      <c r="G5" s="350"/>
      <c r="H5" s="797" t="str">
        <f>IF(COUNTIF(I6:I15,10)&gt;0,"Remember to enter the CREDITABLE amount of tomato paste!","")</f>
        <v/>
      </c>
      <c r="I5" s="798"/>
      <c r="J5" s="798"/>
      <c r="K5" s="799"/>
      <c r="L5" s="350"/>
      <c r="M5" s="350"/>
      <c r="N5" s="800" t="str">
        <f>IF(SUM(O6:O15)&gt;10, "If crediting as a vegetable do not also credit as a meat/meat alternate", "")</f>
        <v/>
      </c>
      <c r="O5" s="801"/>
      <c r="P5" s="801"/>
      <c r="Q5" s="802"/>
      <c r="R5" s="351"/>
      <c r="S5" s="351"/>
      <c r="T5" s="803"/>
      <c r="U5" s="804"/>
      <c r="V5" s="804"/>
      <c r="W5" s="805"/>
      <c r="X5" s="351"/>
      <c r="Y5" s="351"/>
      <c r="Z5" s="806"/>
      <c r="AA5" s="807"/>
      <c r="AB5" s="807"/>
      <c r="AC5" s="808"/>
      <c r="AG5" s="234"/>
      <c r="AH5" s="235"/>
      <c r="AI5" s="235"/>
      <c r="AJ5" s="236"/>
    </row>
    <row r="6" spans="1:36" ht="33.75" customHeight="1" x14ac:dyDescent="0.25">
      <c r="B6" s="219"/>
      <c r="C6" s="220">
        <v>1</v>
      </c>
      <c r="D6" s="220">
        <f t="shared" ref="D6:D15" si="0">INDEX(GREEN,C6)</f>
        <v>0</v>
      </c>
      <c r="E6" s="220"/>
      <c r="F6" s="294">
        <v>1</v>
      </c>
      <c r="G6" s="294" t="str">
        <f t="shared" ref="G6:G15" si="1">IF(D6=0,"",INDEX(Cups,F6))</f>
        <v/>
      </c>
      <c r="H6" s="96"/>
      <c r="I6" s="96">
        <v>1</v>
      </c>
      <c r="J6" s="96">
        <f t="shared" ref="J6:J15" si="2">INDEX(RED,I6)</f>
        <v>0</v>
      </c>
      <c r="K6" s="96"/>
      <c r="L6" s="294">
        <v>1</v>
      </c>
      <c r="M6" s="294" t="str">
        <f t="shared" ref="M6:M15" si="3">IF(J6=0, "", INDEX(Cups,L6))</f>
        <v/>
      </c>
      <c r="N6" s="221"/>
      <c r="O6" s="221">
        <v>1</v>
      </c>
      <c r="P6" s="221">
        <f t="shared" ref="P6:P15" si="4">INDEX(BEANS,O6)</f>
        <v>0</v>
      </c>
      <c r="Q6" s="221"/>
      <c r="R6" s="294">
        <v>1</v>
      </c>
      <c r="S6" s="294" t="str">
        <f t="shared" ref="S6:S15" si="5">IF(P6=0,"",INDEX(Cups,R6))</f>
        <v/>
      </c>
      <c r="T6" s="222"/>
      <c r="U6" s="222">
        <v>1</v>
      </c>
      <c r="V6" s="222">
        <f t="shared" ref="V6:V15" si="6">INDEX(STARCHY,U6)</f>
        <v>0</v>
      </c>
      <c r="W6" s="222"/>
      <c r="X6" s="294">
        <v>1</v>
      </c>
      <c r="Y6" s="294" t="str">
        <f>IF(V6=0,"",INDEX(Cups,X6))</f>
        <v/>
      </c>
      <c r="Z6" s="223"/>
      <c r="AA6" s="223">
        <v>1</v>
      </c>
      <c r="AB6" s="224">
        <f t="shared" ref="AB6:AB15" si="7">INDEX(OTHER,AA6)</f>
        <v>0</v>
      </c>
      <c r="AC6" s="225"/>
      <c r="AD6" s="80">
        <v>1</v>
      </c>
      <c r="AE6" s="80" t="str">
        <f t="shared" ref="AE6:AE15" si="8">IF(AB6=0, "", INDEX(Cups,AD6))</f>
        <v/>
      </c>
      <c r="AG6" s="716" t="s">
        <v>231</v>
      </c>
      <c r="AH6" s="92">
        <v>1</v>
      </c>
      <c r="AI6" s="92">
        <f>INDEX(Cups,AH6)</f>
        <v>0</v>
      </c>
      <c r="AJ6" s="304"/>
    </row>
    <row r="7" spans="1:36" ht="33.75" customHeight="1" x14ac:dyDescent="0.25">
      <c r="B7" s="94"/>
      <c r="C7" s="95">
        <v>1</v>
      </c>
      <c r="D7" s="95">
        <f t="shared" si="0"/>
        <v>0</v>
      </c>
      <c r="E7" s="95"/>
      <c r="F7" s="92">
        <v>1</v>
      </c>
      <c r="G7" s="92" t="str">
        <f t="shared" si="1"/>
        <v/>
      </c>
      <c r="H7" s="96"/>
      <c r="I7" s="96">
        <v>1</v>
      </c>
      <c r="J7" s="96">
        <f t="shared" si="2"/>
        <v>0</v>
      </c>
      <c r="K7" s="96"/>
      <c r="L7" s="92">
        <v>1</v>
      </c>
      <c r="M7" s="92" t="str">
        <f t="shared" si="3"/>
        <v/>
      </c>
      <c r="N7" s="97"/>
      <c r="O7" s="97">
        <v>1</v>
      </c>
      <c r="P7" s="97">
        <f t="shared" si="4"/>
        <v>0</v>
      </c>
      <c r="Q7" s="97"/>
      <c r="R7" s="92">
        <v>1</v>
      </c>
      <c r="S7" s="92" t="str">
        <f t="shared" si="5"/>
        <v/>
      </c>
      <c r="T7" s="98"/>
      <c r="U7" s="98">
        <v>1</v>
      </c>
      <c r="V7" s="98">
        <f t="shared" si="6"/>
        <v>0</v>
      </c>
      <c r="W7" s="98"/>
      <c r="X7" s="92">
        <v>1</v>
      </c>
      <c r="Y7" s="92" t="str">
        <f t="shared" ref="Y7:Y15" si="9">IF(V7=0,"",INDEX(Cups,X7))</f>
        <v/>
      </c>
      <c r="Z7" s="99"/>
      <c r="AA7" s="99">
        <v>1</v>
      </c>
      <c r="AB7" s="100">
        <f t="shared" si="7"/>
        <v>0</v>
      </c>
      <c r="AC7" s="101"/>
      <c r="AD7" s="80">
        <v>1</v>
      </c>
      <c r="AE7" s="80" t="str">
        <f t="shared" si="8"/>
        <v/>
      </c>
      <c r="AG7" s="717"/>
      <c r="AH7" s="92">
        <v>1</v>
      </c>
      <c r="AI7" s="92">
        <f>INDEX(Cups,AH7)</f>
        <v>0</v>
      </c>
      <c r="AJ7" s="305"/>
    </row>
    <row r="8" spans="1:36" ht="33.75" customHeight="1" x14ac:dyDescent="0.25">
      <c r="B8" s="94"/>
      <c r="C8" s="95">
        <v>1</v>
      </c>
      <c r="D8" s="95">
        <f t="shared" si="0"/>
        <v>0</v>
      </c>
      <c r="E8" s="95"/>
      <c r="F8" s="92">
        <v>1</v>
      </c>
      <c r="G8" s="92" t="str">
        <f t="shared" si="1"/>
        <v/>
      </c>
      <c r="H8" s="96"/>
      <c r="I8" s="96">
        <v>1</v>
      </c>
      <c r="J8" s="96">
        <f t="shared" si="2"/>
        <v>0</v>
      </c>
      <c r="K8" s="96"/>
      <c r="L8" s="92">
        <v>1</v>
      </c>
      <c r="M8" s="92" t="str">
        <f t="shared" si="3"/>
        <v/>
      </c>
      <c r="N8" s="97"/>
      <c r="O8" s="97">
        <v>1</v>
      </c>
      <c r="P8" s="97">
        <f t="shared" si="4"/>
        <v>0</v>
      </c>
      <c r="Q8" s="97"/>
      <c r="R8" s="92">
        <v>1</v>
      </c>
      <c r="S8" s="92" t="str">
        <f t="shared" si="5"/>
        <v/>
      </c>
      <c r="T8" s="98"/>
      <c r="U8" s="98">
        <v>1</v>
      </c>
      <c r="V8" s="98">
        <f t="shared" si="6"/>
        <v>0</v>
      </c>
      <c r="W8" s="98"/>
      <c r="X8" s="92">
        <v>1</v>
      </c>
      <c r="Y8" s="92" t="str">
        <f t="shared" si="9"/>
        <v/>
      </c>
      <c r="Z8" s="99"/>
      <c r="AA8" s="99">
        <v>1</v>
      </c>
      <c r="AB8" s="100">
        <f t="shared" si="7"/>
        <v>0</v>
      </c>
      <c r="AC8" s="101"/>
      <c r="AD8" s="80">
        <v>1</v>
      </c>
      <c r="AE8" s="80" t="str">
        <f t="shared" si="8"/>
        <v/>
      </c>
      <c r="AG8" s="717"/>
      <c r="AH8" s="92">
        <v>1</v>
      </c>
      <c r="AI8" s="92">
        <f>INDEX(Cups,AH8)</f>
        <v>0</v>
      </c>
      <c r="AJ8" s="305"/>
    </row>
    <row r="9" spans="1:36" ht="33.75" customHeight="1" x14ac:dyDescent="0.25">
      <c r="B9" s="94"/>
      <c r="C9" s="95">
        <v>1</v>
      </c>
      <c r="D9" s="95">
        <f t="shared" si="0"/>
        <v>0</v>
      </c>
      <c r="E9" s="95"/>
      <c r="F9" s="92">
        <v>1</v>
      </c>
      <c r="G9" s="92" t="str">
        <f t="shared" si="1"/>
        <v/>
      </c>
      <c r="H9" s="96"/>
      <c r="I9" s="96">
        <v>1</v>
      </c>
      <c r="J9" s="96">
        <f t="shared" si="2"/>
        <v>0</v>
      </c>
      <c r="K9" s="96"/>
      <c r="L9" s="92">
        <v>1</v>
      </c>
      <c r="M9" s="92" t="str">
        <f t="shared" si="3"/>
        <v/>
      </c>
      <c r="N9" s="97"/>
      <c r="O9" s="97">
        <v>1</v>
      </c>
      <c r="P9" s="97">
        <f t="shared" si="4"/>
        <v>0</v>
      </c>
      <c r="Q9" s="97"/>
      <c r="R9" s="92">
        <v>1</v>
      </c>
      <c r="S9" s="92" t="str">
        <f t="shared" si="5"/>
        <v/>
      </c>
      <c r="T9" s="98"/>
      <c r="U9" s="98">
        <v>1</v>
      </c>
      <c r="V9" s="98">
        <f t="shared" si="6"/>
        <v>0</v>
      </c>
      <c r="W9" s="98"/>
      <c r="X9" s="92">
        <v>1</v>
      </c>
      <c r="Y9" s="92" t="str">
        <f t="shared" si="9"/>
        <v/>
      </c>
      <c r="Z9" s="99"/>
      <c r="AA9" s="99">
        <v>1</v>
      </c>
      <c r="AB9" s="100">
        <f t="shared" si="7"/>
        <v>0</v>
      </c>
      <c r="AC9" s="101"/>
      <c r="AD9" s="80">
        <v>1</v>
      </c>
      <c r="AE9" s="80" t="str">
        <f t="shared" si="8"/>
        <v/>
      </c>
      <c r="AG9" s="717"/>
      <c r="AH9" s="92">
        <v>1</v>
      </c>
      <c r="AI9" s="92">
        <f>INDEX(Cups,AH9)</f>
        <v>0</v>
      </c>
      <c r="AJ9" s="305"/>
    </row>
    <row r="10" spans="1:36" ht="33.75" customHeight="1" x14ac:dyDescent="0.25">
      <c r="B10" s="94"/>
      <c r="C10" s="95">
        <v>1</v>
      </c>
      <c r="D10" s="95">
        <f t="shared" si="0"/>
        <v>0</v>
      </c>
      <c r="E10" s="95"/>
      <c r="F10" s="92">
        <v>1</v>
      </c>
      <c r="G10" s="92" t="str">
        <f t="shared" si="1"/>
        <v/>
      </c>
      <c r="H10" s="96"/>
      <c r="I10" s="96">
        <v>1</v>
      </c>
      <c r="J10" s="96">
        <f t="shared" si="2"/>
        <v>0</v>
      </c>
      <c r="K10" s="96"/>
      <c r="L10" s="92">
        <v>1</v>
      </c>
      <c r="M10" s="92" t="str">
        <f t="shared" si="3"/>
        <v/>
      </c>
      <c r="N10" s="97"/>
      <c r="O10" s="97">
        <v>1</v>
      </c>
      <c r="P10" s="97">
        <f t="shared" si="4"/>
        <v>0</v>
      </c>
      <c r="Q10" s="97"/>
      <c r="R10" s="92">
        <v>1</v>
      </c>
      <c r="S10" s="92" t="str">
        <f t="shared" si="5"/>
        <v/>
      </c>
      <c r="T10" s="98"/>
      <c r="U10" s="98">
        <v>1</v>
      </c>
      <c r="V10" s="98">
        <f t="shared" si="6"/>
        <v>0</v>
      </c>
      <c r="W10" s="98"/>
      <c r="X10" s="92">
        <v>1</v>
      </c>
      <c r="Y10" s="92" t="str">
        <f t="shared" si="9"/>
        <v/>
      </c>
      <c r="Z10" s="99"/>
      <c r="AA10" s="99">
        <v>1</v>
      </c>
      <c r="AB10" s="100">
        <f t="shared" si="7"/>
        <v>0</v>
      </c>
      <c r="AC10" s="101"/>
      <c r="AD10" s="80">
        <v>1</v>
      </c>
      <c r="AE10" s="80" t="str">
        <f t="shared" si="8"/>
        <v/>
      </c>
      <c r="AG10" s="717"/>
      <c r="AH10" s="92">
        <v>1</v>
      </c>
      <c r="AI10" s="92">
        <f>INDEX(Cups,AH10)</f>
        <v>0</v>
      </c>
      <c r="AJ10" s="306"/>
    </row>
    <row r="11" spans="1:36" ht="33.75" customHeight="1" thickBot="1" x14ac:dyDescent="0.3">
      <c r="B11" s="94"/>
      <c r="C11" s="95">
        <v>1</v>
      </c>
      <c r="D11" s="95">
        <f t="shared" si="0"/>
        <v>0</v>
      </c>
      <c r="E11" s="95"/>
      <c r="F11" s="92">
        <v>1</v>
      </c>
      <c r="G11" s="92" t="str">
        <f t="shared" si="1"/>
        <v/>
      </c>
      <c r="H11" s="96"/>
      <c r="I11" s="96">
        <v>1</v>
      </c>
      <c r="J11" s="96">
        <f t="shared" si="2"/>
        <v>0</v>
      </c>
      <c r="K11" s="96"/>
      <c r="L11" s="92">
        <v>1</v>
      </c>
      <c r="M11" s="92" t="str">
        <f t="shared" si="3"/>
        <v/>
      </c>
      <c r="N11" s="97"/>
      <c r="O11" s="97">
        <v>1</v>
      </c>
      <c r="P11" s="97">
        <f t="shared" si="4"/>
        <v>0</v>
      </c>
      <c r="Q11" s="97"/>
      <c r="R11" s="92">
        <v>1</v>
      </c>
      <c r="S11" s="92" t="str">
        <f t="shared" si="5"/>
        <v/>
      </c>
      <c r="T11" s="98"/>
      <c r="U11" s="98">
        <v>1</v>
      </c>
      <c r="V11" s="98">
        <f t="shared" si="6"/>
        <v>0</v>
      </c>
      <c r="W11" s="98"/>
      <c r="X11" s="92">
        <v>1</v>
      </c>
      <c r="Y11" s="92" t="str">
        <f t="shared" si="9"/>
        <v/>
      </c>
      <c r="Z11" s="99"/>
      <c r="AA11" s="99">
        <v>1</v>
      </c>
      <c r="AB11" s="100">
        <f t="shared" si="7"/>
        <v>0</v>
      </c>
      <c r="AC11" s="101"/>
      <c r="AD11" s="80">
        <v>1</v>
      </c>
      <c r="AE11" s="80" t="str">
        <f t="shared" si="8"/>
        <v/>
      </c>
      <c r="AG11" s="718"/>
      <c r="AH11" s="232"/>
      <c r="AI11" s="233"/>
      <c r="AJ11" s="360">
        <f>SUM(AI6:AI10)</f>
        <v>0</v>
      </c>
    </row>
    <row r="12" spans="1:36" ht="33.75" customHeight="1" thickBot="1" x14ac:dyDescent="0.3">
      <c r="B12" s="94"/>
      <c r="C12" s="95">
        <v>1</v>
      </c>
      <c r="D12" s="95">
        <f t="shared" si="0"/>
        <v>0</v>
      </c>
      <c r="E12" s="95"/>
      <c r="F12" s="92">
        <v>1</v>
      </c>
      <c r="G12" s="92" t="str">
        <f t="shared" si="1"/>
        <v/>
      </c>
      <c r="H12" s="96"/>
      <c r="I12" s="96">
        <v>1</v>
      </c>
      <c r="J12" s="96">
        <f t="shared" si="2"/>
        <v>0</v>
      </c>
      <c r="K12" s="96"/>
      <c r="L12" s="92">
        <v>1</v>
      </c>
      <c r="M12" s="92" t="str">
        <f t="shared" si="3"/>
        <v/>
      </c>
      <c r="N12" s="97"/>
      <c r="O12" s="97">
        <v>1</v>
      </c>
      <c r="P12" s="97">
        <f t="shared" si="4"/>
        <v>0</v>
      </c>
      <c r="Q12" s="97"/>
      <c r="R12" s="92">
        <v>1</v>
      </c>
      <c r="S12" s="92" t="str">
        <f t="shared" si="5"/>
        <v/>
      </c>
      <c r="T12" s="98"/>
      <c r="U12" s="98">
        <v>1</v>
      </c>
      <c r="V12" s="98">
        <f t="shared" si="6"/>
        <v>0</v>
      </c>
      <c r="W12" s="98"/>
      <c r="X12" s="92">
        <v>1</v>
      </c>
      <c r="Y12" s="92" t="str">
        <f t="shared" si="9"/>
        <v/>
      </c>
      <c r="Z12" s="99"/>
      <c r="AA12" s="99">
        <v>1</v>
      </c>
      <c r="AB12" s="100">
        <f t="shared" si="7"/>
        <v>0</v>
      </c>
      <c r="AC12" s="101"/>
      <c r="AD12" s="80">
        <v>1</v>
      </c>
      <c r="AE12" s="80" t="str">
        <f t="shared" si="8"/>
        <v/>
      </c>
      <c r="AG12" s="686" t="s">
        <v>381</v>
      </c>
      <c r="AH12" s="687"/>
      <c r="AI12" s="687"/>
      <c r="AJ12" s="688"/>
    </row>
    <row r="13" spans="1:36" ht="33.75" customHeight="1" x14ac:dyDescent="0.25">
      <c r="B13" s="94"/>
      <c r="C13" s="95">
        <v>1</v>
      </c>
      <c r="D13" s="95">
        <f t="shared" si="0"/>
        <v>0</v>
      </c>
      <c r="E13" s="95"/>
      <c r="F13" s="92">
        <v>1</v>
      </c>
      <c r="G13" s="92" t="str">
        <f t="shared" si="1"/>
        <v/>
      </c>
      <c r="H13" s="96"/>
      <c r="I13" s="96">
        <v>1</v>
      </c>
      <c r="J13" s="96">
        <f t="shared" si="2"/>
        <v>0</v>
      </c>
      <c r="K13" s="96"/>
      <c r="L13" s="92">
        <v>1</v>
      </c>
      <c r="M13" s="92" t="str">
        <f t="shared" si="3"/>
        <v/>
      </c>
      <c r="N13" s="97"/>
      <c r="O13" s="97">
        <v>1</v>
      </c>
      <c r="P13" s="97">
        <f t="shared" si="4"/>
        <v>0</v>
      </c>
      <c r="Q13" s="97"/>
      <c r="R13" s="92">
        <v>1</v>
      </c>
      <c r="S13" s="92" t="str">
        <f t="shared" si="5"/>
        <v/>
      </c>
      <c r="T13" s="98"/>
      <c r="U13" s="98">
        <v>1</v>
      </c>
      <c r="V13" s="98">
        <f t="shared" si="6"/>
        <v>0</v>
      </c>
      <c r="W13" s="98"/>
      <c r="X13" s="92">
        <v>1</v>
      </c>
      <c r="Y13" s="92" t="str">
        <f t="shared" si="9"/>
        <v/>
      </c>
      <c r="Z13" s="99"/>
      <c r="AA13" s="99">
        <v>1</v>
      </c>
      <c r="AB13" s="100">
        <f t="shared" si="7"/>
        <v>0</v>
      </c>
      <c r="AC13" s="101"/>
      <c r="AD13" s="80">
        <v>1</v>
      </c>
      <c r="AE13" s="80" t="str">
        <f t="shared" si="8"/>
        <v/>
      </c>
      <c r="AG13" s="793" t="s">
        <v>230</v>
      </c>
      <c r="AH13" s="359"/>
      <c r="AI13" s="359"/>
      <c r="AJ13" s="778"/>
    </row>
    <row r="14" spans="1:36" ht="38.25" customHeight="1" x14ac:dyDescent="0.25">
      <c r="B14" s="94"/>
      <c r="C14" s="95">
        <v>1</v>
      </c>
      <c r="D14" s="95">
        <f t="shared" si="0"/>
        <v>0</v>
      </c>
      <c r="E14" s="95"/>
      <c r="F14" s="92">
        <v>1</v>
      </c>
      <c r="G14" s="92" t="str">
        <f t="shared" si="1"/>
        <v/>
      </c>
      <c r="H14" s="96"/>
      <c r="I14" s="96">
        <v>1</v>
      </c>
      <c r="J14" s="96">
        <f t="shared" si="2"/>
        <v>0</v>
      </c>
      <c r="K14" s="96"/>
      <c r="L14" s="92">
        <v>1</v>
      </c>
      <c r="M14" s="92" t="str">
        <f t="shared" si="3"/>
        <v/>
      </c>
      <c r="N14" s="97"/>
      <c r="O14" s="97">
        <v>1</v>
      </c>
      <c r="P14" s="97">
        <f t="shared" si="4"/>
        <v>0</v>
      </c>
      <c r="Q14" s="97"/>
      <c r="R14" s="92">
        <v>1</v>
      </c>
      <c r="S14" s="92" t="str">
        <f t="shared" si="5"/>
        <v/>
      </c>
      <c r="T14" s="98"/>
      <c r="U14" s="98">
        <v>1</v>
      </c>
      <c r="V14" s="98">
        <f t="shared" si="6"/>
        <v>0</v>
      </c>
      <c r="W14" s="98"/>
      <c r="X14" s="92">
        <v>1</v>
      </c>
      <c r="Y14" s="92" t="str">
        <f t="shared" si="9"/>
        <v/>
      </c>
      <c r="Z14" s="99"/>
      <c r="AA14" s="99">
        <v>1</v>
      </c>
      <c r="AB14" s="100">
        <f t="shared" si="7"/>
        <v>0</v>
      </c>
      <c r="AC14" s="101"/>
      <c r="AD14" s="80">
        <v>1</v>
      </c>
      <c r="AE14" s="80" t="str">
        <f t="shared" si="8"/>
        <v/>
      </c>
      <c r="AG14" s="780"/>
      <c r="AH14" s="358"/>
      <c r="AI14" s="358"/>
      <c r="AJ14" s="779"/>
    </row>
    <row r="15" spans="1:36" ht="33.75" customHeight="1" x14ac:dyDescent="0.25">
      <c r="B15" s="248"/>
      <c r="C15" s="249">
        <v>1</v>
      </c>
      <c r="D15" s="249">
        <f t="shared" si="0"/>
        <v>0</v>
      </c>
      <c r="E15" s="249"/>
      <c r="F15" s="229">
        <v>1</v>
      </c>
      <c r="G15" s="229" t="str">
        <f t="shared" si="1"/>
        <v/>
      </c>
      <c r="H15" s="102"/>
      <c r="I15" s="102">
        <v>1</v>
      </c>
      <c r="J15" s="102">
        <f t="shared" si="2"/>
        <v>0</v>
      </c>
      <c r="K15" s="102"/>
      <c r="L15" s="229">
        <v>1</v>
      </c>
      <c r="M15" s="229" t="str">
        <f t="shared" si="3"/>
        <v/>
      </c>
      <c r="N15" s="250"/>
      <c r="O15" s="250">
        <v>1</v>
      </c>
      <c r="P15" s="250">
        <f t="shared" si="4"/>
        <v>0</v>
      </c>
      <c r="Q15" s="250"/>
      <c r="R15" s="229">
        <v>1</v>
      </c>
      <c r="S15" s="229" t="str">
        <f t="shared" si="5"/>
        <v/>
      </c>
      <c r="T15" s="103"/>
      <c r="U15" s="103">
        <v>1</v>
      </c>
      <c r="V15" s="103">
        <f t="shared" si="6"/>
        <v>0</v>
      </c>
      <c r="W15" s="103"/>
      <c r="X15" s="229">
        <v>1</v>
      </c>
      <c r="Y15" s="229" t="str">
        <f t="shared" si="9"/>
        <v/>
      </c>
      <c r="Z15" s="104"/>
      <c r="AA15" s="104">
        <v>1</v>
      </c>
      <c r="AB15" s="105">
        <f t="shared" si="7"/>
        <v>0</v>
      </c>
      <c r="AC15" s="106"/>
      <c r="AD15" s="80">
        <v>1</v>
      </c>
      <c r="AE15" s="80" t="str">
        <f t="shared" si="8"/>
        <v/>
      </c>
      <c r="AG15" s="780"/>
      <c r="AH15" s="358"/>
      <c r="AI15" s="358"/>
      <c r="AJ15" s="779"/>
    </row>
    <row r="16" spans="1:36" ht="33.75" customHeight="1" x14ac:dyDescent="0.25">
      <c r="B16" s="345" t="s">
        <v>374</v>
      </c>
      <c r="C16" s="334"/>
      <c r="D16" s="334"/>
      <c r="E16" s="335">
        <f>G16</f>
        <v>0</v>
      </c>
      <c r="F16" s="336"/>
      <c r="G16" s="336">
        <f>SUM(G6:G15)</f>
        <v>0</v>
      </c>
      <c r="H16" s="337" t="s">
        <v>375</v>
      </c>
      <c r="I16" s="338"/>
      <c r="J16" s="338"/>
      <c r="K16" s="347">
        <f>M16</f>
        <v>0</v>
      </c>
      <c r="L16" s="336"/>
      <c r="M16" s="336">
        <f>SUM(M6:M15)</f>
        <v>0</v>
      </c>
      <c r="N16" s="357" t="s">
        <v>376</v>
      </c>
      <c r="O16" s="339"/>
      <c r="P16" s="339"/>
      <c r="Q16" s="346">
        <f>S16</f>
        <v>0</v>
      </c>
      <c r="R16" s="336"/>
      <c r="S16" s="336">
        <f>SUM(S6:S15)</f>
        <v>0</v>
      </c>
      <c r="T16" s="340" t="s">
        <v>377</v>
      </c>
      <c r="U16" s="341"/>
      <c r="V16" s="341"/>
      <c r="W16" s="348">
        <f>Y16</f>
        <v>0</v>
      </c>
      <c r="X16" s="336"/>
      <c r="Y16" s="336">
        <f>SUM(Y6:Y15)</f>
        <v>0</v>
      </c>
      <c r="Z16" s="342" t="s">
        <v>378</v>
      </c>
      <c r="AA16" s="343"/>
      <c r="AB16" s="343"/>
      <c r="AC16" s="349">
        <f>AE16</f>
        <v>0</v>
      </c>
      <c r="AE16" s="80">
        <f>SUM(AE6:AE15)</f>
        <v>0</v>
      </c>
      <c r="AG16" s="780" t="s">
        <v>228</v>
      </c>
      <c r="AH16" s="358"/>
      <c r="AI16" s="358"/>
      <c r="AJ16" s="782">
        <f>FLOOR(AJ13, 0.125)</f>
        <v>0</v>
      </c>
    </row>
    <row r="17" spans="2:36" ht="33.75" customHeight="1" x14ac:dyDescent="0.25">
      <c r="B17" s="771" t="str">
        <f>IF(OR(COUNTIF(C6:C15,18)&gt;0, COUNTIF(I6:I15, 13)&gt;0, COUNTIF(O6:O15, 12)&gt;0, COUNTIF(U6:U15, 11)&gt;0, COUNTIF(AA6:AA15,35)&gt;0, COUNTIF(AA6:AA15,36)&gt;0,COUNTIF(AA6:AA15,37)&gt;0, COUNTIF(AA6:AA15,38)&gt;0, COUNTIF(AA6:AA15,39)&gt;0), "You entered an unspecified or extra other vegetable above, please enter the name of the vegetable in the appropriate subgroup below", "")</f>
        <v/>
      </c>
      <c r="C17" s="772"/>
      <c r="D17" s="772"/>
      <c r="E17" s="772"/>
      <c r="F17" s="772"/>
      <c r="G17" s="772"/>
      <c r="H17" s="772"/>
      <c r="I17" s="772"/>
      <c r="J17" s="772"/>
      <c r="K17" s="772"/>
      <c r="L17" s="772"/>
      <c r="M17" s="772"/>
      <c r="N17" s="772"/>
      <c r="O17" s="772"/>
      <c r="P17" s="772"/>
      <c r="Q17" s="772"/>
      <c r="R17" s="772"/>
      <c r="S17" s="772"/>
      <c r="T17" s="772"/>
      <c r="U17" s="772"/>
      <c r="V17" s="772"/>
      <c r="W17" s="772"/>
      <c r="X17" s="772"/>
      <c r="Y17" s="772"/>
      <c r="Z17" s="772"/>
      <c r="AA17" s="772"/>
      <c r="AB17" s="772"/>
      <c r="AC17" s="773"/>
      <c r="AG17" s="780"/>
      <c r="AH17" s="21"/>
      <c r="AI17" s="21"/>
      <c r="AJ17" s="782"/>
    </row>
    <row r="18" spans="2:36" ht="33.75" customHeight="1" thickBot="1" x14ac:dyDescent="0.3">
      <c r="B18" s="754" t="s">
        <v>232</v>
      </c>
      <c r="C18" s="755"/>
      <c r="D18" s="755"/>
      <c r="E18" s="755"/>
      <c r="F18" s="251"/>
      <c r="G18" s="251"/>
      <c r="H18" s="756" t="s">
        <v>233</v>
      </c>
      <c r="I18" s="756"/>
      <c r="J18" s="756"/>
      <c r="K18" s="756"/>
      <c r="L18" s="251"/>
      <c r="M18" s="251"/>
      <c r="N18" s="757" t="s">
        <v>234</v>
      </c>
      <c r="O18" s="757"/>
      <c r="P18" s="757"/>
      <c r="Q18" s="757"/>
      <c r="R18" s="251"/>
      <c r="S18" s="251"/>
      <c r="T18" s="758" t="s">
        <v>235</v>
      </c>
      <c r="U18" s="758"/>
      <c r="V18" s="758"/>
      <c r="W18" s="758"/>
      <c r="X18" s="251"/>
      <c r="Y18" s="251"/>
      <c r="Z18" s="761" t="s">
        <v>236</v>
      </c>
      <c r="AA18" s="761"/>
      <c r="AB18" s="761"/>
      <c r="AC18" s="762"/>
      <c r="AG18" s="781"/>
      <c r="AH18" s="19"/>
      <c r="AI18" s="19"/>
      <c r="AJ18" s="783"/>
    </row>
    <row r="19" spans="2:36" ht="33.75" customHeight="1" x14ac:dyDescent="0.25">
      <c r="B19" s="759"/>
      <c r="C19" s="760"/>
      <c r="D19" s="760"/>
      <c r="E19" s="760"/>
      <c r="F19" s="92"/>
      <c r="G19" s="92"/>
      <c r="H19" s="751"/>
      <c r="I19" s="751"/>
      <c r="J19" s="751"/>
      <c r="K19" s="751"/>
      <c r="L19" s="92"/>
      <c r="M19" s="92"/>
      <c r="N19" s="752"/>
      <c r="O19" s="752"/>
      <c r="P19" s="752"/>
      <c r="Q19" s="752"/>
      <c r="R19" s="92"/>
      <c r="S19" s="92"/>
      <c r="T19" s="753"/>
      <c r="U19" s="753"/>
      <c r="V19" s="753"/>
      <c r="W19" s="753"/>
      <c r="X19" s="92"/>
      <c r="Y19" s="92"/>
      <c r="Z19" s="739"/>
      <c r="AA19" s="739"/>
      <c r="AB19" s="739"/>
      <c r="AC19" s="740"/>
    </row>
    <row r="20" spans="2:36" ht="33.75" customHeight="1" x14ac:dyDescent="0.25">
      <c r="B20" s="759"/>
      <c r="C20" s="760"/>
      <c r="D20" s="760"/>
      <c r="E20" s="760"/>
      <c r="F20" s="92"/>
      <c r="G20" s="92"/>
      <c r="H20" s="751"/>
      <c r="I20" s="751"/>
      <c r="J20" s="751"/>
      <c r="K20" s="751"/>
      <c r="L20" s="92"/>
      <c r="M20" s="92"/>
      <c r="N20" s="752"/>
      <c r="O20" s="752"/>
      <c r="P20" s="752"/>
      <c r="Q20" s="752"/>
      <c r="R20" s="92"/>
      <c r="S20" s="92"/>
      <c r="T20" s="753"/>
      <c r="U20" s="753"/>
      <c r="V20" s="753"/>
      <c r="W20" s="753"/>
      <c r="X20" s="92"/>
      <c r="Y20" s="92"/>
      <c r="Z20" s="739"/>
      <c r="AA20" s="739"/>
      <c r="AB20" s="739"/>
      <c r="AC20" s="740"/>
    </row>
    <row r="21" spans="2:36" ht="33.75" customHeight="1" x14ac:dyDescent="0.25">
      <c r="B21" s="749"/>
      <c r="C21" s="750"/>
      <c r="D21" s="750"/>
      <c r="E21" s="750"/>
      <c r="F21" s="92"/>
      <c r="G21" s="92"/>
      <c r="H21" s="751"/>
      <c r="I21" s="751"/>
      <c r="J21" s="751"/>
      <c r="K21" s="751"/>
      <c r="L21" s="92"/>
      <c r="M21" s="92"/>
      <c r="N21" s="752"/>
      <c r="O21" s="752"/>
      <c r="P21" s="752"/>
      <c r="Q21" s="752"/>
      <c r="R21" s="92"/>
      <c r="S21" s="92"/>
      <c r="T21" s="753"/>
      <c r="U21" s="753"/>
      <c r="V21" s="753"/>
      <c r="W21" s="753"/>
      <c r="X21" s="92"/>
      <c r="Y21" s="92"/>
      <c r="Z21" s="739"/>
      <c r="AA21" s="739"/>
      <c r="AB21" s="739"/>
      <c r="AC21" s="740"/>
    </row>
    <row r="22" spans="2:36" ht="33.75" customHeight="1" x14ac:dyDescent="0.25">
      <c r="B22" s="749"/>
      <c r="C22" s="750"/>
      <c r="D22" s="750"/>
      <c r="E22" s="750"/>
      <c r="F22" s="92"/>
      <c r="G22" s="92"/>
      <c r="H22" s="751"/>
      <c r="I22" s="751"/>
      <c r="J22" s="751"/>
      <c r="K22" s="751"/>
      <c r="L22" s="92"/>
      <c r="M22" s="92"/>
      <c r="N22" s="752"/>
      <c r="O22" s="752"/>
      <c r="P22" s="752"/>
      <c r="Q22" s="752"/>
      <c r="R22" s="92"/>
      <c r="S22" s="92"/>
      <c r="T22" s="753"/>
      <c r="U22" s="753"/>
      <c r="V22" s="753"/>
      <c r="W22" s="753"/>
      <c r="X22" s="92"/>
      <c r="Y22" s="92"/>
      <c r="Z22" s="739"/>
      <c r="AA22" s="739"/>
      <c r="AB22" s="739"/>
      <c r="AC22" s="740"/>
    </row>
    <row r="23" spans="2:36" ht="33.75" customHeight="1" thickBot="1" x14ac:dyDescent="0.3">
      <c r="B23" s="742"/>
      <c r="C23" s="743"/>
      <c r="D23" s="743"/>
      <c r="E23" s="743"/>
      <c r="F23" s="93"/>
      <c r="G23" s="93"/>
      <c r="H23" s="744"/>
      <c r="I23" s="744"/>
      <c r="J23" s="744"/>
      <c r="K23" s="744"/>
      <c r="L23" s="93"/>
      <c r="M23" s="93"/>
      <c r="N23" s="745"/>
      <c r="O23" s="745"/>
      <c r="P23" s="745"/>
      <c r="Q23" s="745"/>
      <c r="R23" s="93"/>
      <c r="S23" s="93"/>
      <c r="T23" s="746"/>
      <c r="U23" s="746"/>
      <c r="V23" s="746"/>
      <c r="W23" s="746"/>
      <c r="X23" s="93"/>
      <c r="Y23" s="93"/>
      <c r="Z23" s="747"/>
      <c r="AA23" s="747"/>
      <c r="AB23" s="747"/>
      <c r="AC23" s="748"/>
    </row>
    <row r="24" spans="2:36" ht="33.75" customHeight="1" x14ac:dyDescent="0.25">
      <c r="B24" s="170"/>
    </row>
    <row r="25" spans="2:36" ht="33.75" customHeight="1" x14ac:dyDescent="0.25">
      <c r="B25" s="170"/>
      <c r="E25" s="171"/>
    </row>
    <row r="26" spans="2:36" ht="33.75" customHeight="1" x14ac:dyDescent="0.25"/>
    <row r="27" spans="2:36" ht="33.75" customHeight="1" x14ac:dyDescent="0.25"/>
    <row r="28" spans="2:36" ht="33.75" customHeight="1" x14ac:dyDescent="0.25"/>
    <row r="29" spans="2:36" ht="33.75" customHeight="1" x14ac:dyDescent="0.25"/>
  </sheetData>
  <sheetProtection algorithmName="SHA-512" hashValue="jqbKBOnwk1ru3ndRWzntJzrsUMfwBAOLuX8auHO6zO5Bw3bg5pHWAqW//tl9XMCrR+D/sGU82lOBFFTyrCODyw==" saltValue="p78271OxxyHhFSVQw49F7w==" spinCount="100000" sheet="1"/>
  <mergeCells count="57">
    <mergeCell ref="AJ13:AJ15"/>
    <mergeCell ref="AG16:AG18"/>
    <mergeCell ref="AJ16:AJ18"/>
    <mergeCell ref="AG6:AG11"/>
    <mergeCell ref="B1:AC1"/>
    <mergeCell ref="B2:AC2"/>
    <mergeCell ref="AF2:AH2"/>
    <mergeCell ref="AG4:AJ4"/>
    <mergeCell ref="AG12:AJ12"/>
    <mergeCell ref="B3:B4"/>
    <mergeCell ref="AG13:AG15"/>
    <mergeCell ref="B5:E5"/>
    <mergeCell ref="H5:K5"/>
    <mergeCell ref="N5:Q5"/>
    <mergeCell ref="T5:W5"/>
    <mergeCell ref="Z5:AC5"/>
    <mergeCell ref="T21:W21"/>
    <mergeCell ref="Z18:AC18"/>
    <mergeCell ref="Z19:AC19"/>
    <mergeCell ref="Q3:Q4"/>
    <mergeCell ref="T3:T4"/>
    <mergeCell ref="W3:W4"/>
    <mergeCell ref="Z3:Z4"/>
    <mergeCell ref="AC3:AC4"/>
    <mergeCell ref="B17:AC17"/>
    <mergeCell ref="E3:E4"/>
    <mergeCell ref="H3:H4"/>
    <mergeCell ref="K3:K4"/>
    <mergeCell ref="N3:N4"/>
    <mergeCell ref="B19:E19"/>
    <mergeCell ref="H19:K19"/>
    <mergeCell ref="N19:Q19"/>
    <mergeCell ref="B18:E18"/>
    <mergeCell ref="H18:K18"/>
    <mergeCell ref="N18:Q18"/>
    <mergeCell ref="T18:W18"/>
    <mergeCell ref="B20:E20"/>
    <mergeCell ref="H20:K20"/>
    <mergeCell ref="N20:Q20"/>
    <mergeCell ref="T20:W20"/>
    <mergeCell ref="T19:W19"/>
    <mergeCell ref="Z20:AC20"/>
    <mergeCell ref="AF1:AJ1"/>
    <mergeCell ref="B23:E23"/>
    <mergeCell ref="H23:K23"/>
    <mergeCell ref="N23:Q23"/>
    <mergeCell ref="T23:W23"/>
    <mergeCell ref="Z23:AC23"/>
    <mergeCell ref="Z21:AC21"/>
    <mergeCell ref="B22:E22"/>
    <mergeCell ref="H22:K22"/>
    <mergeCell ref="N22:Q22"/>
    <mergeCell ref="T22:W22"/>
    <mergeCell ref="Z22:AC22"/>
    <mergeCell ref="B21:E21"/>
    <mergeCell ref="H21:K21"/>
    <mergeCell ref="N21:Q21"/>
  </mergeCells>
  <conditionalFormatting sqref="B5:E5 H5:K5">
    <cfRule type="containsText" dxfId="81" priority="3" stopIfTrue="1" operator="containsText" text="Remember">
      <formula>NOT(ISERROR(SEARCH("Remember",B5)))</formula>
    </cfRule>
  </conditionalFormatting>
  <conditionalFormatting sqref="B17:AC17">
    <cfRule type="containsText" dxfId="80" priority="2" stopIfTrue="1" operator="containsText" text="You">
      <formula>NOT(ISERROR(SEARCH("You",B17)))</formula>
    </cfRule>
  </conditionalFormatting>
  <conditionalFormatting sqref="N5:Q5">
    <cfRule type="containsText" dxfId="79" priority="1" stopIfTrue="1" operator="containsText" text="if">
      <formula>NOT(ISERROR(SEARCH("if",N5)))</formula>
    </cfRule>
  </conditionalFormatting>
  <hyperlinks>
    <hyperlink ref="AF2:AH2" location="'Menu Worksheet Instructions'!A75" display="Go to Instructions" xr:uid="{00000000-0004-0000-0500-000000000000}"/>
    <hyperlink ref="AF1:AJ1" r:id="rId1" display="Click here for help categorizing vegetables" xr:uid="{00000000-0004-0000-0500-000001000000}"/>
  </hyperlinks>
  <pageMargins left="0.7" right="0.7" top="0.75" bottom="0.75" header="0.3" footer="0.3"/>
  <pageSetup scale="45" orientation="landscape" horizontalDpi="1200" verticalDpi="1200" r:id="rId2"/>
  <headerFooter>
    <oddHeader>&amp;L&amp;G</oddHeader>
    <oddFooter>&amp;L&amp;P</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0506" r:id="rId6" name="Drop Down 26">
              <controlPr defaultSize="0" autoLine="0" autoPict="0">
                <anchor moveWithCells="1">
                  <from>
                    <xdr:col>1</xdr:col>
                    <xdr:colOff>123825</xdr:colOff>
                    <xdr:row>5</xdr:row>
                    <xdr:rowOff>76200</xdr:rowOff>
                  </from>
                  <to>
                    <xdr:col>1</xdr:col>
                    <xdr:colOff>2476500</xdr:colOff>
                    <xdr:row>5</xdr:row>
                    <xdr:rowOff>342900</xdr:rowOff>
                  </to>
                </anchor>
              </controlPr>
            </control>
          </mc:Choice>
        </mc:AlternateContent>
        <mc:AlternateContent xmlns:mc="http://schemas.openxmlformats.org/markup-compatibility/2006">
          <mc:Choice Requires="x14">
            <control shapeId="20507" r:id="rId7" name="Drop Down 27">
              <controlPr defaultSize="0" autoLine="0" autoPict="0">
                <anchor moveWithCells="1">
                  <from>
                    <xdr:col>1</xdr:col>
                    <xdr:colOff>123825</xdr:colOff>
                    <xdr:row>6</xdr:row>
                    <xdr:rowOff>85725</xdr:rowOff>
                  </from>
                  <to>
                    <xdr:col>1</xdr:col>
                    <xdr:colOff>2476500</xdr:colOff>
                    <xdr:row>6</xdr:row>
                    <xdr:rowOff>381000</xdr:rowOff>
                  </to>
                </anchor>
              </controlPr>
            </control>
          </mc:Choice>
        </mc:AlternateContent>
        <mc:AlternateContent xmlns:mc="http://schemas.openxmlformats.org/markup-compatibility/2006">
          <mc:Choice Requires="x14">
            <control shapeId="20508" r:id="rId8" name="Drop Down 28">
              <controlPr defaultSize="0" autoLine="0" autoPict="0">
                <anchor moveWithCells="1">
                  <from>
                    <xdr:col>1</xdr:col>
                    <xdr:colOff>123825</xdr:colOff>
                    <xdr:row>7</xdr:row>
                    <xdr:rowOff>85725</xdr:rowOff>
                  </from>
                  <to>
                    <xdr:col>1</xdr:col>
                    <xdr:colOff>2476500</xdr:colOff>
                    <xdr:row>7</xdr:row>
                    <xdr:rowOff>381000</xdr:rowOff>
                  </to>
                </anchor>
              </controlPr>
            </control>
          </mc:Choice>
        </mc:AlternateContent>
        <mc:AlternateContent xmlns:mc="http://schemas.openxmlformats.org/markup-compatibility/2006">
          <mc:Choice Requires="x14">
            <control shapeId="20509" r:id="rId9" name="Drop Down 29">
              <controlPr defaultSize="0" autoLine="0" autoPict="0">
                <anchor moveWithCells="1">
                  <from>
                    <xdr:col>1</xdr:col>
                    <xdr:colOff>123825</xdr:colOff>
                    <xdr:row>8</xdr:row>
                    <xdr:rowOff>76200</xdr:rowOff>
                  </from>
                  <to>
                    <xdr:col>1</xdr:col>
                    <xdr:colOff>2495550</xdr:colOff>
                    <xdr:row>8</xdr:row>
                    <xdr:rowOff>342900</xdr:rowOff>
                  </to>
                </anchor>
              </controlPr>
            </control>
          </mc:Choice>
        </mc:AlternateContent>
        <mc:AlternateContent xmlns:mc="http://schemas.openxmlformats.org/markup-compatibility/2006">
          <mc:Choice Requires="x14">
            <control shapeId="20510" r:id="rId10" name="Drop Down 30">
              <controlPr defaultSize="0" autoLine="0" autoPict="0">
                <anchor moveWithCells="1">
                  <from>
                    <xdr:col>1</xdr:col>
                    <xdr:colOff>123825</xdr:colOff>
                    <xdr:row>9</xdr:row>
                    <xdr:rowOff>76200</xdr:rowOff>
                  </from>
                  <to>
                    <xdr:col>1</xdr:col>
                    <xdr:colOff>2476500</xdr:colOff>
                    <xdr:row>9</xdr:row>
                    <xdr:rowOff>342900</xdr:rowOff>
                  </to>
                </anchor>
              </controlPr>
            </control>
          </mc:Choice>
        </mc:AlternateContent>
        <mc:AlternateContent xmlns:mc="http://schemas.openxmlformats.org/markup-compatibility/2006">
          <mc:Choice Requires="x14">
            <control shapeId="20511" r:id="rId11" name="Drop Down 31">
              <controlPr defaultSize="0" autoLine="0" autoPict="0">
                <anchor moveWithCells="1">
                  <from>
                    <xdr:col>1</xdr:col>
                    <xdr:colOff>123825</xdr:colOff>
                    <xdr:row>10</xdr:row>
                    <xdr:rowOff>76200</xdr:rowOff>
                  </from>
                  <to>
                    <xdr:col>1</xdr:col>
                    <xdr:colOff>2476500</xdr:colOff>
                    <xdr:row>10</xdr:row>
                    <xdr:rowOff>342900</xdr:rowOff>
                  </to>
                </anchor>
              </controlPr>
            </control>
          </mc:Choice>
        </mc:AlternateContent>
        <mc:AlternateContent xmlns:mc="http://schemas.openxmlformats.org/markup-compatibility/2006">
          <mc:Choice Requires="x14">
            <control shapeId="20512" r:id="rId12" name="Drop Down 32">
              <controlPr defaultSize="0" autoLine="0" autoPict="0">
                <anchor moveWithCells="1">
                  <from>
                    <xdr:col>1</xdr:col>
                    <xdr:colOff>123825</xdr:colOff>
                    <xdr:row>11</xdr:row>
                    <xdr:rowOff>76200</xdr:rowOff>
                  </from>
                  <to>
                    <xdr:col>1</xdr:col>
                    <xdr:colOff>2476500</xdr:colOff>
                    <xdr:row>11</xdr:row>
                    <xdr:rowOff>342900</xdr:rowOff>
                  </to>
                </anchor>
              </controlPr>
            </control>
          </mc:Choice>
        </mc:AlternateContent>
        <mc:AlternateContent xmlns:mc="http://schemas.openxmlformats.org/markup-compatibility/2006">
          <mc:Choice Requires="x14">
            <control shapeId="20513" r:id="rId13" name="Drop Down 33">
              <controlPr defaultSize="0" autoLine="0" autoPict="0">
                <anchor moveWithCells="1">
                  <from>
                    <xdr:col>1</xdr:col>
                    <xdr:colOff>123825</xdr:colOff>
                    <xdr:row>12</xdr:row>
                    <xdr:rowOff>76200</xdr:rowOff>
                  </from>
                  <to>
                    <xdr:col>1</xdr:col>
                    <xdr:colOff>2476500</xdr:colOff>
                    <xdr:row>12</xdr:row>
                    <xdr:rowOff>342900</xdr:rowOff>
                  </to>
                </anchor>
              </controlPr>
            </control>
          </mc:Choice>
        </mc:AlternateContent>
        <mc:AlternateContent xmlns:mc="http://schemas.openxmlformats.org/markup-compatibility/2006">
          <mc:Choice Requires="x14">
            <control shapeId="20514" r:id="rId14" name="Drop Down 34">
              <controlPr defaultSize="0" autoLine="0" autoPict="0">
                <anchor moveWithCells="1">
                  <from>
                    <xdr:col>1</xdr:col>
                    <xdr:colOff>123825</xdr:colOff>
                    <xdr:row>14</xdr:row>
                    <xdr:rowOff>76200</xdr:rowOff>
                  </from>
                  <to>
                    <xdr:col>1</xdr:col>
                    <xdr:colOff>2476500</xdr:colOff>
                    <xdr:row>14</xdr:row>
                    <xdr:rowOff>342900</xdr:rowOff>
                  </to>
                </anchor>
              </controlPr>
            </control>
          </mc:Choice>
        </mc:AlternateContent>
        <mc:AlternateContent xmlns:mc="http://schemas.openxmlformats.org/markup-compatibility/2006">
          <mc:Choice Requires="x14">
            <control shapeId="20515" r:id="rId15" name="Drop Down 35">
              <controlPr defaultSize="0" autoLine="0" autoPict="0">
                <anchor moveWithCells="1">
                  <from>
                    <xdr:col>4</xdr:col>
                    <xdr:colOff>123825</xdr:colOff>
                    <xdr:row>5</xdr:row>
                    <xdr:rowOff>76200</xdr:rowOff>
                  </from>
                  <to>
                    <xdr:col>4</xdr:col>
                    <xdr:colOff>942975</xdr:colOff>
                    <xdr:row>5</xdr:row>
                    <xdr:rowOff>342900</xdr:rowOff>
                  </to>
                </anchor>
              </controlPr>
            </control>
          </mc:Choice>
        </mc:AlternateContent>
        <mc:AlternateContent xmlns:mc="http://schemas.openxmlformats.org/markup-compatibility/2006">
          <mc:Choice Requires="x14">
            <control shapeId="20516" r:id="rId16" name="Drop Down 36">
              <controlPr defaultSize="0" autoLine="0" autoPict="0">
                <anchor moveWithCells="1">
                  <from>
                    <xdr:col>4</xdr:col>
                    <xdr:colOff>123825</xdr:colOff>
                    <xdr:row>6</xdr:row>
                    <xdr:rowOff>76200</xdr:rowOff>
                  </from>
                  <to>
                    <xdr:col>4</xdr:col>
                    <xdr:colOff>942975</xdr:colOff>
                    <xdr:row>6</xdr:row>
                    <xdr:rowOff>342900</xdr:rowOff>
                  </to>
                </anchor>
              </controlPr>
            </control>
          </mc:Choice>
        </mc:AlternateContent>
        <mc:AlternateContent xmlns:mc="http://schemas.openxmlformats.org/markup-compatibility/2006">
          <mc:Choice Requires="x14">
            <control shapeId="20517" r:id="rId17" name="Drop Down 37">
              <controlPr defaultSize="0" autoLine="0" autoPict="0">
                <anchor moveWithCells="1">
                  <from>
                    <xdr:col>4</xdr:col>
                    <xdr:colOff>123825</xdr:colOff>
                    <xdr:row>7</xdr:row>
                    <xdr:rowOff>76200</xdr:rowOff>
                  </from>
                  <to>
                    <xdr:col>4</xdr:col>
                    <xdr:colOff>942975</xdr:colOff>
                    <xdr:row>7</xdr:row>
                    <xdr:rowOff>342900</xdr:rowOff>
                  </to>
                </anchor>
              </controlPr>
            </control>
          </mc:Choice>
        </mc:AlternateContent>
        <mc:AlternateContent xmlns:mc="http://schemas.openxmlformats.org/markup-compatibility/2006">
          <mc:Choice Requires="x14">
            <control shapeId="20518" r:id="rId18" name="Drop Down 38">
              <controlPr defaultSize="0" autoLine="0" autoPict="0">
                <anchor moveWithCells="1">
                  <from>
                    <xdr:col>4</xdr:col>
                    <xdr:colOff>123825</xdr:colOff>
                    <xdr:row>8</xdr:row>
                    <xdr:rowOff>76200</xdr:rowOff>
                  </from>
                  <to>
                    <xdr:col>4</xdr:col>
                    <xdr:colOff>942975</xdr:colOff>
                    <xdr:row>8</xdr:row>
                    <xdr:rowOff>342900</xdr:rowOff>
                  </to>
                </anchor>
              </controlPr>
            </control>
          </mc:Choice>
        </mc:AlternateContent>
        <mc:AlternateContent xmlns:mc="http://schemas.openxmlformats.org/markup-compatibility/2006">
          <mc:Choice Requires="x14">
            <control shapeId="20519" r:id="rId19" name="Drop Down 39">
              <controlPr defaultSize="0" autoLine="0" autoPict="0">
                <anchor moveWithCells="1">
                  <from>
                    <xdr:col>4</xdr:col>
                    <xdr:colOff>123825</xdr:colOff>
                    <xdr:row>9</xdr:row>
                    <xdr:rowOff>76200</xdr:rowOff>
                  </from>
                  <to>
                    <xdr:col>4</xdr:col>
                    <xdr:colOff>942975</xdr:colOff>
                    <xdr:row>9</xdr:row>
                    <xdr:rowOff>342900</xdr:rowOff>
                  </to>
                </anchor>
              </controlPr>
            </control>
          </mc:Choice>
        </mc:AlternateContent>
        <mc:AlternateContent xmlns:mc="http://schemas.openxmlformats.org/markup-compatibility/2006">
          <mc:Choice Requires="x14">
            <control shapeId="20520" r:id="rId20" name="Drop Down 40">
              <controlPr defaultSize="0" autoLine="0" autoPict="0">
                <anchor moveWithCells="1">
                  <from>
                    <xdr:col>4</xdr:col>
                    <xdr:colOff>123825</xdr:colOff>
                    <xdr:row>10</xdr:row>
                    <xdr:rowOff>76200</xdr:rowOff>
                  </from>
                  <to>
                    <xdr:col>4</xdr:col>
                    <xdr:colOff>942975</xdr:colOff>
                    <xdr:row>10</xdr:row>
                    <xdr:rowOff>342900</xdr:rowOff>
                  </to>
                </anchor>
              </controlPr>
            </control>
          </mc:Choice>
        </mc:AlternateContent>
        <mc:AlternateContent xmlns:mc="http://schemas.openxmlformats.org/markup-compatibility/2006">
          <mc:Choice Requires="x14">
            <control shapeId="20521" r:id="rId21" name="Drop Down 41">
              <controlPr defaultSize="0" autoLine="0" autoPict="0">
                <anchor moveWithCells="1">
                  <from>
                    <xdr:col>4</xdr:col>
                    <xdr:colOff>123825</xdr:colOff>
                    <xdr:row>11</xdr:row>
                    <xdr:rowOff>76200</xdr:rowOff>
                  </from>
                  <to>
                    <xdr:col>4</xdr:col>
                    <xdr:colOff>942975</xdr:colOff>
                    <xdr:row>11</xdr:row>
                    <xdr:rowOff>342900</xdr:rowOff>
                  </to>
                </anchor>
              </controlPr>
            </control>
          </mc:Choice>
        </mc:AlternateContent>
        <mc:AlternateContent xmlns:mc="http://schemas.openxmlformats.org/markup-compatibility/2006">
          <mc:Choice Requires="x14">
            <control shapeId="20522" r:id="rId22" name="Drop Down 42">
              <controlPr defaultSize="0" autoLine="0" autoPict="0">
                <anchor moveWithCells="1">
                  <from>
                    <xdr:col>4</xdr:col>
                    <xdr:colOff>123825</xdr:colOff>
                    <xdr:row>12</xdr:row>
                    <xdr:rowOff>76200</xdr:rowOff>
                  </from>
                  <to>
                    <xdr:col>4</xdr:col>
                    <xdr:colOff>942975</xdr:colOff>
                    <xdr:row>12</xdr:row>
                    <xdr:rowOff>342900</xdr:rowOff>
                  </to>
                </anchor>
              </controlPr>
            </control>
          </mc:Choice>
        </mc:AlternateContent>
        <mc:AlternateContent xmlns:mc="http://schemas.openxmlformats.org/markup-compatibility/2006">
          <mc:Choice Requires="x14">
            <control shapeId="20523" r:id="rId23" name="Drop Down 43">
              <controlPr defaultSize="0" autoLine="0" autoPict="0">
                <anchor moveWithCells="1">
                  <from>
                    <xdr:col>4</xdr:col>
                    <xdr:colOff>123825</xdr:colOff>
                    <xdr:row>13</xdr:row>
                    <xdr:rowOff>76200</xdr:rowOff>
                  </from>
                  <to>
                    <xdr:col>4</xdr:col>
                    <xdr:colOff>942975</xdr:colOff>
                    <xdr:row>13</xdr:row>
                    <xdr:rowOff>342900</xdr:rowOff>
                  </to>
                </anchor>
              </controlPr>
            </control>
          </mc:Choice>
        </mc:AlternateContent>
        <mc:AlternateContent xmlns:mc="http://schemas.openxmlformats.org/markup-compatibility/2006">
          <mc:Choice Requires="x14">
            <control shapeId="20524" r:id="rId24" name="Drop Down 44">
              <controlPr defaultSize="0" autoLine="0" autoPict="0">
                <anchor moveWithCells="1">
                  <from>
                    <xdr:col>4</xdr:col>
                    <xdr:colOff>123825</xdr:colOff>
                    <xdr:row>14</xdr:row>
                    <xdr:rowOff>76200</xdr:rowOff>
                  </from>
                  <to>
                    <xdr:col>4</xdr:col>
                    <xdr:colOff>942975</xdr:colOff>
                    <xdr:row>14</xdr:row>
                    <xdr:rowOff>342900</xdr:rowOff>
                  </to>
                </anchor>
              </controlPr>
            </control>
          </mc:Choice>
        </mc:AlternateContent>
        <mc:AlternateContent xmlns:mc="http://schemas.openxmlformats.org/markup-compatibility/2006">
          <mc:Choice Requires="x14">
            <control shapeId="20525" r:id="rId25" name="Drop Down 45">
              <controlPr defaultSize="0" autoLine="0" autoPict="0">
                <anchor moveWithCells="1">
                  <from>
                    <xdr:col>7</xdr:col>
                    <xdr:colOff>123825</xdr:colOff>
                    <xdr:row>5</xdr:row>
                    <xdr:rowOff>76200</xdr:rowOff>
                  </from>
                  <to>
                    <xdr:col>7</xdr:col>
                    <xdr:colOff>2476500</xdr:colOff>
                    <xdr:row>5</xdr:row>
                    <xdr:rowOff>342900</xdr:rowOff>
                  </to>
                </anchor>
              </controlPr>
            </control>
          </mc:Choice>
        </mc:AlternateContent>
        <mc:AlternateContent xmlns:mc="http://schemas.openxmlformats.org/markup-compatibility/2006">
          <mc:Choice Requires="x14">
            <control shapeId="20526" r:id="rId26" name="Drop Down 46">
              <controlPr defaultSize="0" autoLine="0" autoPict="0">
                <anchor moveWithCells="1">
                  <from>
                    <xdr:col>7</xdr:col>
                    <xdr:colOff>123825</xdr:colOff>
                    <xdr:row>6</xdr:row>
                    <xdr:rowOff>76200</xdr:rowOff>
                  </from>
                  <to>
                    <xdr:col>7</xdr:col>
                    <xdr:colOff>2476500</xdr:colOff>
                    <xdr:row>6</xdr:row>
                    <xdr:rowOff>342900</xdr:rowOff>
                  </to>
                </anchor>
              </controlPr>
            </control>
          </mc:Choice>
        </mc:AlternateContent>
        <mc:AlternateContent xmlns:mc="http://schemas.openxmlformats.org/markup-compatibility/2006">
          <mc:Choice Requires="x14">
            <control shapeId="20527" r:id="rId27" name="Drop Down 47">
              <controlPr defaultSize="0" autoLine="0" autoPict="0">
                <anchor moveWithCells="1">
                  <from>
                    <xdr:col>7</xdr:col>
                    <xdr:colOff>123825</xdr:colOff>
                    <xdr:row>7</xdr:row>
                    <xdr:rowOff>76200</xdr:rowOff>
                  </from>
                  <to>
                    <xdr:col>7</xdr:col>
                    <xdr:colOff>2476500</xdr:colOff>
                    <xdr:row>7</xdr:row>
                    <xdr:rowOff>342900</xdr:rowOff>
                  </to>
                </anchor>
              </controlPr>
            </control>
          </mc:Choice>
        </mc:AlternateContent>
        <mc:AlternateContent xmlns:mc="http://schemas.openxmlformats.org/markup-compatibility/2006">
          <mc:Choice Requires="x14">
            <control shapeId="20528" r:id="rId28" name="Drop Down 48">
              <controlPr defaultSize="0" autoLine="0" autoPict="0">
                <anchor moveWithCells="1">
                  <from>
                    <xdr:col>7</xdr:col>
                    <xdr:colOff>123825</xdr:colOff>
                    <xdr:row>8</xdr:row>
                    <xdr:rowOff>76200</xdr:rowOff>
                  </from>
                  <to>
                    <xdr:col>7</xdr:col>
                    <xdr:colOff>2476500</xdr:colOff>
                    <xdr:row>8</xdr:row>
                    <xdr:rowOff>342900</xdr:rowOff>
                  </to>
                </anchor>
              </controlPr>
            </control>
          </mc:Choice>
        </mc:AlternateContent>
        <mc:AlternateContent xmlns:mc="http://schemas.openxmlformats.org/markup-compatibility/2006">
          <mc:Choice Requires="x14">
            <control shapeId="20529" r:id="rId29" name="Drop Down 49">
              <controlPr defaultSize="0" autoLine="0" autoPict="0">
                <anchor moveWithCells="1">
                  <from>
                    <xdr:col>7</xdr:col>
                    <xdr:colOff>123825</xdr:colOff>
                    <xdr:row>9</xdr:row>
                    <xdr:rowOff>76200</xdr:rowOff>
                  </from>
                  <to>
                    <xdr:col>7</xdr:col>
                    <xdr:colOff>2476500</xdr:colOff>
                    <xdr:row>9</xdr:row>
                    <xdr:rowOff>342900</xdr:rowOff>
                  </to>
                </anchor>
              </controlPr>
            </control>
          </mc:Choice>
        </mc:AlternateContent>
        <mc:AlternateContent xmlns:mc="http://schemas.openxmlformats.org/markup-compatibility/2006">
          <mc:Choice Requires="x14">
            <control shapeId="20530" r:id="rId30" name="Drop Down 50">
              <controlPr defaultSize="0" autoLine="0" autoPict="0">
                <anchor moveWithCells="1">
                  <from>
                    <xdr:col>7</xdr:col>
                    <xdr:colOff>123825</xdr:colOff>
                    <xdr:row>10</xdr:row>
                    <xdr:rowOff>76200</xdr:rowOff>
                  </from>
                  <to>
                    <xdr:col>7</xdr:col>
                    <xdr:colOff>2476500</xdr:colOff>
                    <xdr:row>10</xdr:row>
                    <xdr:rowOff>342900</xdr:rowOff>
                  </to>
                </anchor>
              </controlPr>
            </control>
          </mc:Choice>
        </mc:AlternateContent>
        <mc:AlternateContent xmlns:mc="http://schemas.openxmlformats.org/markup-compatibility/2006">
          <mc:Choice Requires="x14">
            <control shapeId="20531" r:id="rId31" name="Drop Down 51">
              <controlPr defaultSize="0" autoLine="0" autoPict="0">
                <anchor moveWithCells="1">
                  <from>
                    <xdr:col>7</xdr:col>
                    <xdr:colOff>123825</xdr:colOff>
                    <xdr:row>11</xdr:row>
                    <xdr:rowOff>76200</xdr:rowOff>
                  </from>
                  <to>
                    <xdr:col>7</xdr:col>
                    <xdr:colOff>2476500</xdr:colOff>
                    <xdr:row>11</xdr:row>
                    <xdr:rowOff>342900</xdr:rowOff>
                  </to>
                </anchor>
              </controlPr>
            </control>
          </mc:Choice>
        </mc:AlternateContent>
        <mc:AlternateContent xmlns:mc="http://schemas.openxmlformats.org/markup-compatibility/2006">
          <mc:Choice Requires="x14">
            <control shapeId="20532" r:id="rId32" name="Drop Down 52">
              <controlPr defaultSize="0" autoLine="0" autoPict="0">
                <anchor moveWithCells="1">
                  <from>
                    <xdr:col>7</xdr:col>
                    <xdr:colOff>123825</xdr:colOff>
                    <xdr:row>12</xdr:row>
                    <xdr:rowOff>76200</xdr:rowOff>
                  </from>
                  <to>
                    <xdr:col>7</xdr:col>
                    <xdr:colOff>2476500</xdr:colOff>
                    <xdr:row>12</xdr:row>
                    <xdr:rowOff>342900</xdr:rowOff>
                  </to>
                </anchor>
              </controlPr>
            </control>
          </mc:Choice>
        </mc:AlternateContent>
        <mc:AlternateContent xmlns:mc="http://schemas.openxmlformats.org/markup-compatibility/2006">
          <mc:Choice Requires="x14">
            <control shapeId="20533" r:id="rId33" name="Drop Down 53">
              <controlPr defaultSize="0" autoLine="0" autoPict="0">
                <anchor moveWithCells="1">
                  <from>
                    <xdr:col>7</xdr:col>
                    <xdr:colOff>123825</xdr:colOff>
                    <xdr:row>13</xdr:row>
                    <xdr:rowOff>76200</xdr:rowOff>
                  </from>
                  <to>
                    <xdr:col>7</xdr:col>
                    <xdr:colOff>2476500</xdr:colOff>
                    <xdr:row>13</xdr:row>
                    <xdr:rowOff>342900</xdr:rowOff>
                  </to>
                </anchor>
              </controlPr>
            </control>
          </mc:Choice>
        </mc:AlternateContent>
        <mc:AlternateContent xmlns:mc="http://schemas.openxmlformats.org/markup-compatibility/2006">
          <mc:Choice Requires="x14">
            <control shapeId="20534" r:id="rId34" name="Drop Down 54">
              <controlPr defaultSize="0" autoLine="0" autoPict="0">
                <anchor moveWithCells="1">
                  <from>
                    <xdr:col>7</xdr:col>
                    <xdr:colOff>123825</xdr:colOff>
                    <xdr:row>14</xdr:row>
                    <xdr:rowOff>76200</xdr:rowOff>
                  </from>
                  <to>
                    <xdr:col>7</xdr:col>
                    <xdr:colOff>2476500</xdr:colOff>
                    <xdr:row>14</xdr:row>
                    <xdr:rowOff>342900</xdr:rowOff>
                  </to>
                </anchor>
              </controlPr>
            </control>
          </mc:Choice>
        </mc:AlternateContent>
        <mc:AlternateContent xmlns:mc="http://schemas.openxmlformats.org/markup-compatibility/2006">
          <mc:Choice Requires="x14">
            <control shapeId="20535" r:id="rId35" name="Drop Down 55">
              <controlPr defaultSize="0" autoLine="0" autoPict="0">
                <anchor moveWithCells="1">
                  <from>
                    <xdr:col>10</xdr:col>
                    <xdr:colOff>123825</xdr:colOff>
                    <xdr:row>5</xdr:row>
                    <xdr:rowOff>76200</xdr:rowOff>
                  </from>
                  <to>
                    <xdr:col>10</xdr:col>
                    <xdr:colOff>942975</xdr:colOff>
                    <xdr:row>5</xdr:row>
                    <xdr:rowOff>342900</xdr:rowOff>
                  </to>
                </anchor>
              </controlPr>
            </control>
          </mc:Choice>
        </mc:AlternateContent>
        <mc:AlternateContent xmlns:mc="http://schemas.openxmlformats.org/markup-compatibility/2006">
          <mc:Choice Requires="x14">
            <control shapeId="20536" r:id="rId36" name="Drop Down 56">
              <controlPr defaultSize="0" autoLine="0" autoPict="0">
                <anchor moveWithCells="1">
                  <from>
                    <xdr:col>10</xdr:col>
                    <xdr:colOff>123825</xdr:colOff>
                    <xdr:row>6</xdr:row>
                    <xdr:rowOff>76200</xdr:rowOff>
                  </from>
                  <to>
                    <xdr:col>10</xdr:col>
                    <xdr:colOff>942975</xdr:colOff>
                    <xdr:row>6</xdr:row>
                    <xdr:rowOff>342900</xdr:rowOff>
                  </to>
                </anchor>
              </controlPr>
            </control>
          </mc:Choice>
        </mc:AlternateContent>
        <mc:AlternateContent xmlns:mc="http://schemas.openxmlformats.org/markup-compatibility/2006">
          <mc:Choice Requires="x14">
            <control shapeId="20537" r:id="rId37" name="Drop Down 57">
              <controlPr defaultSize="0" autoLine="0" autoPict="0">
                <anchor moveWithCells="1">
                  <from>
                    <xdr:col>10</xdr:col>
                    <xdr:colOff>123825</xdr:colOff>
                    <xdr:row>7</xdr:row>
                    <xdr:rowOff>76200</xdr:rowOff>
                  </from>
                  <to>
                    <xdr:col>10</xdr:col>
                    <xdr:colOff>942975</xdr:colOff>
                    <xdr:row>7</xdr:row>
                    <xdr:rowOff>342900</xdr:rowOff>
                  </to>
                </anchor>
              </controlPr>
            </control>
          </mc:Choice>
        </mc:AlternateContent>
        <mc:AlternateContent xmlns:mc="http://schemas.openxmlformats.org/markup-compatibility/2006">
          <mc:Choice Requires="x14">
            <control shapeId="20538" r:id="rId38" name="Drop Down 58">
              <controlPr defaultSize="0" autoLine="0" autoPict="0">
                <anchor moveWithCells="1">
                  <from>
                    <xdr:col>10</xdr:col>
                    <xdr:colOff>123825</xdr:colOff>
                    <xdr:row>8</xdr:row>
                    <xdr:rowOff>76200</xdr:rowOff>
                  </from>
                  <to>
                    <xdr:col>10</xdr:col>
                    <xdr:colOff>942975</xdr:colOff>
                    <xdr:row>8</xdr:row>
                    <xdr:rowOff>342900</xdr:rowOff>
                  </to>
                </anchor>
              </controlPr>
            </control>
          </mc:Choice>
        </mc:AlternateContent>
        <mc:AlternateContent xmlns:mc="http://schemas.openxmlformats.org/markup-compatibility/2006">
          <mc:Choice Requires="x14">
            <control shapeId="20539" r:id="rId39" name="Drop Down 59">
              <controlPr defaultSize="0" autoLine="0" autoPict="0">
                <anchor moveWithCells="1">
                  <from>
                    <xdr:col>10</xdr:col>
                    <xdr:colOff>123825</xdr:colOff>
                    <xdr:row>9</xdr:row>
                    <xdr:rowOff>76200</xdr:rowOff>
                  </from>
                  <to>
                    <xdr:col>10</xdr:col>
                    <xdr:colOff>942975</xdr:colOff>
                    <xdr:row>9</xdr:row>
                    <xdr:rowOff>342900</xdr:rowOff>
                  </to>
                </anchor>
              </controlPr>
            </control>
          </mc:Choice>
        </mc:AlternateContent>
        <mc:AlternateContent xmlns:mc="http://schemas.openxmlformats.org/markup-compatibility/2006">
          <mc:Choice Requires="x14">
            <control shapeId="20540" r:id="rId40" name="Drop Down 60">
              <controlPr defaultSize="0" autoLine="0" autoPict="0">
                <anchor moveWithCells="1">
                  <from>
                    <xdr:col>10</xdr:col>
                    <xdr:colOff>123825</xdr:colOff>
                    <xdr:row>10</xdr:row>
                    <xdr:rowOff>76200</xdr:rowOff>
                  </from>
                  <to>
                    <xdr:col>10</xdr:col>
                    <xdr:colOff>942975</xdr:colOff>
                    <xdr:row>10</xdr:row>
                    <xdr:rowOff>342900</xdr:rowOff>
                  </to>
                </anchor>
              </controlPr>
            </control>
          </mc:Choice>
        </mc:AlternateContent>
        <mc:AlternateContent xmlns:mc="http://schemas.openxmlformats.org/markup-compatibility/2006">
          <mc:Choice Requires="x14">
            <control shapeId="20541" r:id="rId41" name="Drop Down 61">
              <controlPr defaultSize="0" autoLine="0" autoPict="0">
                <anchor moveWithCells="1">
                  <from>
                    <xdr:col>10</xdr:col>
                    <xdr:colOff>123825</xdr:colOff>
                    <xdr:row>11</xdr:row>
                    <xdr:rowOff>76200</xdr:rowOff>
                  </from>
                  <to>
                    <xdr:col>10</xdr:col>
                    <xdr:colOff>942975</xdr:colOff>
                    <xdr:row>11</xdr:row>
                    <xdr:rowOff>342900</xdr:rowOff>
                  </to>
                </anchor>
              </controlPr>
            </control>
          </mc:Choice>
        </mc:AlternateContent>
        <mc:AlternateContent xmlns:mc="http://schemas.openxmlformats.org/markup-compatibility/2006">
          <mc:Choice Requires="x14">
            <control shapeId="20542" r:id="rId42" name="Drop Down 62">
              <controlPr defaultSize="0" autoLine="0" autoPict="0">
                <anchor moveWithCells="1">
                  <from>
                    <xdr:col>10</xdr:col>
                    <xdr:colOff>123825</xdr:colOff>
                    <xdr:row>12</xdr:row>
                    <xdr:rowOff>76200</xdr:rowOff>
                  </from>
                  <to>
                    <xdr:col>10</xdr:col>
                    <xdr:colOff>942975</xdr:colOff>
                    <xdr:row>12</xdr:row>
                    <xdr:rowOff>342900</xdr:rowOff>
                  </to>
                </anchor>
              </controlPr>
            </control>
          </mc:Choice>
        </mc:AlternateContent>
        <mc:AlternateContent xmlns:mc="http://schemas.openxmlformats.org/markup-compatibility/2006">
          <mc:Choice Requires="x14">
            <control shapeId="20543" r:id="rId43" name="Drop Down 63">
              <controlPr defaultSize="0" autoLine="0" autoPict="0">
                <anchor moveWithCells="1">
                  <from>
                    <xdr:col>10</xdr:col>
                    <xdr:colOff>123825</xdr:colOff>
                    <xdr:row>13</xdr:row>
                    <xdr:rowOff>76200</xdr:rowOff>
                  </from>
                  <to>
                    <xdr:col>10</xdr:col>
                    <xdr:colOff>942975</xdr:colOff>
                    <xdr:row>13</xdr:row>
                    <xdr:rowOff>342900</xdr:rowOff>
                  </to>
                </anchor>
              </controlPr>
            </control>
          </mc:Choice>
        </mc:AlternateContent>
        <mc:AlternateContent xmlns:mc="http://schemas.openxmlformats.org/markup-compatibility/2006">
          <mc:Choice Requires="x14">
            <control shapeId="20544" r:id="rId44" name="Drop Down 64">
              <controlPr defaultSize="0" autoLine="0" autoPict="0">
                <anchor moveWithCells="1">
                  <from>
                    <xdr:col>10</xdr:col>
                    <xdr:colOff>123825</xdr:colOff>
                    <xdr:row>14</xdr:row>
                    <xdr:rowOff>76200</xdr:rowOff>
                  </from>
                  <to>
                    <xdr:col>10</xdr:col>
                    <xdr:colOff>942975</xdr:colOff>
                    <xdr:row>14</xdr:row>
                    <xdr:rowOff>342900</xdr:rowOff>
                  </to>
                </anchor>
              </controlPr>
            </control>
          </mc:Choice>
        </mc:AlternateContent>
        <mc:AlternateContent xmlns:mc="http://schemas.openxmlformats.org/markup-compatibility/2006">
          <mc:Choice Requires="x14">
            <control shapeId="20545" r:id="rId45" name="Drop Down 65">
              <controlPr defaultSize="0" autoLine="0" autoPict="0">
                <anchor moveWithCells="1">
                  <from>
                    <xdr:col>13</xdr:col>
                    <xdr:colOff>76200</xdr:colOff>
                    <xdr:row>5</xdr:row>
                    <xdr:rowOff>85725</xdr:rowOff>
                  </from>
                  <to>
                    <xdr:col>13</xdr:col>
                    <xdr:colOff>2409825</xdr:colOff>
                    <xdr:row>5</xdr:row>
                    <xdr:rowOff>342900</xdr:rowOff>
                  </to>
                </anchor>
              </controlPr>
            </control>
          </mc:Choice>
        </mc:AlternateContent>
        <mc:AlternateContent xmlns:mc="http://schemas.openxmlformats.org/markup-compatibility/2006">
          <mc:Choice Requires="x14">
            <control shapeId="20546" r:id="rId46" name="Drop Down 66">
              <controlPr defaultSize="0" autoLine="0" autoPict="0">
                <anchor moveWithCells="1">
                  <from>
                    <xdr:col>13</xdr:col>
                    <xdr:colOff>76200</xdr:colOff>
                    <xdr:row>6</xdr:row>
                    <xdr:rowOff>85725</xdr:rowOff>
                  </from>
                  <to>
                    <xdr:col>13</xdr:col>
                    <xdr:colOff>2409825</xdr:colOff>
                    <xdr:row>6</xdr:row>
                    <xdr:rowOff>342900</xdr:rowOff>
                  </to>
                </anchor>
              </controlPr>
            </control>
          </mc:Choice>
        </mc:AlternateContent>
        <mc:AlternateContent xmlns:mc="http://schemas.openxmlformats.org/markup-compatibility/2006">
          <mc:Choice Requires="x14">
            <control shapeId="20547" r:id="rId47" name="Drop Down 67">
              <controlPr defaultSize="0" autoLine="0" autoPict="0">
                <anchor moveWithCells="1">
                  <from>
                    <xdr:col>13</xdr:col>
                    <xdr:colOff>76200</xdr:colOff>
                    <xdr:row>7</xdr:row>
                    <xdr:rowOff>85725</xdr:rowOff>
                  </from>
                  <to>
                    <xdr:col>13</xdr:col>
                    <xdr:colOff>2409825</xdr:colOff>
                    <xdr:row>7</xdr:row>
                    <xdr:rowOff>342900</xdr:rowOff>
                  </to>
                </anchor>
              </controlPr>
            </control>
          </mc:Choice>
        </mc:AlternateContent>
        <mc:AlternateContent xmlns:mc="http://schemas.openxmlformats.org/markup-compatibility/2006">
          <mc:Choice Requires="x14">
            <control shapeId="20548" r:id="rId48" name="Drop Down 68">
              <controlPr defaultSize="0" autoLine="0" autoPict="0">
                <anchor moveWithCells="1">
                  <from>
                    <xdr:col>13</xdr:col>
                    <xdr:colOff>76200</xdr:colOff>
                    <xdr:row>8</xdr:row>
                    <xdr:rowOff>85725</xdr:rowOff>
                  </from>
                  <to>
                    <xdr:col>13</xdr:col>
                    <xdr:colOff>2409825</xdr:colOff>
                    <xdr:row>8</xdr:row>
                    <xdr:rowOff>342900</xdr:rowOff>
                  </to>
                </anchor>
              </controlPr>
            </control>
          </mc:Choice>
        </mc:AlternateContent>
        <mc:AlternateContent xmlns:mc="http://schemas.openxmlformats.org/markup-compatibility/2006">
          <mc:Choice Requires="x14">
            <control shapeId="20549" r:id="rId49" name="Drop Down 69">
              <controlPr defaultSize="0" autoLine="0" autoPict="0">
                <anchor moveWithCells="1">
                  <from>
                    <xdr:col>13</xdr:col>
                    <xdr:colOff>76200</xdr:colOff>
                    <xdr:row>9</xdr:row>
                    <xdr:rowOff>85725</xdr:rowOff>
                  </from>
                  <to>
                    <xdr:col>13</xdr:col>
                    <xdr:colOff>2409825</xdr:colOff>
                    <xdr:row>9</xdr:row>
                    <xdr:rowOff>342900</xdr:rowOff>
                  </to>
                </anchor>
              </controlPr>
            </control>
          </mc:Choice>
        </mc:AlternateContent>
        <mc:AlternateContent xmlns:mc="http://schemas.openxmlformats.org/markup-compatibility/2006">
          <mc:Choice Requires="x14">
            <control shapeId="20550" r:id="rId50" name="Drop Down 70">
              <controlPr defaultSize="0" autoLine="0" autoPict="0">
                <anchor moveWithCells="1">
                  <from>
                    <xdr:col>13</xdr:col>
                    <xdr:colOff>76200</xdr:colOff>
                    <xdr:row>10</xdr:row>
                    <xdr:rowOff>85725</xdr:rowOff>
                  </from>
                  <to>
                    <xdr:col>13</xdr:col>
                    <xdr:colOff>2409825</xdr:colOff>
                    <xdr:row>10</xdr:row>
                    <xdr:rowOff>342900</xdr:rowOff>
                  </to>
                </anchor>
              </controlPr>
            </control>
          </mc:Choice>
        </mc:AlternateContent>
        <mc:AlternateContent xmlns:mc="http://schemas.openxmlformats.org/markup-compatibility/2006">
          <mc:Choice Requires="x14">
            <control shapeId="20551" r:id="rId51" name="Drop Down 71">
              <controlPr defaultSize="0" autoLine="0" autoPict="0">
                <anchor moveWithCells="1">
                  <from>
                    <xdr:col>13</xdr:col>
                    <xdr:colOff>76200</xdr:colOff>
                    <xdr:row>11</xdr:row>
                    <xdr:rowOff>85725</xdr:rowOff>
                  </from>
                  <to>
                    <xdr:col>13</xdr:col>
                    <xdr:colOff>2409825</xdr:colOff>
                    <xdr:row>11</xdr:row>
                    <xdr:rowOff>342900</xdr:rowOff>
                  </to>
                </anchor>
              </controlPr>
            </control>
          </mc:Choice>
        </mc:AlternateContent>
        <mc:AlternateContent xmlns:mc="http://schemas.openxmlformats.org/markup-compatibility/2006">
          <mc:Choice Requires="x14">
            <control shapeId="20552" r:id="rId52" name="Drop Down 72">
              <controlPr defaultSize="0" autoLine="0" autoPict="0">
                <anchor moveWithCells="1">
                  <from>
                    <xdr:col>13</xdr:col>
                    <xdr:colOff>76200</xdr:colOff>
                    <xdr:row>12</xdr:row>
                    <xdr:rowOff>85725</xdr:rowOff>
                  </from>
                  <to>
                    <xdr:col>13</xdr:col>
                    <xdr:colOff>2409825</xdr:colOff>
                    <xdr:row>12</xdr:row>
                    <xdr:rowOff>342900</xdr:rowOff>
                  </to>
                </anchor>
              </controlPr>
            </control>
          </mc:Choice>
        </mc:AlternateContent>
        <mc:AlternateContent xmlns:mc="http://schemas.openxmlformats.org/markup-compatibility/2006">
          <mc:Choice Requires="x14">
            <control shapeId="20553" r:id="rId53" name="Drop Down 73">
              <controlPr defaultSize="0" autoLine="0" autoPict="0">
                <anchor moveWithCells="1">
                  <from>
                    <xdr:col>13</xdr:col>
                    <xdr:colOff>76200</xdr:colOff>
                    <xdr:row>13</xdr:row>
                    <xdr:rowOff>85725</xdr:rowOff>
                  </from>
                  <to>
                    <xdr:col>13</xdr:col>
                    <xdr:colOff>2409825</xdr:colOff>
                    <xdr:row>13</xdr:row>
                    <xdr:rowOff>342900</xdr:rowOff>
                  </to>
                </anchor>
              </controlPr>
            </control>
          </mc:Choice>
        </mc:AlternateContent>
        <mc:AlternateContent xmlns:mc="http://schemas.openxmlformats.org/markup-compatibility/2006">
          <mc:Choice Requires="x14">
            <control shapeId="20554" r:id="rId54" name="Drop Down 74">
              <controlPr defaultSize="0" autoLine="0" autoPict="0">
                <anchor moveWithCells="1">
                  <from>
                    <xdr:col>13</xdr:col>
                    <xdr:colOff>76200</xdr:colOff>
                    <xdr:row>14</xdr:row>
                    <xdr:rowOff>85725</xdr:rowOff>
                  </from>
                  <to>
                    <xdr:col>13</xdr:col>
                    <xdr:colOff>2409825</xdr:colOff>
                    <xdr:row>14</xdr:row>
                    <xdr:rowOff>342900</xdr:rowOff>
                  </to>
                </anchor>
              </controlPr>
            </control>
          </mc:Choice>
        </mc:AlternateContent>
        <mc:AlternateContent xmlns:mc="http://schemas.openxmlformats.org/markup-compatibility/2006">
          <mc:Choice Requires="x14">
            <control shapeId="20555" r:id="rId55" name="Drop Down 75">
              <controlPr defaultSize="0" autoLine="0" autoPict="0">
                <anchor moveWithCells="1">
                  <from>
                    <xdr:col>16</xdr:col>
                    <xdr:colOff>123825</xdr:colOff>
                    <xdr:row>5</xdr:row>
                    <xdr:rowOff>76200</xdr:rowOff>
                  </from>
                  <to>
                    <xdr:col>16</xdr:col>
                    <xdr:colOff>933450</xdr:colOff>
                    <xdr:row>5</xdr:row>
                    <xdr:rowOff>342900</xdr:rowOff>
                  </to>
                </anchor>
              </controlPr>
            </control>
          </mc:Choice>
        </mc:AlternateContent>
        <mc:AlternateContent xmlns:mc="http://schemas.openxmlformats.org/markup-compatibility/2006">
          <mc:Choice Requires="x14">
            <control shapeId="20556" r:id="rId56" name="Drop Down 76">
              <controlPr defaultSize="0" autoLine="0" autoPict="0">
                <anchor moveWithCells="1">
                  <from>
                    <xdr:col>16</xdr:col>
                    <xdr:colOff>123825</xdr:colOff>
                    <xdr:row>6</xdr:row>
                    <xdr:rowOff>76200</xdr:rowOff>
                  </from>
                  <to>
                    <xdr:col>16</xdr:col>
                    <xdr:colOff>933450</xdr:colOff>
                    <xdr:row>6</xdr:row>
                    <xdr:rowOff>342900</xdr:rowOff>
                  </to>
                </anchor>
              </controlPr>
            </control>
          </mc:Choice>
        </mc:AlternateContent>
        <mc:AlternateContent xmlns:mc="http://schemas.openxmlformats.org/markup-compatibility/2006">
          <mc:Choice Requires="x14">
            <control shapeId="20557" r:id="rId57" name="Drop Down 77">
              <controlPr defaultSize="0" autoLine="0" autoPict="0">
                <anchor moveWithCells="1">
                  <from>
                    <xdr:col>16</xdr:col>
                    <xdr:colOff>123825</xdr:colOff>
                    <xdr:row>7</xdr:row>
                    <xdr:rowOff>76200</xdr:rowOff>
                  </from>
                  <to>
                    <xdr:col>16</xdr:col>
                    <xdr:colOff>933450</xdr:colOff>
                    <xdr:row>7</xdr:row>
                    <xdr:rowOff>342900</xdr:rowOff>
                  </to>
                </anchor>
              </controlPr>
            </control>
          </mc:Choice>
        </mc:AlternateContent>
        <mc:AlternateContent xmlns:mc="http://schemas.openxmlformats.org/markup-compatibility/2006">
          <mc:Choice Requires="x14">
            <control shapeId="20558" r:id="rId58" name="Drop Down 78">
              <controlPr defaultSize="0" autoLine="0" autoPict="0">
                <anchor moveWithCells="1">
                  <from>
                    <xdr:col>16</xdr:col>
                    <xdr:colOff>123825</xdr:colOff>
                    <xdr:row>8</xdr:row>
                    <xdr:rowOff>76200</xdr:rowOff>
                  </from>
                  <to>
                    <xdr:col>16</xdr:col>
                    <xdr:colOff>933450</xdr:colOff>
                    <xdr:row>8</xdr:row>
                    <xdr:rowOff>342900</xdr:rowOff>
                  </to>
                </anchor>
              </controlPr>
            </control>
          </mc:Choice>
        </mc:AlternateContent>
        <mc:AlternateContent xmlns:mc="http://schemas.openxmlformats.org/markup-compatibility/2006">
          <mc:Choice Requires="x14">
            <control shapeId="20559" r:id="rId59" name="Drop Down 79">
              <controlPr defaultSize="0" autoLine="0" autoPict="0">
                <anchor moveWithCells="1">
                  <from>
                    <xdr:col>16</xdr:col>
                    <xdr:colOff>123825</xdr:colOff>
                    <xdr:row>9</xdr:row>
                    <xdr:rowOff>76200</xdr:rowOff>
                  </from>
                  <to>
                    <xdr:col>16</xdr:col>
                    <xdr:colOff>933450</xdr:colOff>
                    <xdr:row>9</xdr:row>
                    <xdr:rowOff>342900</xdr:rowOff>
                  </to>
                </anchor>
              </controlPr>
            </control>
          </mc:Choice>
        </mc:AlternateContent>
        <mc:AlternateContent xmlns:mc="http://schemas.openxmlformats.org/markup-compatibility/2006">
          <mc:Choice Requires="x14">
            <control shapeId="20560" r:id="rId60" name="Drop Down 80">
              <controlPr defaultSize="0" autoLine="0" autoPict="0">
                <anchor moveWithCells="1">
                  <from>
                    <xdr:col>16</xdr:col>
                    <xdr:colOff>123825</xdr:colOff>
                    <xdr:row>10</xdr:row>
                    <xdr:rowOff>76200</xdr:rowOff>
                  </from>
                  <to>
                    <xdr:col>16</xdr:col>
                    <xdr:colOff>933450</xdr:colOff>
                    <xdr:row>10</xdr:row>
                    <xdr:rowOff>342900</xdr:rowOff>
                  </to>
                </anchor>
              </controlPr>
            </control>
          </mc:Choice>
        </mc:AlternateContent>
        <mc:AlternateContent xmlns:mc="http://schemas.openxmlformats.org/markup-compatibility/2006">
          <mc:Choice Requires="x14">
            <control shapeId="20561" r:id="rId61" name="Drop Down 81">
              <controlPr defaultSize="0" autoLine="0" autoPict="0">
                <anchor moveWithCells="1">
                  <from>
                    <xdr:col>16</xdr:col>
                    <xdr:colOff>123825</xdr:colOff>
                    <xdr:row>11</xdr:row>
                    <xdr:rowOff>76200</xdr:rowOff>
                  </from>
                  <to>
                    <xdr:col>16</xdr:col>
                    <xdr:colOff>933450</xdr:colOff>
                    <xdr:row>11</xdr:row>
                    <xdr:rowOff>342900</xdr:rowOff>
                  </to>
                </anchor>
              </controlPr>
            </control>
          </mc:Choice>
        </mc:AlternateContent>
        <mc:AlternateContent xmlns:mc="http://schemas.openxmlformats.org/markup-compatibility/2006">
          <mc:Choice Requires="x14">
            <control shapeId="20562" r:id="rId62" name="Drop Down 82">
              <controlPr defaultSize="0" autoLine="0" autoPict="0">
                <anchor moveWithCells="1">
                  <from>
                    <xdr:col>16</xdr:col>
                    <xdr:colOff>123825</xdr:colOff>
                    <xdr:row>12</xdr:row>
                    <xdr:rowOff>76200</xdr:rowOff>
                  </from>
                  <to>
                    <xdr:col>16</xdr:col>
                    <xdr:colOff>933450</xdr:colOff>
                    <xdr:row>12</xdr:row>
                    <xdr:rowOff>342900</xdr:rowOff>
                  </to>
                </anchor>
              </controlPr>
            </control>
          </mc:Choice>
        </mc:AlternateContent>
        <mc:AlternateContent xmlns:mc="http://schemas.openxmlformats.org/markup-compatibility/2006">
          <mc:Choice Requires="x14">
            <control shapeId="20563" r:id="rId63" name="Drop Down 83">
              <controlPr defaultSize="0" autoLine="0" autoPict="0">
                <anchor moveWithCells="1">
                  <from>
                    <xdr:col>16</xdr:col>
                    <xdr:colOff>123825</xdr:colOff>
                    <xdr:row>13</xdr:row>
                    <xdr:rowOff>76200</xdr:rowOff>
                  </from>
                  <to>
                    <xdr:col>16</xdr:col>
                    <xdr:colOff>933450</xdr:colOff>
                    <xdr:row>13</xdr:row>
                    <xdr:rowOff>342900</xdr:rowOff>
                  </to>
                </anchor>
              </controlPr>
            </control>
          </mc:Choice>
        </mc:AlternateContent>
        <mc:AlternateContent xmlns:mc="http://schemas.openxmlformats.org/markup-compatibility/2006">
          <mc:Choice Requires="x14">
            <control shapeId="20564" r:id="rId64" name="Drop Down 84">
              <controlPr defaultSize="0" autoLine="0" autoPict="0">
                <anchor moveWithCells="1">
                  <from>
                    <xdr:col>16</xdr:col>
                    <xdr:colOff>123825</xdr:colOff>
                    <xdr:row>14</xdr:row>
                    <xdr:rowOff>76200</xdr:rowOff>
                  </from>
                  <to>
                    <xdr:col>16</xdr:col>
                    <xdr:colOff>933450</xdr:colOff>
                    <xdr:row>14</xdr:row>
                    <xdr:rowOff>342900</xdr:rowOff>
                  </to>
                </anchor>
              </controlPr>
            </control>
          </mc:Choice>
        </mc:AlternateContent>
        <mc:AlternateContent xmlns:mc="http://schemas.openxmlformats.org/markup-compatibility/2006">
          <mc:Choice Requires="x14">
            <control shapeId="20565" r:id="rId65" name="Drop Down 85">
              <controlPr defaultSize="0" autoLine="0" autoPict="0">
                <anchor moveWithCells="1">
                  <from>
                    <xdr:col>19</xdr:col>
                    <xdr:colOff>76200</xdr:colOff>
                    <xdr:row>5</xdr:row>
                    <xdr:rowOff>85725</xdr:rowOff>
                  </from>
                  <to>
                    <xdr:col>19</xdr:col>
                    <xdr:colOff>2409825</xdr:colOff>
                    <xdr:row>5</xdr:row>
                    <xdr:rowOff>342900</xdr:rowOff>
                  </to>
                </anchor>
              </controlPr>
            </control>
          </mc:Choice>
        </mc:AlternateContent>
        <mc:AlternateContent xmlns:mc="http://schemas.openxmlformats.org/markup-compatibility/2006">
          <mc:Choice Requires="x14">
            <control shapeId="20566" r:id="rId66" name="Drop Down 86">
              <controlPr defaultSize="0" autoLine="0" autoPict="0">
                <anchor moveWithCells="1">
                  <from>
                    <xdr:col>19</xdr:col>
                    <xdr:colOff>76200</xdr:colOff>
                    <xdr:row>6</xdr:row>
                    <xdr:rowOff>85725</xdr:rowOff>
                  </from>
                  <to>
                    <xdr:col>19</xdr:col>
                    <xdr:colOff>2409825</xdr:colOff>
                    <xdr:row>6</xdr:row>
                    <xdr:rowOff>342900</xdr:rowOff>
                  </to>
                </anchor>
              </controlPr>
            </control>
          </mc:Choice>
        </mc:AlternateContent>
        <mc:AlternateContent xmlns:mc="http://schemas.openxmlformats.org/markup-compatibility/2006">
          <mc:Choice Requires="x14">
            <control shapeId="20567" r:id="rId67" name="Drop Down 87">
              <controlPr defaultSize="0" autoLine="0" autoPict="0">
                <anchor moveWithCells="1">
                  <from>
                    <xdr:col>19</xdr:col>
                    <xdr:colOff>76200</xdr:colOff>
                    <xdr:row>7</xdr:row>
                    <xdr:rowOff>85725</xdr:rowOff>
                  </from>
                  <to>
                    <xdr:col>19</xdr:col>
                    <xdr:colOff>2409825</xdr:colOff>
                    <xdr:row>7</xdr:row>
                    <xdr:rowOff>342900</xdr:rowOff>
                  </to>
                </anchor>
              </controlPr>
            </control>
          </mc:Choice>
        </mc:AlternateContent>
        <mc:AlternateContent xmlns:mc="http://schemas.openxmlformats.org/markup-compatibility/2006">
          <mc:Choice Requires="x14">
            <control shapeId="20568" r:id="rId68" name="Drop Down 88">
              <controlPr defaultSize="0" autoLine="0" autoPict="0">
                <anchor moveWithCells="1">
                  <from>
                    <xdr:col>19</xdr:col>
                    <xdr:colOff>76200</xdr:colOff>
                    <xdr:row>8</xdr:row>
                    <xdr:rowOff>85725</xdr:rowOff>
                  </from>
                  <to>
                    <xdr:col>19</xdr:col>
                    <xdr:colOff>2409825</xdr:colOff>
                    <xdr:row>8</xdr:row>
                    <xdr:rowOff>342900</xdr:rowOff>
                  </to>
                </anchor>
              </controlPr>
            </control>
          </mc:Choice>
        </mc:AlternateContent>
        <mc:AlternateContent xmlns:mc="http://schemas.openxmlformats.org/markup-compatibility/2006">
          <mc:Choice Requires="x14">
            <control shapeId="20569" r:id="rId69" name="Drop Down 89">
              <controlPr defaultSize="0" autoLine="0" autoPict="0">
                <anchor moveWithCells="1">
                  <from>
                    <xdr:col>19</xdr:col>
                    <xdr:colOff>76200</xdr:colOff>
                    <xdr:row>9</xdr:row>
                    <xdr:rowOff>85725</xdr:rowOff>
                  </from>
                  <to>
                    <xdr:col>19</xdr:col>
                    <xdr:colOff>2409825</xdr:colOff>
                    <xdr:row>9</xdr:row>
                    <xdr:rowOff>342900</xdr:rowOff>
                  </to>
                </anchor>
              </controlPr>
            </control>
          </mc:Choice>
        </mc:AlternateContent>
        <mc:AlternateContent xmlns:mc="http://schemas.openxmlformats.org/markup-compatibility/2006">
          <mc:Choice Requires="x14">
            <control shapeId="20570" r:id="rId70" name="Drop Down 90">
              <controlPr defaultSize="0" autoLine="0" autoPict="0">
                <anchor moveWithCells="1">
                  <from>
                    <xdr:col>19</xdr:col>
                    <xdr:colOff>76200</xdr:colOff>
                    <xdr:row>10</xdr:row>
                    <xdr:rowOff>85725</xdr:rowOff>
                  </from>
                  <to>
                    <xdr:col>19</xdr:col>
                    <xdr:colOff>2409825</xdr:colOff>
                    <xdr:row>10</xdr:row>
                    <xdr:rowOff>342900</xdr:rowOff>
                  </to>
                </anchor>
              </controlPr>
            </control>
          </mc:Choice>
        </mc:AlternateContent>
        <mc:AlternateContent xmlns:mc="http://schemas.openxmlformats.org/markup-compatibility/2006">
          <mc:Choice Requires="x14">
            <control shapeId="20571" r:id="rId71" name="Drop Down 91">
              <controlPr defaultSize="0" autoLine="0" autoPict="0">
                <anchor moveWithCells="1">
                  <from>
                    <xdr:col>19</xdr:col>
                    <xdr:colOff>76200</xdr:colOff>
                    <xdr:row>11</xdr:row>
                    <xdr:rowOff>85725</xdr:rowOff>
                  </from>
                  <to>
                    <xdr:col>19</xdr:col>
                    <xdr:colOff>2409825</xdr:colOff>
                    <xdr:row>11</xdr:row>
                    <xdr:rowOff>342900</xdr:rowOff>
                  </to>
                </anchor>
              </controlPr>
            </control>
          </mc:Choice>
        </mc:AlternateContent>
        <mc:AlternateContent xmlns:mc="http://schemas.openxmlformats.org/markup-compatibility/2006">
          <mc:Choice Requires="x14">
            <control shapeId="20572" r:id="rId72" name="Drop Down 92">
              <controlPr defaultSize="0" autoLine="0" autoPict="0">
                <anchor moveWithCells="1">
                  <from>
                    <xdr:col>19</xdr:col>
                    <xdr:colOff>76200</xdr:colOff>
                    <xdr:row>12</xdr:row>
                    <xdr:rowOff>85725</xdr:rowOff>
                  </from>
                  <to>
                    <xdr:col>19</xdr:col>
                    <xdr:colOff>2409825</xdr:colOff>
                    <xdr:row>12</xdr:row>
                    <xdr:rowOff>342900</xdr:rowOff>
                  </to>
                </anchor>
              </controlPr>
            </control>
          </mc:Choice>
        </mc:AlternateContent>
        <mc:AlternateContent xmlns:mc="http://schemas.openxmlformats.org/markup-compatibility/2006">
          <mc:Choice Requires="x14">
            <control shapeId="20573" r:id="rId73" name="Drop Down 93">
              <controlPr defaultSize="0" autoLine="0" autoPict="0">
                <anchor moveWithCells="1">
                  <from>
                    <xdr:col>19</xdr:col>
                    <xdr:colOff>76200</xdr:colOff>
                    <xdr:row>13</xdr:row>
                    <xdr:rowOff>85725</xdr:rowOff>
                  </from>
                  <to>
                    <xdr:col>19</xdr:col>
                    <xdr:colOff>2409825</xdr:colOff>
                    <xdr:row>13</xdr:row>
                    <xdr:rowOff>342900</xdr:rowOff>
                  </to>
                </anchor>
              </controlPr>
            </control>
          </mc:Choice>
        </mc:AlternateContent>
        <mc:AlternateContent xmlns:mc="http://schemas.openxmlformats.org/markup-compatibility/2006">
          <mc:Choice Requires="x14">
            <control shapeId="20574" r:id="rId74" name="Drop Down 94">
              <controlPr defaultSize="0" autoLine="0" autoPict="0">
                <anchor moveWithCells="1">
                  <from>
                    <xdr:col>19</xdr:col>
                    <xdr:colOff>76200</xdr:colOff>
                    <xdr:row>14</xdr:row>
                    <xdr:rowOff>85725</xdr:rowOff>
                  </from>
                  <to>
                    <xdr:col>19</xdr:col>
                    <xdr:colOff>2409825</xdr:colOff>
                    <xdr:row>14</xdr:row>
                    <xdr:rowOff>342900</xdr:rowOff>
                  </to>
                </anchor>
              </controlPr>
            </control>
          </mc:Choice>
        </mc:AlternateContent>
        <mc:AlternateContent xmlns:mc="http://schemas.openxmlformats.org/markup-compatibility/2006">
          <mc:Choice Requires="x14">
            <control shapeId="20575" r:id="rId75" name="Drop Down 95">
              <controlPr defaultSize="0" autoLine="0" autoPict="0">
                <anchor moveWithCells="1">
                  <from>
                    <xdr:col>22</xdr:col>
                    <xdr:colOff>57150</xdr:colOff>
                    <xdr:row>5</xdr:row>
                    <xdr:rowOff>76200</xdr:rowOff>
                  </from>
                  <to>
                    <xdr:col>22</xdr:col>
                    <xdr:colOff>866775</xdr:colOff>
                    <xdr:row>5</xdr:row>
                    <xdr:rowOff>342900</xdr:rowOff>
                  </to>
                </anchor>
              </controlPr>
            </control>
          </mc:Choice>
        </mc:AlternateContent>
        <mc:AlternateContent xmlns:mc="http://schemas.openxmlformats.org/markup-compatibility/2006">
          <mc:Choice Requires="x14">
            <control shapeId="20576" r:id="rId76" name="Drop Down 96">
              <controlPr defaultSize="0" autoLine="0" autoPict="0">
                <anchor moveWithCells="1">
                  <from>
                    <xdr:col>22</xdr:col>
                    <xdr:colOff>57150</xdr:colOff>
                    <xdr:row>6</xdr:row>
                    <xdr:rowOff>76200</xdr:rowOff>
                  </from>
                  <to>
                    <xdr:col>22</xdr:col>
                    <xdr:colOff>866775</xdr:colOff>
                    <xdr:row>6</xdr:row>
                    <xdr:rowOff>342900</xdr:rowOff>
                  </to>
                </anchor>
              </controlPr>
            </control>
          </mc:Choice>
        </mc:AlternateContent>
        <mc:AlternateContent xmlns:mc="http://schemas.openxmlformats.org/markup-compatibility/2006">
          <mc:Choice Requires="x14">
            <control shapeId="20577" r:id="rId77" name="Drop Down 97">
              <controlPr defaultSize="0" autoLine="0" autoPict="0">
                <anchor moveWithCells="1">
                  <from>
                    <xdr:col>22</xdr:col>
                    <xdr:colOff>38100</xdr:colOff>
                    <xdr:row>7</xdr:row>
                    <xdr:rowOff>76200</xdr:rowOff>
                  </from>
                  <to>
                    <xdr:col>22</xdr:col>
                    <xdr:colOff>847725</xdr:colOff>
                    <xdr:row>7</xdr:row>
                    <xdr:rowOff>342900</xdr:rowOff>
                  </to>
                </anchor>
              </controlPr>
            </control>
          </mc:Choice>
        </mc:AlternateContent>
        <mc:AlternateContent xmlns:mc="http://schemas.openxmlformats.org/markup-compatibility/2006">
          <mc:Choice Requires="x14">
            <control shapeId="20578" r:id="rId78" name="Drop Down 98">
              <controlPr defaultSize="0" autoLine="0" autoPict="0">
                <anchor moveWithCells="1">
                  <from>
                    <xdr:col>22</xdr:col>
                    <xdr:colOff>76200</xdr:colOff>
                    <xdr:row>8</xdr:row>
                    <xdr:rowOff>76200</xdr:rowOff>
                  </from>
                  <to>
                    <xdr:col>22</xdr:col>
                    <xdr:colOff>885825</xdr:colOff>
                    <xdr:row>8</xdr:row>
                    <xdr:rowOff>342900</xdr:rowOff>
                  </to>
                </anchor>
              </controlPr>
            </control>
          </mc:Choice>
        </mc:AlternateContent>
        <mc:AlternateContent xmlns:mc="http://schemas.openxmlformats.org/markup-compatibility/2006">
          <mc:Choice Requires="x14">
            <control shapeId="20579" r:id="rId79" name="Drop Down 99">
              <controlPr defaultSize="0" autoLine="0" autoPict="0">
                <anchor moveWithCells="1">
                  <from>
                    <xdr:col>22</xdr:col>
                    <xdr:colOff>76200</xdr:colOff>
                    <xdr:row>9</xdr:row>
                    <xdr:rowOff>76200</xdr:rowOff>
                  </from>
                  <to>
                    <xdr:col>22</xdr:col>
                    <xdr:colOff>885825</xdr:colOff>
                    <xdr:row>9</xdr:row>
                    <xdr:rowOff>342900</xdr:rowOff>
                  </to>
                </anchor>
              </controlPr>
            </control>
          </mc:Choice>
        </mc:AlternateContent>
        <mc:AlternateContent xmlns:mc="http://schemas.openxmlformats.org/markup-compatibility/2006">
          <mc:Choice Requires="x14">
            <control shapeId="20580" r:id="rId80" name="Drop Down 100">
              <controlPr defaultSize="0" autoLine="0" autoPict="0">
                <anchor moveWithCells="1">
                  <from>
                    <xdr:col>22</xdr:col>
                    <xdr:colOff>76200</xdr:colOff>
                    <xdr:row>10</xdr:row>
                    <xdr:rowOff>76200</xdr:rowOff>
                  </from>
                  <to>
                    <xdr:col>22</xdr:col>
                    <xdr:colOff>885825</xdr:colOff>
                    <xdr:row>10</xdr:row>
                    <xdr:rowOff>342900</xdr:rowOff>
                  </to>
                </anchor>
              </controlPr>
            </control>
          </mc:Choice>
        </mc:AlternateContent>
        <mc:AlternateContent xmlns:mc="http://schemas.openxmlformats.org/markup-compatibility/2006">
          <mc:Choice Requires="x14">
            <control shapeId="20581" r:id="rId81" name="Drop Down 101">
              <controlPr defaultSize="0" autoLine="0" autoPict="0">
                <anchor moveWithCells="1">
                  <from>
                    <xdr:col>22</xdr:col>
                    <xdr:colOff>76200</xdr:colOff>
                    <xdr:row>11</xdr:row>
                    <xdr:rowOff>85725</xdr:rowOff>
                  </from>
                  <to>
                    <xdr:col>22</xdr:col>
                    <xdr:colOff>885825</xdr:colOff>
                    <xdr:row>11</xdr:row>
                    <xdr:rowOff>342900</xdr:rowOff>
                  </to>
                </anchor>
              </controlPr>
            </control>
          </mc:Choice>
        </mc:AlternateContent>
        <mc:AlternateContent xmlns:mc="http://schemas.openxmlformats.org/markup-compatibility/2006">
          <mc:Choice Requires="x14">
            <control shapeId="20582" r:id="rId82" name="Drop Down 102">
              <controlPr defaultSize="0" autoLine="0" autoPict="0">
                <anchor moveWithCells="1">
                  <from>
                    <xdr:col>22</xdr:col>
                    <xdr:colOff>76200</xdr:colOff>
                    <xdr:row>12</xdr:row>
                    <xdr:rowOff>76200</xdr:rowOff>
                  </from>
                  <to>
                    <xdr:col>22</xdr:col>
                    <xdr:colOff>885825</xdr:colOff>
                    <xdr:row>12</xdr:row>
                    <xdr:rowOff>342900</xdr:rowOff>
                  </to>
                </anchor>
              </controlPr>
            </control>
          </mc:Choice>
        </mc:AlternateContent>
        <mc:AlternateContent xmlns:mc="http://schemas.openxmlformats.org/markup-compatibility/2006">
          <mc:Choice Requires="x14">
            <control shapeId="20583" r:id="rId83" name="Drop Down 103">
              <controlPr defaultSize="0" autoLine="0" autoPict="0">
                <anchor moveWithCells="1">
                  <from>
                    <xdr:col>22</xdr:col>
                    <xdr:colOff>76200</xdr:colOff>
                    <xdr:row>13</xdr:row>
                    <xdr:rowOff>76200</xdr:rowOff>
                  </from>
                  <to>
                    <xdr:col>22</xdr:col>
                    <xdr:colOff>885825</xdr:colOff>
                    <xdr:row>13</xdr:row>
                    <xdr:rowOff>342900</xdr:rowOff>
                  </to>
                </anchor>
              </controlPr>
            </control>
          </mc:Choice>
        </mc:AlternateContent>
        <mc:AlternateContent xmlns:mc="http://schemas.openxmlformats.org/markup-compatibility/2006">
          <mc:Choice Requires="x14">
            <control shapeId="20584" r:id="rId84" name="Drop Down 104">
              <controlPr defaultSize="0" autoLine="0" autoPict="0">
                <anchor moveWithCells="1">
                  <from>
                    <xdr:col>22</xdr:col>
                    <xdr:colOff>76200</xdr:colOff>
                    <xdr:row>14</xdr:row>
                    <xdr:rowOff>76200</xdr:rowOff>
                  </from>
                  <to>
                    <xdr:col>22</xdr:col>
                    <xdr:colOff>885825</xdr:colOff>
                    <xdr:row>14</xdr:row>
                    <xdr:rowOff>342900</xdr:rowOff>
                  </to>
                </anchor>
              </controlPr>
            </control>
          </mc:Choice>
        </mc:AlternateContent>
        <mc:AlternateContent xmlns:mc="http://schemas.openxmlformats.org/markup-compatibility/2006">
          <mc:Choice Requires="x14">
            <control shapeId="20585" r:id="rId85" name="Drop Down 105">
              <controlPr defaultSize="0" autoLine="0" autoPict="0">
                <anchor moveWithCells="1">
                  <from>
                    <xdr:col>25</xdr:col>
                    <xdr:colOff>38100</xdr:colOff>
                    <xdr:row>5</xdr:row>
                    <xdr:rowOff>76200</xdr:rowOff>
                  </from>
                  <to>
                    <xdr:col>25</xdr:col>
                    <xdr:colOff>2371725</xdr:colOff>
                    <xdr:row>5</xdr:row>
                    <xdr:rowOff>342900</xdr:rowOff>
                  </to>
                </anchor>
              </controlPr>
            </control>
          </mc:Choice>
        </mc:AlternateContent>
        <mc:AlternateContent xmlns:mc="http://schemas.openxmlformats.org/markup-compatibility/2006">
          <mc:Choice Requires="x14">
            <control shapeId="20586" r:id="rId86" name="Drop Down 106">
              <controlPr defaultSize="0" autoLine="0" autoPict="0">
                <anchor moveWithCells="1">
                  <from>
                    <xdr:col>25</xdr:col>
                    <xdr:colOff>38100</xdr:colOff>
                    <xdr:row>6</xdr:row>
                    <xdr:rowOff>76200</xdr:rowOff>
                  </from>
                  <to>
                    <xdr:col>25</xdr:col>
                    <xdr:colOff>2371725</xdr:colOff>
                    <xdr:row>6</xdr:row>
                    <xdr:rowOff>342900</xdr:rowOff>
                  </to>
                </anchor>
              </controlPr>
            </control>
          </mc:Choice>
        </mc:AlternateContent>
        <mc:AlternateContent xmlns:mc="http://schemas.openxmlformats.org/markup-compatibility/2006">
          <mc:Choice Requires="x14">
            <control shapeId="20587" r:id="rId87" name="Drop Down 107">
              <controlPr defaultSize="0" autoLine="0" autoPict="0">
                <anchor moveWithCells="1">
                  <from>
                    <xdr:col>25</xdr:col>
                    <xdr:colOff>38100</xdr:colOff>
                    <xdr:row>7</xdr:row>
                    <xdr:rowOff>76200</xdr:rowOff>
                  </from>
                  <to>
                    <xdr:col>25</xdr:col>
                    <xdr:colOff>2371725</xdr:colOff>
                    <xdr:row>7</xdr:row>
                    <xdr:rowOff>342900</xdr:rowOff>
                  </to>
                </anchor>
              </controlPr>
            </control>
          </mc:Choice>
        </mc:AlternateContent>
        <mc:AlternateContent xmlns:mc="http://schemas.openxmlformats.org/markup-compatibility/2006">
          <mc:Choice Requires="x14">
            <control shapeId="20588" r:id="rId88" name="Drop Down 108">
              <controlPr defaultSize="0" autoLine="0" autoPict="0">
                <anchor moveWithCells="1">
                  <from>
                    <xdr:col>25</xdr:col>
                    <xdr:colOff>38100</xdr:colOff>
                    <xdr:row>8</xdr:row>
                    <xdr:rowOff>76200</xdr:rowOff>
                  </from>
                  <to>
                    <xdr:col>25</xdr:col>
                    <xdr:colOff>2371725</xdr:colOff>
                    <xdr:row>8</xdr:row>
                    <xdr:rowOff>342900</xdr:rowOff>
                  </to>
                </anchor>
              </controlPr>
            </control>
          </mc:Choice>
        </mc:AlternateContent>
        <mc:AlternateContent xmlns:mc="http://schemas.openxmlformats.org/markup-compatibility/2006">
          <mc:Choice Requires="x14">
            <control shapeId="20589" r:id="rId89" name="Drop Down 109">
              <controlPr defaultSize="0" autoLine="0" autoPict="0">
                <anchor moveWithCells="1">
                  <from>
                    <xdr:col>25</xdr:col>
                    <xdr:colOff>38100</xdr:colOff>
                    <xdr:row>9</xdr:row>
                    <xdr:rowOff>76200</xdr:rowOff>
                  </from>
                  <to>
                    <xdr:col>25</xdr:col>
                    <xdr:colOff>2371725</xdr:colOff>
                    <xdr:row>9</xdr:row>
                    <xdr:rowOff>342900</xdr:rowOff>
                  </to>
                </anchor>
              </controlPr>
            </control>
          </mc:Choice>
        </mc:AlternateContent>
        <mc:AlternateContent xmlns:mc="http://schemas.openxmlformats.org/markup-compatibility/2006">
          <mc:Choice Requires="x14">
            <control shapeId="20590" r:id="rId90" name="Drop Down 110">
              <controlPr defaultSize="0" autoLine="0" autoPict="0">
                <anchor moveWithCells="1">
                  <from>
                    <xdr:col>25</xdr:col>
                    <xdr:colOff>38100</xdr:colOff>
                    <xdr:row>10</xdr:row>
                    <xdr:rowOff>76200</xdr:rowOff>
                  </from>
                  <to>
                    <xdr:col>25</xdr:col>
                    <xdr:colOff>2371725</xdr:colOff>
                    <xdr:row>10</xdr:row>
                    <xdr:rowOff>342900</xdr:rowOff>
                  </to>
                </anchor>
              </controlPr>
            </control>
          </mc:Choice>
        </mc:AlternateContent>
        <mc:AlternateContent xmlns:mc="http://schemas.openxmlformats.org/markup-compatibility/2006">
          <mc:Choice Requires="x14">
            <control shapeId="20591" r:id="rId91" name="Drop Down 111">
              <controlPr defaultSize="0" autoLine="0" autoPict="0">
                <anchor moveWithCells="1">
                  <from>
                    <xdr:col>25</xdr:col>
                    <xdr:colOff>38100</xdr:colOff>
                    <xdr:row>11</xdr:row>
                    <xdr:rowOff>76200</xdr:rowOff>
                  </from>
                  <to>
                    <xdr:col>25</xdr:col>
                    <xdr:colOff>2371725</xdr:colOff>
                    <xdr:row>11</xdr:row>
                    <xdr:rowOff>342900</xdr:rowOff>
                  </to>
                </anchor>
              </controlPr>
            </control>
          </mc:Choice>
        </mc:AlternateContent>
        <mc:AlternateContent xmlns:mc="http://schemas.openxmlformats.org/markup-compatibility/2006">
          <mc:Choice Requires="x14">
            <control shapeId="20592" r:id="rId92" name="Drop Down 112">
              <controlPr defaultSize="0" autoLine="0" autoPict="0">
                <anchor moveWithCells="1">
                  <from>
                    <xdr:col>25</xdr:col>
                    <xdr:colOff>38100</xdr:colOff>
                    <xdr:row>12</xdr:row>
                    <xdr:rowOff>76200</xdr:rowOff>
                  </from>
                  <to>
                    <xdr:col>25</xdr:col>
                    <xdr:colOff>2371725</xdr:colOff>
                    <xdr:row>12</xdr:row>
                    <xdr:rowOff>342900</xdr:rowOff>
                  </to>
                </anchor>
              </controlPr>
            </control>
          </mc:Choice>
        </mc:AlternateContent>
        <mc:AlternateContent xmlns:mc="http://schemas.openxmlformats.org/markup-compatibility/2006">
          <mc:Choice Requires="x14">
            <control shapeId="20593" r:id="rId93" name="Drop Down 113">
              <controlPr defaultSize="0" autoLine="0" autoPict="0">
                <anchor moveWithCells="1">
                  <from>
                    <xdr:col>25</xdr:col>
                    <xdr:colOff>38100</xdr:colOff>
                    <xdr:row>13</xdr:row>
                    <xdr:rowOff>76200</xdr:rowOff>
                  </from>
                  <to>
                    <xdr:col>25</xdr:col>
                    <xdr:colOff>2371725</xdr:colOff>
                    <xdr:row>13</xdr:row>
                    <xdr:rowOff>342900</xdr:rowOff>
                  </to>
                </anchor>
              </controlPr>
            </control>
          </mc:Choice>
        </mc:AlternateContent>
        <mc:AlternateContent xmlns:mc="http://schemas.openxmlformats.org/markup-compatibility/2006">
          <mc:Choice Requires="x14">
            <control shapeId="20594" r:id="rId94" name="Drop Down 114">
              <controlPr defaultSize="0" autoLine="0" autoPict="0">
                <anchor moveWithCells="1">
                  <from>
                    <xdr:col>25</xdr:col>
                    <xdr:colOff>38100</xdr:colOff>
                    <xdr:row>14</xdr:row>
                    <xdr:rowOff>76200</xdr:rowOff>
                  </from>
                  <to>
                    <xdr:col>25</xdr:col>
                    <xdr:colOff>2371725</xdr:colOff>
                    <xdr:row>14</xdr:row>
                    <xdr:rowOff>342900</xdr:rowOff>
                  </to>
                </anchor>
              </controlPr>
            </control>
          </mc:Choice>
        </mc:AlternateContent>
        <mc:AlternateContent xmlns:mc="http://schemas.openxmlformats.org/markup-compatibility/2006">
          <mc:Choice Requires="x14">
            <control shapeId="20595" r:id="rId95" name="Drop Down 115">
              <controlPr defaultSize="0" autoLine="0" autoPict="0">
                <anchor moveWithCells="1">
                  <from>
                    <xdr:col>28</xdr:col>
                    <xdr:colOff>57150</xdr:colOff>
                    <xdr:row>5</xdr:row>
                    <xdr:rowOff>76200</xdr:rowOff>
                  </from>
                  <to>
                    <xdr:col>28</xdr:col>
                    <xdr:colOff>876300</xdr:colOff>
                    <xdr:row>5</xdr:row>
                    <xdr:rowOff>342900</xdr:rowOff>
                  </to>
                </anchor>
              </controlPr>
            </control>
          </mc:Choice>
        </mc:AlternateContent>
        <mc:AlternateContent xmlns:mc="http://schemas.openxmlformats.org/markup-compatibility/2006">
          <mc:Choice Requires="x14">
            <control shapeId="20596" r:id="rId96" name="Drop Down 116">
              <controlPr defaultSize="0" autoLine="0" autoPict="0">
                <anchor moveWithCells="1">
                  <from>
                    <xdr:col>28</xdr:col>
                    <xdr:colOff>57150</xdr:colOff>
                    <xdr:row>6</xdr:row>
                    <xdr:rowOff>76200</xdr:rowOff>
                  </from>
                  <to>
                    <xdr:col>28</xdr:col>
                    <xdr:colOff>876300</xdr:colOff>
                    <xdr:row>6</xdr:row>
                    <xdr:rowOff>342900</xdr:rowOff>
                  </to>
                </anchor>
              </controlPr>
            </control>
          </mc:Choice>
        </mc:AlternateContent>
        <mc:AlternateContent xmlns:mc="http://schemas.openxmlformats.org/markup-compatibility/2006">
          <mc:Choice Requires="x14">
            <control shapeId="20597" r:id="rId97" name="Drop Down 117">
              <controlPr defaultSize="0" autoLine="0" autoPict="0">
                <anchor moveWithCells="1">
                  <from>
                    <xdr:col>28</xdr:col>
                    <xdr:colOff>57150</xdr:colOff>
                    <xdr:row>7</xdr:row>
                    <xdr:rowOff>76200</xdr:rowOff>
                  </from>
                  <to>
                    <xdr:col>28</xdr:col>
                    <xdr:colOff>876300</xdr:colOff>
                    <xdr:row>7</xdr:row>
                    <xdr:rowOff>342900</xdr:rowOff>
                  </to>
                </anchor>
              </controlPr>
            </control>
          </mc:Choice>
        </mc:AlternateContent>
        <mc:AlternateContent xmlns:mc="http://schemas.openxmlformats.org/markup-compatibility/2006">
          <mc:Choice Requires="x14">
            <control shapeId="20598" r:id="rId98" name="Drop Down 118">
              <controlPr defaultSize="0" autoLine="0" autoPict="0">
                <anchor moveWithCells="1">
                  <from>
                    <xdr:col>28</xdr:col>
                    <xdr:colOff>57150</xdr:colOff>
                    <xdr:row>8</xdr:row>
                    <xdr:rowOff>76200</xdr:rowOff>
                  </from>
                  <to>
                    <xdr:col>28</xdr:col>
                    <xdr:colOff>876300</xdr:colOff>
                    <xdr:row>8</xdr:row>
                    <xdr:rowOff>342900</xdr:rowOff>
                  </to>
                </anchor>
              </controlPr>
            </control>
          </mc:Choice>
        </mc:AlternateContent>
        <mc:AlternateContent xmlns:mc="http://schemas.openxmlformats.org/markup-compatibility/2006">
          <mc:Choice Requires="x14">
            <control shapeId="20599" r:id="rId99" name="Drop Down 119">
              <controlPr defaultSize="0" autoLine="0" autoPict="0">
                <anchor moveWithCells="1">
                  <from>
                    <xdr:col>28</xdr:col>
                    <xdr:colOff>57150</xdr:colOff>
                    <xdr:row>9</xdr:row>
                    <xdr:rowOff>76200</xdr:rowOff>
                  </from>
                  <to>
                    <xdr:col>28</xdr:col>
                    <xdr:colOff>876300</xdr:colOff>
                    <xdr:row>9</xdr:row>
                    <xdr:rowOff>342900</xdr:rowOff>
                  </to>
                </anchor>
              </controlPr>
            </control>
          </mc:Choice>
        </mc:AlternateContent>
        <mc:AlternateContent xmlns:mc="http://schemas.openxmlformats.org/markup-compatibility/2006">
          <mc:Choice Requires="x14">
            <control shapeId="20600" r:id="rId100" name="Drop Down 120">
              <controlPr defaultSize="0" autoLine="0" autoPict="0">
                <anchor moveWithCells="1">
                  <from>
                    <xdr:col>28</xdr:col>
                    <xdr:colOff>57150</xdr:colOff>
                    <xdr:row>10</xdr:row>
                    <xdr:rowOff>76200</xdr:rowOff>
                  </from>
                  <to>
                    <xdr:col>28</xdr:col>
                    <xdr:colOff>876300</xdr:colOff>
                    <xdr:row>10</xdr:row>
                    <xdr:rowOff>342900</xdr:rowOff>
                  </to>
                </anchor>
              </controlPr>
            </control>
          </mc:Choice>
        </mc:AlternateContent>
        <mc:AlternateContent xmlns:mc="http://schemas.openxmlformats.org/markup-compatibility/2006">
          <mc:Choice Requires="x14">
            <control shapeId="20601" r:id="rId101" name="Drop Down 121">
              <controlPr defaultSize="0" autoLine="0" autoPict="0">
                <anchor moveWithCells="1">
                  <from>
                    <xdr:col>28</xdr:col>
                    <xdr:colOff>57150</xdr:colOff>
                    <xdr:row>11</xdr:row>
                    <xdr:rowOff>76200</xdr:rowOff>
                  </from>
                  <to>
                    <xdr:col>28</xdr:col>
                    <xdr:colOff>876300</xdr:colOff>
                    <xdr:row>11</xdr:row>
                    <xdr:rowOff>342900</xdr:rowOff>
                  </to>
                </anchor>
              </controlPr>
            </control>
          </mc:Choice>
        </mc:AlternateContent>
        <mc:AlternateContent xmlns:mc="http://schemas.openxmlformats.org/markup-compatibility/2006">
          <mc:Choice Requires="x14">
            <control shapeId="20602" r:id="rId102" name="Drop Down 122">
              <controlPr defaultSize="0" autoLine="0" autoPict="0">
                <anchor moveWithCells="1">
                  <from>
                    <xdr:col>28</xdr:col>
                    <xdr:colOff>57150</xdr:colOff>
                    <xdr:row>12</xdr:row>
                    <xdr:rowOff>85725</xdr:rowOff>
                  </from>
                  <to>
                    <xdr:col>28</xdr:col>
                    <xdr:colOff>876300</xdr:colOff>
                    <xdr:row>12</xdr:row>
                    <xdr:rowOff>342900</xdr:rowOff>
                  </to>
                </anchor>
              </controlPr>
            </control>
          </mc:Choice>
        </mc:AlternateContent>
        <mc:AlternateContent xmlns:mc="http://schemas.openxmlformats.org/markup-compatibility/2006">
          <mc:Choice Requires="x14">
            <control shapeId="20603" r:id="rId103" name="Drop Down 123">
              <controlPr defaultSize="0" autoLine="0" autoPict="0">
                <anchor moveWithCells="1">
                  <from>
                    <xdr:col>28</xdr:col>
                    <xdr:colOff>57150</xdr:colOff>
                    <xdr:row>13</xdr:row>
                    <xdr:rowOff>76200</xdr:rowOff>
                  </from>
                  <to>
                    <xdr:col>28</xdr:col>
                    <xdr:colOff>876300</xdr:colOff>
                    <xdr:row>13</xdr:row>
                    <xdr:rowOff>342900</xdr:rowOff>
                  </to>
                </anchor>
              </controlPr>
            </control>
          </mc:Choice>
        </mc:AlternateContent>
        <mc:AlternateContent xmlns:mc="http://schemas.openxmlformats.org/markup-compatibility/2006">
          <mc:Choice Requires="x14">
            <control shapeId="20604" r:id="rId104" name="Drop Down 124">
              <controlPr defaultSize="0" autoLine="0" autoPict="0">
                <anchor moveWithCells="1">
                  <from>
                    <xdr:col>28</xdr:col>
                    <xdr:colOff>57150</xdr:colOff>
                    <xdr:row>14</xdr:row>
                    <xdr:rowOff>76200</xdr:rowOff>
                  </from>
                  <to>
                    <xdr:col>28</xdr:col>
                    <xdr:colOff>876300</xdr:colOff>
                    <xdr:row>14</xdr:row>
                    <xdr:rowOff>342900</xdr:rowOff>
                  </to>
                </anchor>
              </controlPr>
            </control>
          </mc:Choice>
        </mc:AlternateContent>
        <mc:AlternateContent xmlns:mc="http://schemas.openxmlformats.org/markup-compatibility/2006">
          <mc:Choice Requires="x14">
            <control shapeId="20605" r:id="rId105" name="Drop Down 125">
              <controlPr defaultSize="0" autoLine="0" autoPict="0">
                <anchor moveWithCells="1">
                  <from>
                    <xdr:col>1</xdr:col>
                    <xdr:colOff>123825</xdr:colOff>
                    <xdr:row>13</xdr:row>
                    <xdr:rowOff>76200</xdr:rowOff>
                  </from>
                  <to>
                    <xdr:col>1</xdr:col>
                    <xdr:colOff>2476500</xdr:colOff>
                    <xdr:row>13</xdr:row>
                    <xdr:rowOff>342900</xdr:rowOff>
                  </to>
                </anchor>
              </controlPr>
            </control>
          </mc:Choice>
        </mc:AlternateContent>
        <mc:AlternateContent xmlns:mc="http://schemas.openxmlformats.org/markup-compatibility/2006">
          <mc:Choice Requires="x14">
            <control shapeId="20616" r:id="rId106" name="Drop Down 136">
              <controlPr defaultSize="0" autoLine="0" autoPict="0">
                <anchor moveWithCells="1">
                  <from>
                    <xdr:col>35</xdr:col>
                    <xdr:colOff>238125</xdr:colOff>
                    <xdr:row>5</xdr:row>
                    <xdr:rowOff>85725</xdr:rowOff>
                  </from>
                  <to>
                    <xdr:col>35</xdr:col>
                    <xdr:colOff>1038225</xdr:colOff>
                    <xdr:row>5</xdr:row>
                    <xdr:rowOff>352425</xdr:rowOff>
                  </to>
                </anchor>
              </controlPr>
            </control>
          </mc:Choice>
        </mc:AlternateContent>
        <mc:AlternateContent xmlns:mc="http://schemas.openxmlformats.org/markup-compatibility/2006">
          <mc:Choice Requires="x14">
            <control shapeId="20617" r:id="rId107" name="Drop Down 137">
              <controlPr defaultSize="0" autoLine="0" autoPict="0">
                <anchor moveWithCells="1">
                  <from>
                    <xdr:col>35</xdr:col>
                    <xdr:colOff>228600</xdr:colOff>
                    <xdr:row>6</xdr:row>
                    <xdr:rowOff>114300</xdr:rowOff>
                  </from>
                  <to>
                    <xdr:col>35</xdr:col>
                    <xdr:colOff>1028700</xdr:colOff>
                    <xdr:row>6</xdr:row>
                    <xdr:rowOff>381000</xdr:rowOff>
                  </to>
                </anchor>
              </controlPr>
            </control>
          </mc:Choice>
        </mc:AlternateContent>
        <mc:AlternateContent xmlns:mc="http://schemas.openxmlformats.org/markup-compatibility/2006">
          <mc:Choice Requires="x14">
            <control shapeId="20618" r:id="rId108" name="Drop Down 138">
              <controlPr defaultSize="0" autoLine="0" autoPict="0">
                <anchor moveWithCells="1">
                  <from>
                    <xdr:col>35</xdr:col>
                    <xdr:colOff>257175</xdr:colOff>
                    <xdr:row>7</xdr:row>
                    <xdr:rowOff>104775</xdr:rowOff>
                  </from>
                  <to>
                    <xdr:col>35</xdr:col>
                    <xdr:colOff>1057275</xdr:colOff>
                    <xdr:row>7</xdr:row>
                    <xdr:rowOff>371475</xdr:rowOff>
                  </to>
                </anchor>
              </controlPr>
            </control>
          </mc:Choice>
        </mc:AlternateContent>
        <mc:AlternateContent xmlns:mc="http://schemas.openxmlformats.org/markup-compatibility/2006">
          <mc:Choice Requires="x14">
            <control shapeId="20619" r:id="rId109" name="Drop Down 139">
              <controlPr defaultSize="0" autoLine="0" autoPict="0">
                <anchor moveWithCells="1">
                  <from>
                    <xdr:col>35</xdr:col>
                    <xdr:colOff>238125</xdr:colOff>
                    <xdr:row>9</xdr:row>
                    <xdr:rowOff>66675</xdr:rowOff>
                  </from>
                  <to>
                    <xdr:col>35</xdr:col>
                    <xdr:colOff>1038225</xdr:colOff>
                    <xdr:row>9</xdr:row>
                    <xdr:rowOff>342900</xdr:rowOff>
                  </to>
                </anchor>
              </controlPr>
            </control>
          </mc:Choice>
        </mc:AlternateContent>
        <mc:AlternateContent xmlns:mc="http://schemas.openxmlformats.org/markup-compatibility/2006">
          <mc:Choice Requires="x14">
            <control shapeId="20620" r:id="rId110" name="Drop Down 140">
              <controlPr defaultSize="0" autoLine="0" autoPict="0">
                <anchor moveWithCells="1">
                  <from>
                    <xdr:col>35</xdr:col>
                    <xdr:colOff>257175</xdr:colOff>
                    <xdr:row>8</xdr:row>
                    <xdr:rowOff>66675</xdr:rowOff>
                  </from>
                  <to>
                    <xdr:col>35</xdr:col>
                    <xdr:colOff>1057275</xdr:colOff>
                    <xdr:row>8</xdr:row>
                    <xdr:rowOff>342900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dimension ref="A1:BE30"/>
  <sheetViews>
    <sheetView showGridLines="0" showRowColHeaders="0" topLeftCell="C1" zoomScaleNormal="100" workbookViewId="0">
      <pane ySplit="6" topLeftCell="A7" activePane="bottomLeft" state="frozen"/>
      <selection activeCell="C2" sqref="C2"/>
      <selection pane="bottomLeft" activeCell="AZ2" sqref="AZ2:BD2"/>
    </sheetView>
  </sheetViews>
  <sheetFormatPr defaultRowHeight="15" x14ac:dyDescent="0.25"/>
  <cols>
    <col min="1" max="2" width="5.42578125" style="80" hidden="1" customWidth="1"/>
    <col min="3" max="3" width="3.42578125" style="80" customWidth="1"/>
    <col min="4" max="4" width="50.140625" customWidth="1"/>
    <col min="5" max="10" width="16.5703125" customWidth="1"/>
    <col min="11" max="11" width="17.140625" customWidth="1"/>
    <col min="12" max="14" width="15.5703125" customWidth="1"/>
    <col min="15" max="16" width="15.42578125" customWidth="1"/>
    <col min="17" max="17" width="15.85546875" customWidth="1"/>
    <col min="18" max="18" width="16.42578125" customWidth="1"/>
    <col min="19" max="19" width="1.140625" customWidth="1"/>
    <col min="22" max="22" width="14.5703125" customWidth="1"/>
    <col min="23" max="24" width="9.140625" hidden="1" customWidth="1"/>
    <col min="27" max="27" width="1.42578125" customWidth="1"/>
    <col min="28" max="28" width="38.42578125" customWidth="1"/>
    <col min="29" max="30" width="12.42578125" hidden="1" customWidth="1"/>
    <col min="31" max="31" width="14.85546875" customWidth="1"/>
    <col min="32" max="33" width="14.85546875" hidden="1" customWidth="1"/>
    <col min="34" max="34" width="38.42578125" customWidth="1"/>
    <col min="35" max="36" width="7.85546875" hidden="1" customWidth="1"/>
    <col min="37" max="37" width="15.140625" customWidth="1"/>
    <col min="38" max="39" width="11.42578125" hidden="1" customWidth="1"/>
    <col min="40" max="40" width="38.42578125" customWidth="1"/>
    <col min="41" max="42" width="12.42578125" hidden="1" customWidth="1"/>
    <col min="43" max="43" width="14.5703125" customWidth="1"/>
    <col min="44" max="44" width="14.5703125" hidden="1" customWidth="1"/>
    <col min="45" max="45" width="15.140625" hidden="1" customWidth="1"/>
    <col min="46" max="46" width="38.42578125" customWidth="1"/>
    <col min="47" max="48" width="11.140625" hidden="1" customWidth="1"/>
    <col min="49" max="49" width="15.140625" customWidth="1"/>
    <col min="50" max="51" width="13.5703125" hidden="1" customWidth="1"/>
    <col min="52" max="52" width="38.42578125" customWidth="1"/>
    <col min="53" max="54" width="10.42578125" hidden="1" customWidth="1"/>
    <col min="55" max="55" width="15.42578125" customWidth="1"/>
    <col min="56" max="57" width="9.140625" style="80" hidden="1" customWidth="1"/>
  </cols>
  <sheetData>
    <row r="1" spans="1:57" ht="40.5" customHeight="1" thickBot="1" x14ac:dyDescent="0.3">
      <c r="C1" s="784" t="s">
        <v>850</v>
      </c>
      <c r="D1" s="785"/>
      <c r="E1" s="785"/>
      <c r="F1" s="785"/>
      <c r="G1" s="785"/>
      <c r="H1" s="785"/>
      <c r="I1" s="785"/>
      <c r="J1" s="785"/>
      <c r="K1" s="785"/>
      <c r="L1" s="785"/>
      <c r="M1" s="785"/>
      <c r="N1" s="785"/>
      <c r="O1" s="785"/>
      <c r="P1" s="785"/>
      <c r="Q1" s="785"/>
      <c r="R1" s="785"/>
      <c r="S1" s="296"/>
      <c r="T1" s="813" t="s">
        <v>260</v>
      </c>
      <c r="U1" s="813"/>
      <c r="V1" s="813"/>
      <c r="W1" s="813"/>
      <c r="X1" s="813"/>
      <c r="Y1" s="813"/>
      <c r="Z1" s="813"/>
      <c r="AA1" s="296"/>
      <c r="AB1" s="785" t="s">
        <v>814</v>
      </c>
      <c r="AC1" s="785"/>
      <c r="AD1" s="785"/>
      <c r="AE1" s="785"/>
      <c r="AF1" s="785"/>
      <c r="AG1" s="785"/>
      <c r="AH1" s="785"/>
      <c r="AI1" s="785"/>
      <c r="AJ1" s="785"/>
      <c r="AK1" s="785"/>
      <c r="AL1" s="785"/>
      <c r="AM1" s="785"/>
      <c r="AN1" s="785"/>
      <c r="AO1" s="785"/>
      <c r="AP1" s="785"/>
      <c r="AQ1" s="785"/>
      <c r="AR1" s="785"/>
      <c r="AS1" s="785"/>
      <c r="AT1" s="785"/>
      <c r="AU1" s="785"/>
      <c r="AV1" s="785"/>
      <c r="AW1" s="785"/>
      <c r="AX1" s="785"/>
      <c r="AY1" s="785"/>
      <c r="AZ1" s="785"/>
      <c r="BA1" s="785"/>
      <c r="BB1" s="785"/>
      <c r="BC1" s="786"/>
    </row>
    <row r="2" spans="1:57" ht="69.75" customHeight="1" thickBot="1" x14ac:dyDescent="0.3">
      <c r="D2" s="830" t="s">
        <v>261</v>
      </c>
      <c r="E2" s="830"/>
      <c r="F2" s="830"/>
      <c r="G2" s="830"/>
      <c r="H2" s="830"/>
      <c r="I2" s="830"/>
      <c r="J2" s="830"/>
      <c r="K2" s="830"/>
      <c r="L2" s="830"/>
      <c r="M2" s="830"/>
      <c r="N2" s="830"/>
      <c r="O2" s="830"/>
      <c r="P2" s="830"/>
      <c r="Q2" s="830"/>
      <c r="R2" s="830"/>
      <c r="S2" s="450"/>
      <c r="T2" s="815" t="s">
        <v>163</v>
      </c>
      <c r="U2" s="815"/>
      <c r="V2" s="815"/>
      <c r="Y2" s="834" t="s">
        <v>80</v>
      </c>
      <c r="Z2" s="834"/>
      <c r="AB2" s="848" t="s">
        <v>831</v>
      </c>
      <c r="AC2" s="849"/>
      <c r="AD2" s="849"/>
      <c r="AE2" s="849"/>
      <c r="AF2" s="849"/>
      <c r="AG2" s="849"/>
      <c r="AH2" s="849"/>
      <c r="AI2" s="849"/>
      <c r="AJ2" s="849"/>
      <c r="AK2" s="849"/>
      <c r="AL2" s="849"/>
      <c r="AM2" s="849"/>
      <c r="AN2" s="849"/>
      <c r="AO2" s="849"/>
      <c r="AP2" s="849"/>
      <c r="AQ2" s="849"/>
      <c r="AR2" s="849"/>
      <c r="AS2" s="849"/>
      <c r="AT2" s="849"/>
      <c r="AU2" s="849"/>
      <c r="AV2" s="849"/>
      <c r="AW2" s="849"/>
      <c r="AX2" s="446"/>
      <c r="AY2" s="446"/>
      <c r="AZ2" s="850" t="s">
        <v>849</v>
      </c>
      <c r="BA2" s="851"/>
      <c r="BB2" s="851"/>
      <c r="BC2" s="851"/>
      <c r="BD2" s="851"/>
    </row>
    <row r="3" spans="1:57" ht="24" customHeight="1" thickBot="1" x14ac:dyDescent="0.35">
      <c r="C3" s="842" t="s">
        <v>721</v>
      </c>
      <c r="D3" s="843"/>
      <c r="E3" s="843"/>
      <c r="F3" s="843"/>
      <c r="G3" s="843"/>
      <c r="H3" s="843"/>
      <c r="I3" s="843"/>
      <c r="J3" s="843"/>
      <c r="K3" s="843"/>
      <c r="L3" s="843"/>
      <c r="M3" s="843"/>
      <c r="N3" s="843"/>
      <c r="O3" s="843"/>
      <c r="P3" s="843"/>
      <c r="Q3" s="843"/>
      <c r="R3" s="843"/>
      <c r="S3" s="843"/>
      <c r="T3" s="843"/>
      <c r="U3" s="843"/>
      <c r="V3" s="843"/>
      <c r="W3" s="843"/>
      <c r="X3" s="843"/>
      <c r="Y3" s="843"/>
      <c r="Z3" s="844"/>
      <c r="AB3" s="825" t="s">
        <v>722</v>
      </c>
      <c r="AC3" s="826"/>
      <c r="AD3" s="826"/>
      <c r="AE3" s="826"/>
      <c r="AF3" s="826"/>
      <c r="AG3" s="826"/>
      <c r="AH3" s="826"/>
      <c r="AI3" s="826"/>
      <c r="AJ3" s="826"/>
      <c r="AK3" s="826"/>
      <c r="AL3" s="826"/>
      <c r="AM3" s="826"/>
      <c r="AN3" s="826"/>
      <c r="AO3" s="426"/>
      <c r="AP3" s="426"/>
      <c r="AQ3" s="426"/>
      <c r="AR3" s="426" t="b">
        <v>0</v>
      </c>
      <c r="AS3" s="426"/>
      <c r="AT3" s="426"/>
      <c r="AU3" s="426"/>
      <c r="AV3" s="426"/>
      <c r="AW3" s="426"/>
      <c r="AX3" s="426"/>
      <c r="AY3" s="426"/>
      <c r="AZ3" s="426"/>
      <c r="BA3" s="426"/>
      <c r="BB3" s="426"/>
      <c r="BC3" s="427"/>
    </row>
    <row r="4" spans="1:57" ht="60.75" customHeight="1" thickBot="1" x14ac:dyDescent="0.3">
      <c r="C4" s="816" t="s">
        <v>667</v>
      </c>
      <c r="D4" s="817"/>
      <c r="E4" s="861" t="s">
        <v>652</v>
      </c>
      <c r="F4" s="862"/>
      <c r="G4" s="677" t="s">
        <v>653</v>
      </c>
      <c r="H4" s="897"/>
      <c r="I4" s="897"/>
      <c r="J4" s="898"/>
      <c r="K4" s="845" t="s">
        <v>654</v>
      </c>
      <c r="L4" s="846"/>
      <c r="M4" s="847"/>
      <c r="N4" s="879" t="s">
        <v>657</v>
      </c>
      <c r="O4" s="880"/>
      <c r="P4" s="881"/>
      <c r="Q4" s="831" t="s">
        <v>660</v>
      </c>
      <c r="R4" s="832"/>
      <c r="S4" s="822" t="s">
        <v>723</v>
      </c>
      <c r="T4" s="823"/>
      <c r="U4" s="823"/>
      <c r="V4" s="823"/>
      <c r="W4" s="823"/>
      <c r="X4" s="823"/>
      <c r="Y4" s="823"/>
      <c r="Z4" s="824"/>
      <c r="AB4" s="827" t="s">
        <v>724</v>
      </c>
      <c r="AC4" s="828"/>
      <c r="AD4" s="828"/>
      <c r="AE4" s="828"/>
      <c r="AF4" s="828"/>
      <c r="AG4" s="828"/>
      <c r="AH4" s="828"/>
      <c r="AI4" s="828"/>
      <c r="AJ4" s="828"/>
      <c r="AK4" s="828"/>
      <c r="AL4" s="828"/>
      <c r="AM4" s="828"/>
      <c r="AN4" s="828"/>
      <c r="AO4" s="828"/>
      <c r="AP4" s="828"/>
      <c r="AQ4" s="828"/>
      <c r="AR4" s="828"/>
      <c r="AS4" s="828"/>
      <c r="AT4" s="828"/>
      <c r="AU4" s="828"/>
      <c r="AV4" s="828"/>
      <c r="AW4" s="828"/>
      <c r="AX4" s="828"/>
      <c r="AY4" s="828"/>
      <c r="AZ4" s="828"/>
      <c r="BA4" s="828"/>
      <c r="BB4" s="828"/>
      <c r="BC4" s="829"/>
      <c r="BD4" s="80" t="s">
        <v>77</v>
      </c>
      <c r="BE4" s="80" t="s">
        <v>78</v>
      </c>
    </row>
    <row r="5" spans="1:57" ht="34.5" customHeight="1" x14ac:dyDescent="0.25">
      <c r="C5" s="818"/>
      <c r="D5" s="819"/>
      <c r="E5" s="863" t="s">
        <v>266</v>
      </c>
      <c r="F5" s="865" t="s">
        <v>779</v>
      </c>
      <c r="G5" s="852" t="s">
        <v>674</v>
      </c>
      <c r="H5" s="867" t="s">
        <v>780</v>
      </c>
      <c r="I5" s="869" t="s">
        <v>675</v>
      </c>
      <c r="J5" s="877" t="s">
        <v>676</v>
      </c>
      <c r="K5" s="719" t="s">
        <v>655</v>
      </c>
      <c r="L5" s="810" t="s">
        <v>777</v>
      </c>
      <c r="M5" s="694" t="s">
        <v>656</v>
      </c>
      <c r="N5" s="731" t="s">
        <v>658</v>
      </c>
      <c r="O5" s="810" t="s">
        <v>778</v>
      </c>
      <c r="P5" s="895" t="s">
        <v>659</v>
      </c>
      <c r="Q5" s="836" t="s">
        <v>267</v>
      </c>
      <c r="R5" s="865" t="s">
        <v>101</v>
      </c>
      <c r="S5" s="838" t="s">
        <v>562</v>
      </c>
      <c r="T5" s="839"/>
      <c r="U5" s="839"/>
      <c r="V5" s="839"/>
      <c r="W5" s="80"/>
      <c r="X5" s="80" t="b">
        <v>0</v>
      </c>
      <c r="Y5" s="92"/>
      <c r="Z5" s="858" t="str">
        <f>IF(AND(X5=FALSE,X6=FALSE,X7=FALSE,X8=FALSE),"",IF(AND(X5=TRUE,X6=TRUE),"Yes",IF(AND(X5=TRUE,X7=TRUE),"Yes",IF(AND(X6=TRUE,X7=TRUE),"Yes",IF(AND(X5=TRUE,X8=TRUE),"Yes",IF(AND(X7=TRUE,X8=TRUE),"Yes","No"))))))</f>
        <v/>
      </c>
      <c r="AB5" s="814" t="s">
        <v>725</v>
      </c>
      <c r="AC5" s="419"/>
      <c r="AD5" s="419"/>
      <c r="AE5" s="835" t="s">
        <v>62</v>
      </c>
      <c r="AF5" s="420"/>
      <c r="AG5" s="420"/>
      <c r="AH5" s="841" t="s">
        <v>726</v>
      </c>
      <c r="AI5" s="421"/>
      <c r="AJ5" s="421"/>
      <c r="AK5" s="841" t="s">
        <v>62</v>
      </c>
      <c r="AL5" s="420"/>
      <c r="AM5" s="420"/>
      <c r="AN5" s="809" t="s">
        <v>727</v>
      </c>
      <c r="AO5" s="422"/>
      <c r="AP5" s="422"/>
      <c r="AQ5" s="809" t="s">
        <v>62</v>
      </c>
      <c r="AR5" s="420"/>
      <c r="AS5" s="420"/>
      <c r="AT5" s="854" t="s">
        <v>728</v>
      </c>
      <c r="AU5" s="423"/>
      <c r="AV5" s="423"/>
      <c r="AW5" s="854" t="s">
        <v>62</v>
      </c>
      <c r="AX5" s="420"/>
      <c r="AY5" s="420"/>
      <c r="AZ5" s="956" t="s">
        <v>729</v>
      </c>
      <c r="BA5" s="424"/>
      <c r="BB5" s="425"/>
      <c r="BC5" s="840" t="s">
        <v>62</v>
      </c>
      <c r="BD5" s="812">
        <v>1</v>
      </c>
      <c r="BE5" s="812">
        <f>INDEX(Cups,BD5)</f>
        <v>0</v>
      </c>
    </row>
    <row r="6" spans="1:57" ht="44.25" customHeight="1" thickBot="1" x14ac:dyDescent="0.3">
      <c r="C6" s="820"/>
      <c r="D6" s="821"/>
      <c r="E6" s="864"/>
      <c r="F6" s="866"/>
      <c r="G6" s="853"/>
      <c r="H6" s="868"/>
      <c r="I6" s="870"/>
      <c r="J6" s="878"/>
      <c r="K6" s="720"/>
      <c r="L6" s="811"/>
      <c r="M6" s="695"/>
      <c r="N6" s="833"/>
      <c r="O6" s="811"/>
      <c r="P6" s="896"/>
      <c r="Q6" s="837"/>
      <c r="R6" s="866"/>
      <c r="S6" s="838" t="s">
        <v>563</v>
      </c>
      <c r="T6" s="839"/>
      <c r="U6" s="839"/>
      <c r="V6" s="839"/>
      <c r="W6" s="80"/>
      <c r="X6" s="80" t="b">
        <v>0</v>
      </c>
      <c r="Y6" s="92"/>
      <c r="Z6" s="859"/>
      <c r="AB6" s="792"/>
      <c r="AC6" s="325" t="s">
        <v>63</v>
      </c>
      <c r="AD6" s="325"/>
      <c r="AE6" s="775"/>
      <c r="AF6" s="265" t="s">
        <v>65</v>
      </c>
      <c r="AG6" s="265" t="s">
        <v>66</v>
      </c>
      <c r="AH6" s="777"/>
      <c r="AI6" s="320" t="s">
        <v>69</v>
      </c>
      <c r="AJ6" s="320"/>
      <c r="AK6" s="777"/>
      <c r="AL6" s="265" t="s">
        <v>67</v>
      </c>
      <c r="AM6" s="265" t="s">
        <v>68</v>
      </c>
      <c r="AN6" s="764"/>
      <c r="AO6" s="321" t="s">
        <v>70</v>
      </c>
      <c r="AP6" s="321"/>
      <c r="AQ6" s="764"/>
      <c r="AR6" s="265" t="s">
        <v>71</v>
      </c>
      <c r="AS6" s="265" t="s">
        <v>72</v>
      </c>
      <c r="AT6" s="766"/>
      <c r="AU6" s="322" t="s">
        <v>73</v>
      </c>
      <c r="AV6" s="322"/>
      <c r="AW6" s="766"/>
      <c r="AX6" s="265" t="s">
        <v>74</v>
      </c>
      <c r="AY6" s="265" t="s">
        <v>75</v>
      </c>
      <c r="AZ6" s="768"/>
      <c r="BA6" s="323" t="s">
        <v>76</v>
      </c>
      <c r="BB6" s="266"/>
      <c r="BC6" s="770"/>
      <c r="BD6" s="812"/>
      <c r="BE6" s="812"/>
    </row>
    <row r="7" spans="1:57" ht="34.5" customHeight="1" x14ac:dyDescent="0.25">
      <c r="A7" s="451">
        <v>1</v>
      </c>
      <c r="B7" s="451">
        <f>INDEX(meals,A7)</f>
        <v>0</v>
      </c>
      <c r="C7" s="457">
        <v>1</v>
      </c>
      <c r="D7" s="91"/>
      <c r="E7" s="187" t="str">
        <f>IF(B7=0,"",FLOOR(VLOOKUP(A7,'All Meals'!$A$12:$V$61,4),0.25))</f>
        <v/>
      </c>
      <c r="F7" s="188" t="str">
        <f>IF(B7=0,"",IF(E7="","No",IF(E7&gt;=1,"Yes","No")))</f>
        <v/>
      </c>
      <c r="G7" s="187" t="str">
        <f>IF(B7=0,"",FLOOR(VLOOKUP(A7,'All Meals'!$A$12:$V$61,5),0.25))</f>
        <v/>
      </c>
      <c r="H7" s="189" t="str">
        <f>IF(B7=0,"",IF(G7="","No",IF(G7&gt;=1,"Yes","No")))</f>
        <v/>
      </c>
      <c r="I7" s="260" t="str">
        <f>IF(B7=0,"",FLOOR(VLOOKUP(A7,'All Meals'!$A$12:$V$61,6),0.25))</f>
        <v/>
      </c>
      <c r="J7" s="260" t="str">
        <f>IF(B7=0,"",FLOOR(VLOOKUP(A7,'All Meals'!$A$12:$V$61,7),0.25))</f>
        <v/>
      </c>
      <c r="K7" s="109" t="str">
        <f>IF(B7=0, "",VLOOKUP(A7,'All Meals'!$A$12:$V$61,10))</f>
        <v/>
      </c>
      <c r="L7" s="110" t="str">
        <f>IF(B7=0,"",IF(K7="","No",IF(K7&gt;=0.5,"Yes","No")))</f>
        <v/>
      </c>
      <c r="M7" s="354" t="str">
        <f>IF(B7=0, "",VLOOKUP(A7,'All Meals'!$A$12:$V$61,13))</f>
        <v/>
      </c>
      <c r="N7" s="109" t="str">
        <f>IF(B7=0, "",VLOOKUP(A7,'All Meals'!$A$12:$V$61,16))</f>
        <v/>
      </c>
      <c r="O7" s="441" t="str">
        <f>IF(B7=0,"",IF(N7="","No",IF(N7&gt;=0.75,"Yes","No")))</f>
        <v/>
      </c>
      <c r="P7" s="442" t="str">
        <f>IF(B7=0, "",VLOOKUP(A7,'All Meals'!$A$12:$V$61,19))</f>
        <v/>
      </c>
      <c r="Q7" s="109" t="str">
        <f>IF(B7=0, "",VLOOKUP(A7,'All Meals'!$A$12:$V$61,20))</f>
        <v/>
      </c>
      <c r="R7" s="188" t="str">
        <f t="shared" ref="R7:R26" si="0">IF(B7=0,"",IF(Q7="","No",IF(Q7&gt;=1,"Yes","No")))</f>
        <v/>
      </c>
      <c r="S7" s="838" t="s">
        <v>564</v>
      </c>
      <c r="T7" s="839"/>
      <c r="U7" s="839"/>
      <c r="V7" s="839"/>
      <c r="W7" s="80"/>
      <c r="X7" s="80" t="b">
        <v>0</v>
      </c>
      <c r="Y7" s="92"/>
      <c r="Z7" s="859"/>
      <c r="AB7" s="893" t="s">
        <v>730</v>
      </c>
      <c r="AC7" s="889"/>
      <c r="AD7" s="889"/>
      <c r="AE7" s="891"/>
      <c r="AF7" s="855">
        <v>1</v>
      </c>
      <c r="AG7" s="857">
        <f>INDEX(Cups,AF7)</f>
        <v>0</v>
      </c>
      <c r="AH7" s="885" t="s">
        <v>731</v>
      </c>
      <c r="AI7" s="887"/>
      <c r="AJ7" s="887"/>
      <c r="AK7" s="885"/>
      <c r="AL7" s="855">
        <v>1</v>
      </c>
      <c r="AM7" s="857">
        <f>INDEX(Cups,AL7)</f>
        <v>0</v>
      </c>
      <c r="AN7" s="871" t="s">
        <v>732</v>
      </c>
      <c r="AO7" s="875"/>
      <c r="AP7" s="875"/>
      <c r="AQ7" s="871"/>
      <c r="AR7" s="855">
        <v>1</v>
      </c>
      <c r="AS7" s="857">
        <f>INDEX(Cups,AR7)</f>
        <v>0</v>
      </c>
      <c r="AT7" s="873" t="s">
        <v>733</v>
      </c>
      <c r="AU7" s="954"/>
      <c r="AV7" s="954"/>
      <c r="AW7" s="954"/>
      <c r="AX7" s="855">
        <v>1</v>
      </c>
      <c r="AY7" s="857">
        <f>INDEX(Cups,AX7)</f>
        <v>0</v>
      </c>
      <c r="AZ7" s="964" t="s">
        <v>734</v>
      </c>
      <c r="BA7" s="960"/>
      <c r="BB7" s="960"/>
      <c r="BC7" s="962"/>
    </row>
    <row r="8" spans="1:57" ht="33.75" customHeight="1" thickBot="1" x14ac:dyDescent="0.3">
      <c r="A8" s="451">
        <v>1</v>
      </c>
      <c r="B8" s="451">
        <f>INDEX(meals,A8)</f>
        <v>0</v>
      </c>
      <c r="C8" s="458">
        <v>2</v>
      </c>
      <c r="D8" s="73"/>
      <c r="E8" s="187" t="str">
        <f>IF(B8=0,"",FLOOR(VLOOKUP(A8,'All Meals'!$A$12:$V$61,4),0.25))</f>
        <v/>
      </c>
      <c r="F8" s="188" t="str">
        <f t="shared" ref="F8:F26" si="1">IF(B8=0,"",IF(E8="","No",IF(E8&gt;=1,"Yes","No")))</f>
        <v/>
      </c>
      <c r="G8" s="187" t="str">
        <f>IF(B8=0,"",FLOOR(VLOOKUP(A8,'All Meals'!$A$12:$V$61,5),0.25))</f>
        <v/>
      </c>
      <c r="H8" s="189" t="str">
        <f t="shared" ref="H8:H26" si="2">IF(B8=0,"",IF(G8="","No",IF(G8&gt;=1,"Yes","No")))</f>
        <v/>
      </c>
      <c r="I8" s="260" t="str">
        <f>IF(B8=0,"",FLOOR(VLOOKUP(A8,'All Meals'!$A$12:$V$61,6),0.25))</f>
        <v/>
      </c>
      <c r="J8" s="260" t="str">
        <f>IF(B8=0,"",FLOOR(VLOOKUP(A8,'All Meals'!$A$12:$V$61,7),0.25))</f>
        <v/>
      </c>
      <c r="K8" s="109" t="str">
        <f>IF(B8=0, "",VLOOKUP(A8,'All Meals'!$A$12:$V$61,10))</f>
        <v/>
      </c>
      <c r="L8" s="110" t="str">
        <f t="shared" ref="L8:L26" si="3">IF(B8=0,"",IF(K8="","No",IF(K8&gt;=0.5,"Yes","No")))</f>
        <v/>
      </c>
      <c r="M8" s="354" t="str">
        <f>IF(B8=0, "",VLOOKUP(A8,'All Meals'!$A$12:$V$61,13))</f>
        <v/>
      </c>
      <c r="N8" s="109" t="str">
        <f>IF(B8=0, "",VLOOKUP(A8,'All Meals'!$A$12:$V$61,16))</f>
        <v/>
      </c>
      <c r="O8" s="441" t="str">
        <f t="shared" ref="O8:O17" si="4">IF(B8=0,"",IF(N8="","No",IF(N8&gt;=1,"Yes","No")))</f>
        <v/>
      </c>
      <c r="P8" s="442" t="str">
        <f>IF(B8=0, "",VLOOKUP(A8,'All Meals'!$A$12:$V$61,19))</f>
        <v/>
      </c>
      <c r="Q8" s="109" t="str">
        <f>IF(B8=0, "",VLOOKUP(A8,'All Meals'!$A$12:$V$61,20))</f>
        <v/>
      </c>
      <c r="R8" s="188" t="str">
        <f t="shared" si="0"/>
        <v/>
      </c>
      <c r="S8" s="838" t="s">
        <v>565</v>
      </c>
      <c r="T8" s="839"/>
      <c r="U8" s="839"/>
      <c r="V8" s="839"/>
      <c r="W8" s="80"/>
      <c r="X8" s="80" t="b">
        <v>0</v>
      </c>
      <c r="Y8" s="92"/>
      <c r="Z8" s="860"/>
      <c r="AB8" s="894"/>
      <c r="AC8" s="890"/>
      <c r="AD8" s="890"/>
      <c r="AE8" s="892"/>
      <c r="AF8" s="856"/>
      <c r="AG8" s="856"/>
      <c r="AH8" s="886"/>
      <c r="AI8" s="888"/>
      <c r="AJ8" s="888"/>
      <c r="AK8" s="886"/>
      <c r="AL8" s="856"/>
      <c r="AM8" s="856"/>
      <c r="AN8" s="872"/>
      <c r="AO8" s="876"/>
      <c r="AP8" s="876"/>
      <c r="AQ8" s="872"/>
      <c r="AR8" s="856"/>
      <c r="AS8" s="856"/>
      <c r="AT8" s="874"/>
      <c r="AU8" s="955"/>
      <c r="AV8" s="955"/>
      <c r="AW8" s="955"/>
      <c r="AX8" s="856"/>
      <c r="AY8" s="856"/>
      <c r="AZ8" s="965"/>
      <c r="BA8" s="961"/>
      <c r="BB8" s="961"/>
      <c r="BC8" s="963"/>
    </row>
    <row r="9" spans="1:57" ht="33.75" customHeight="1" thickBot="1" x14ac:dyDescent="0.3">
      <c r="A9" s="451">
        <v>1</v>
      </c>
      <c r="B9" s="451">
        <f>INDEX(meals,A9)</f>
        <v>0</v>
      </c>
      <c r="C9" s="458">
        <v>3</v>
      </c>
      <c r="D9" s="73"/>
      <c r="E9" s="187" t="str">
        <f>IF(B9=0,"",FLOOR(VLOOKUP(A9,'All Meals'!$A$12:$V$61,4),0.25))</f>
        <v/>
      </c>
      <c r="F9" s="188" t="str">
        <f t="shared" si="1"/>
        <v/>
      </c>
      <c r="G9" s="187" t="str">
        <f>IF(B9=0,"",FLOOR(VLOOKUP(A9,'All Meals'!$A$12:$V$61,5),0.25))</f>
        <v/>
      </c>
      <c r="H9" s="189" t="str">
        <f t="shared" si="2"/>
        <v/>
      </c>
      <c r="I9" s="260" t="str">
        <f>IF(B9=0,"",FLOOR(VLOOKUP(A9,'All Meals'!$A$12:$V$61,6),0.25))</f>
        <v/>
      </c>
      <c r="J9" s="260" t="str">
        <f>IF(B9=0,"",FLOOR(VLOOKUP(A9,'All Meals'!$A$12:$V$61,7),0.25))</f>
        <v/>
      </c>
      <c r="K9" s="109" t="str">
        <f>IF(B9=0, "",VLOOKUP(A9,'All Meals'!$A$12:$V$61,10))</f>
        <v/>
      </c>
      <c r="L9" s="110" t="str">
        <f t="shared" si="3"/>
        <v/>
      </c>
      <c r="M9" s="354" t="str">
        <f>IF(B9=0, "",VLOOKUP(A9,'All Meals'!$A$12:$V$61,13))</f>
        <v/>
      </c>
      <c r="N9" s="109" t="str">
        <f>IF(B9=0, "",VLOOKUP(A9,'All Meals'!$A$12:$V$61,16))</f>
        <v/>
      </c>
      <c r="O9" s="441" t="str">
        <f t="shared" si="4"/>
        <v/>
      </c>
      <c r="P9" s="442" t="str">
        <f>IF(B9=0, "",VLOOKUP(A9,'All Meals'!$A$12:$V$61,19))</f>
        <v/>
      </c>
      <c r="Q9" s="109" t="str">
        <f>IF(B9=0, "",VLOOKUP(A9,'All Meals'!$A$12:$V$61,20))</f>
        <v/>
      </c>
      <c r="R9" s="188" t="str">
        <f t="shared" si="0"/>
        <v/>
      </c>
      <c r="S9" s="936" t="s">
        <v>566</v>
      </c>
      <c r="T9" s="937"/>
      <c r="U9" s="937"/>
      <c r="V9" s="937"/>
      <c r="W9" s="107"/>
      <c r="X9" s="107" t="b">
        <v>0</v>
      </c>
      <c r="Y9" s="93"/>
      <c r="Z9" s="108" t="str">
        <f>IF(X9=TRUE,"No","")</f>
        <v/>
      </c>
      <c r="AB9" s="921" t="str">
        <f>IF(OR(COUNTIF(AC10:AC19, 12)&gt;0, COUNTIF(AC10:AC19,2)&gt;0, COUNTIF(AC10:AC19,4)&gt;0, COUNTIF(AC10:AC19,10)&gt;0, COUNTIF(AC10:AC19,15)&gt;0, COUNTIF(AC10:AC19,17)&gt;0,), "Remember to enter CREDITABLE amounts of leafy greens!", "")</f>
        <v/>
      </c>
      <c r="AC9" s="922"/>
      <c r="AD9" s="922"/>
      <c r="AE9" s="923"/>
      <c r="AF9" s="324"/>
      <c r="AG9" s="324"/>
      <c r="AH9" s="882" t="str">
        <f>IF(COUNTIF(AI10:AI19,10)&gt;0,"Remember to enter the CREDITABLE amount of tomato paste!","")</f>
        <v/>
      </c>
      <c r="AI9" s="883"/>
      <c r="AJ9" s="883"/>
      <c r="AK9" s="884"/>
      <c r="AL9" s="324"/>
      <c r="AM9" s="324"/>
      <c r="AN9" s="800" t="str">
        <f>IF(SUM(AO10:AO19)&gt;10, "If crediting as a vegetable do not also credit as a meat/meat alternate", "")</f>
        <v/>
      </c>
      <c r="AO9" s="801"/>
      <c r="AP9" s="801"/>
      <c r="AQ9" s="802"/>
      <c r="AR9" s="295"/>
      <c r="AS9" s="295"/>
      <c r="AT9" s="966"/>
      <c r="AU9" s="967"/>
      <c r="AV9" s="967"/>
      <c r="AW9" s="968"/>
      <c r="AX9" s="295"/>
      <c r="AY9" s="295"/>
      <c r="AZ9" s="957"/>
      <c r="BA9" s="958"/>
      <c r="BB9" s="958"/>
      <c r="BC9" s="959"/>
    </row>
    <row r="10" spans="1:57" ht="33.75" customHeight="1" thickBot="1" x14ac:dyDescent="0.3">
      <c r="A10" s="451">
        <v>1</v>
      </c>
      <c r="B10" s="451">
        <f t="shared" ref="B10:B26" si="5">INDEX(meals,A10)</f>
        <v>0</v>
      </c>
      <c r="C10" s="458">
        <v>4</v>
      </c>
      <c r="D10" s="73"/>
      <c r="E10" s="187" t="str">
        <f>IF(B10=0,"",FLOOR(VLOOKUP(A10,'All Meals'!$A$12:$V$61,4),0.25))</f>
        <v/>
      </c>
      <c r="F10" s="188" t="str">
        <f t="shared" si="1"/>
        <v/>
      </c>
      <c r="G10" s="187" t="str">
        <f>IF(B10=0,"",FLOOR(VLOOKUP(A10,'All Meals'!$A$12:$V$61,5),0.25))</f>
        <v/>
      </c>
      <c r="H10" s="189" t="str">
        <f t="shared" si="2"/>
        <v/>
      </c>
      <c r="I10" s="260" t="str">
        <f>IF(B10=0,"",FLOOR(VLOOKUP(A10,'All Meals'!$A$12:$V$61,6),0.25))</f>
        <v/>
      </c>
      <c r="J10" s="260" t="str">
        <f>IF(B10=0,"",FLOOR(VLOOKUP(A10,'All Meals'!$A$12:$V$61,7),0.25))</f>
        <v/>
      </c>
      <c r="K10" s="109" t="str">
        <f>IF(B10=0, "",VLOOKUP(A10,'All Meals'!$A$12:$V$61,10))</f>
        <v/>
      </c>
      <c r="L10" s="110" t="str">
        <f t="shared" si="3"/>
        <v/>
      </c>
      <c r="M10" s="354" t="str">
        <f>IF(B10=0, "",VLOOKUP(A10,'All Meals'!$A$12:$V$61,13))</f>
        <v/>
      </c>
      <c r="N10" s="109" t="str">
        <f>IF(B10=0, "",VLOOKUP(A10,'All Meals'!$A$12:$V$61,16))</f>
        <v/>
      </c>
      <c r="O10" s="441" t="str">
        <f t="shared" si="4"/>
        <v/>
      </c>
      <c r="P10" s="442" t="str">
        <f>IF(B10=0, "",VLOOKUP(A10,'All Meals'!$A$12:$V$61,19))</f>
        <v/>
      </c>
      <c r="Q10" s="109" t="str">
        <f>IF(B10=0, "",VLOOKUP(A10,'All Meals'!$A$12:$V$61,20))</f>
        <v/>
      </c>
      <c r="R10" s="188" t="str">
        <f t="shared" si="0"/>
        <v/>
      </c>
      <c r="S10" s="331"/>
      <c r="T10" s="170"/>
      <c r="U10" s="170"/>
      <c r="V10" s="170"/>
      <c r="W10" s="80"/>
      <c r="X10" s="80"/>
      <c r="AB10" s="219"/>
      <c r="AC10" s="220">
        <v>1</v>
      </c>
      <c r="AD10" s="220">
        <f t="shared" ref="AD10:AD19" si="6">INDEX(GREEN,AC10)</f>
        <v>0</v>
      </c>
      <c r="AE10" s="220"/>
      <c r="AF10" s="294">
        <v>1</v>
      </c>
      <c r="AG10" s="294" t="str">
        <f t="shared" ref="AG10:AG19" si="7">IF(AD10=0,"",INDEX(Cups,AF10))</f>
        <v/>
      </c>
      <c r="AH10" s="96"/>
      <c r="AI10" s="96">
        <v>1</v>
      </c>
      <c r="AJ10" s="96">
        <f t="shared" ref="AJ10:AJ19" si="8">INDEX(RED,AI10)</f>
        <v>0</v>
      </c>
      <c r="AK10" s="96"/>
      <c r="AL10" s="294">
        <v>1</v>
      </c>
      <c r="AM10" s="294" t="str">
        <f t="shared" ref="AM10:AM19" si="9">IF(AJ10=0, "", INDEX(Cups,AL10))</f>
        <v/>
      </c>
      <c r="AN10" s="221"/>
      <c r="AO10" s="221">
        <v>1</v>
      </c>
      <c r="AP10" s="221">
        <f t="shared" ref="AP10:AP19" si="10">INDEX(BEANS,AO10)</f>
        <v>0</v>
      </c>
      <c r="AQ10" s="221"/>
      <c r="AR10" s="294">
        <v>1</v>
      </c>
      <c r="AS10" s="294" t="str">
        <f t="shared" ref="AS10:AS19" si="11">IF(AP10=0,"",INDEX(Cups,AR10))</f>
        <v/>
      </c>
      <c r="AT10" s="222"/>
      <c r="AU10" s="222">
        <v>1</v>
      </c>
      <c r="AV10" s="222">
        <f t="shared" ref="AV10:AV19" si="12">INDEX(STARCHY,AU10)</f>
        <v>0</v>
      </c>
      <c r="AW10" s="222"/>
      <c r="AX10" s="294">
        <v>1</v>
      </c>
      <c r="AY10" s="294" t="str">
        <f>IF(AV10=0,"",INDEX(Cups,AX10))</f>
        <v/>
      </c>
      <c r="AZ10" s="223"/>
      <c r="BA10" s="223">
        <v>1</v>
      </c>
      <c r="BB10" s="224">
        <f t="shared" ref="BB10:BB19" si="13">INDEX(OTHER,BA10)</f>
        <v>0</v>
      </c>
      <c r="BC10" s="225"/>
      <c r="BD10" s="80">
        <v>1</v>
      </c>
      <c r="BE10" s="80" t="str">
        <f t="shared" ref="BE10:BE19" si="14">IF(BB10=0,"",INDEX(Cups,BD10))</f>
        <v/>
      </c>
    </row>
    <row r="11" spans="1:57" ht="33.75" customHeight="1" x14ac:dyDescent="0.25">
      <c r="A11" s="451">
        <v>1</v>
      </c>
      <c r="B11" s="451">
        <f t="shared" si="5"/>
        <v>0</v>
      </c>
      <c r="C11" s="458">
        <v>5</v>
      </c>
      <c r="D11" s="73"/>
      <c r="E11" s="187" t="str">
        <f>IF(B11=0,"",FLOOR(VLOOKUP(A11,'All Meals'!$A$12:$V$61,4),0.25))</f>
        <v/>
      </c>
      <c r="F11" s="188" t="str">
        <f t="shared" si="1"/>
        <v/>
      </c>
      <c r="G11" s="187" t="str">
        <f>IF(B11=0,"",FLOOR(VLOOKUP(A11,'All Meals'!$A$12:$V$61,5),0.25))</f>
        <v/>
      </c>
      <c r="H11" s="189" t="str">
        <f t="shared" si="2"/>
        <v/>
      </c>
      <c r="I11" s="260" t="str">
        <f>IF(B11=0,"",FLOOR(VLOOKUP(A11,'All Meals'!$A$12:$V$61,6),0.25))</f>
        <v/>
      </c>
      <c r="J11" s="260" t="str">
        <f>IF(B11=0,"",FLOOR(VLOOKUP(A11,'All Meals'!$A$12:$V$61,7),0.25))</f>
        <v/>
      </c>
      <c r="K11" s="109" t="str">
        <f>IF(B11=0, "",VLOOKUP(A11,'All Meals'!$A$12:$V$61,10))</f>
        <v/>
      </c>
      <c r="L11" s="110" t="str">
        <f t="shared" si="3"/>
        <v/>
      </c>
      <c r="M11" s="354" t="str">
        <f>IF(B11=0, "",VLOOKUP(A11,'All Meals'!$A$12:$V$61,13))</f>
        <v/>
      </c>
      <c r="N11" s="109" t="str">
        <f>IF(B11=0, "",VLOOKUP(A11,'All Meals'!$A$12:$V$61,16))</f>
        <v/>
      </c>
      <c r="O11" s="441" t="str">
        <f t="shared" si="4"/>
        <v/>
      </c>
      <c r="P11" s="442" t="str">
        <f>IF(B11=0, "",VLOOKUP(A11,'All Meals'!$A$12:$V$61,19))</f>
        <v/>
      </c>
      <c r="Q11" s="109" t="str">
        <f>IF(B11=0, "",VLOOKUP(A11,'All Meals'!$A$12:$V$61,20))</f>
        <v/>
      </c>
      <c r="R11" s="188" t="str">
        <f t="shared" si="0"/>
        <v/>
      </c>
      <c r="T11" s="713" t="s">
        <v>239</v>
      </c>
      <c r="U11" s="714"/>
      <c r="V11" s="714"/>
      <c r="W11" s="714"/>
      <c r="X11" s="714"/>
      <c r="Y11" s="714"/>
      <c r="Z11" s="715"/>
      <c r="AB11" s="94"/>
      <c r="AC11" s="95">
        <v>1</v>
      </c>
      <c r="AD11" s="95">
        <f t="shared" si="6"/>
        <v>0</v>
      </c>
      <c r="AE11" s="95"/>
      <c r="AF11" s="92">
        <v>1</v>
      </c>
      <c r="AG11" s="92" t="str">
        <f t="shared" si="7"/>
        <v/>
      </c>
      <c r="AH11" s="96"/>
      <c r="AI11" s="96">
        <v>1</v>
      </c>
      <c r="AJ11" s="96">
        <f t="shared" si="8"/>
        <v>0</v>
      </c>
      <c r="AK11" s="96"/>
      <c r="AL11" s="92">
        <v>1</v>
      </c>
      <c r="AM11" s="92" t="str">
        <f t="shared" si="9"/>
        <v/>
      </c>
      <c r="AN11" s="97"/>
      <c r="AO11" s="97">
        <v>1</v>
      </c>
      <c r="AP11" s="97">
        <f t="shared" si="10"/>
        <v>0</v>
      </c>
      <c r="AQ11" s="97"/>
      <c r="AR11" s="92">
        <v>1</v>
      </c>
      <c r="AS11" s="92" t="str">
        <f t="shared" si="11"/>
        <v/>
      </c>
      <c r="AT11" s="98"/>
      <c r="AU11" s="98">
        <v>1</v>
      </c>
      <c r="AV11" s="98">
        <f t="shared" si="12"/>
        <v>0</v>
      </c>
      <c r="AW11" s="98"/>
      <c r="AX11" s="92">
        <v>1</v>
      </c>
      <c r="AY11" s="92" t="str">
        <f t="shared" ref="AY11:AY19" si="15">IF(AV11=0,"",INDEX(Cups,AX11))</f>
        <v/>
      </c>
      <c r="AZ11" s="99"/>
      <c r="BA11" s="99">
        <v>1</v>
      </c>
      <c r="BB11" s="100">
        <f t="shared" si="13"/>
        <v>0</v>
      </c>
      <c r="BC11" s="101"/>
      <c r="BD11" s="80">
        <v>1</v>
      </c>
      <c r="BE11" s="80" t="str">
        <f t="shared" si="14"/>
        <v/>
      </c>
    </row>
    <row r="12" spans="1:57" ht="33.75" customHeight="1" thickBot="1" x14ac:dyDescent="0.3">
      <c r="A12" s="451">
        <v>1</v>
      </c>
      <c r="B12" s="451">
        <f t="shared" si="5"/>
        <v>0</v>
      </c>
      <c r="C12" s="458">
        <v>6</v>
      </c>
      <c r="D12" s="73"/>
      <c r="E12" s="187" t="str">
        <f>IF(B12=0,"",FLOOR(VLOOKUP(A12,'All Meals'!$A$12:$V$61,4),0.25))</f>
        <v/>
      </c>
      <c r="F12" s="188" t="str">
        <f t="shared" si="1"/>
        <v/>
      </c>
      <c r="G12" s="187" t="str">
        <f>IF(B12=0,"",FLOOR(VLOOKUP(A12,'All Meals'!$A$12:$V$61,5),0.25))</f>
        <v/>
      </c>
      <c r="H12" s="189" t="str">
        <f t="shared" si="2"/>
        <v/>
      </c>
      <c r="I12" s="260" t="str">
        <f>IF(B12=0,"",FLOOR(VLOOKUP(A12,'All Meals'!$A$12:$V$61,6),0.25))</f>
        <v/>
      </c>
      <c r="J12" s="260" t="str">
        <f>IF(B12=0,"",FLOOR(VLOOKUP(A12,'All Meals'!$A$12:$V$61,7),0.25))</f>
        <v/>
      </c>
      <c r="K12" s="109" t="str">
        <f>IF(B12=0, "",VLOOKUP(A12,'All Meals'!$A$12:$V$61,10))</f>
        <v/>
      </c>
      <c r="L12" s="110" t="str">
        <f t="shared" si="3"/>
        <v/>
      </c>
      <c r="M12" s="354" t="str">
        <f>IF(B12=0, "",VLOOKUP(A12,'All Meals'!$A$12:$V$61,13))</f>
        <v/>
      </c>
      <c r="N12" s="109" t="str">
        <f>IF(B12=0, "",VLOOKUP(A12,'All Meals'!$A$12:$V$61,16))</f>
        <v/>
      </c>
      <c r="O12" s="441" t="str">
        <f t="shared" si="4"/>
        <v/>
      </c>
      <c r="P12" s="442" t="str">
        <f>IF(B12=0, "",VLOOKUP(A12,'All Meals'!$A$12:$V$61,19))</f>
        <v/>
      </c>
      <c r="Q12" s="109" t="str">
        <f>IF(B12=0, "",VLOOKUP(A12,'All Meals'!$A$12:$V$61,20))</f>
        <v/>
      </c>
      <c r="R12" s="188" t="str">
        <f t="shared" si="0"/>
        <v/>
      </c>
      <c r="T12" s="907"/>
      <c r="U12" s="908"/>
      <c r="V12" s="908"/>
      <c r="W12" s="908"/>
      <c r="X12" s="908"/>
      <c r="Y12" s="908"/>
      <c r="Z12" s="909"/>
      <c r="AB12" s="94"/>
      <c r="AC12" s="95">
        <v>1</v>
      </c>
      <c r="AD12" s="95">
        <f t="shared" si="6"/>
        <v>0</v>
      </c>
      <c r="AE12" s="95"/>
      <c r="AF12" s="92">
        <v>1</v>
      </c>
      <c r="AG12" s="92" t="str">
        <f t="shared" si="7"/>
        <v/>
      </c>
      <c r="AH12" s="96"/>
      <c r="AI12" s="96">
        <v>1</v>
      </c>
      <c r="AJ12" s="96">
        <f t="shared" si="8"/>
        <v>0</v>
      </c>
      <c r="AK12" s="96"/>
      <c r="AL12" s="92">
        <v>1</v>
      </c>
      <c r="AM12" s="92" t="str">
        <f t="shared" si="9"/>
        <v/>
      </c>
      <c r="AN12" s="97"/>
      <c r="AO12" s="97">
        <v>1</v>
      </c>
      <c r="AP12" s="97">
        <f t="shared" si="10"/>
        <v>0</v>
      </c>
      <c r="AQ12" s="97"/>
      <c r="AR12" s="92">
        <v>1</v>
      </c>
      <c r="AS12" s="92" t="str">
        <f t="shared" si="11"/>
        <v/>
      </c>
      <c r="AT12" s="98"/>
      <c r="AU12" s="98">
        <v>1</v>
      </c>
      <c r="AV12" s="98">
        <f t="shared" si="12"/>
        <v>0</v>
      </c>
      <c r="AW12" s="98"/>
      <c r="AX12" s="92">
        <v>1</v>
      </c>
      <c r="AY12" s="92" t="str">
        <f t="shared" si="15"/>
        <v/>
      </c>
      <c r="AZ12" s="99"/>
      <c r="BA12" s="99">
        <v>1</v>
      </c>
      <c r="BB12" s="100">
        <f t="shared" si="13"/>
        <v>0</v>
      </c>
      <c r="BC12" s="101"/>
      <c r="BD12" s="80">
        <v>1</v>
      </c>
      <c r="BE12" s="80" t="str">
        <f t="shared" si="14"/>
        <v/>
      </c>
    </row>
    <row r="13" spans="1:57" ht="33.75" customHeight="1" x14ac:dyDescent="0.25">
      <c r="A13" s="451">
        <v>1</v>
      </c>
      <c r="B13" s="451">
        <f t="shared" si="5"/>
        <v>0</v>
      </c>
      <c r="C13" s="458">
        <v>7</v>
      </c>
      <c r="D13" s="73"/>
      <c r="E13" s="187" t="str">
        <f>IF(B13=0,"",FLOOR(VLOOKUP(A13,'All Meals'!$A$12:$V$61,4),0.25))</f>
        <v/>
      </c>
      <c r="F13" s="188" t="str">
        <f t="shared" si="1"/>
        <v/>
      </c>
      <c r="G13" s="187" t="str">
        <f>IF(B13=0,"",FLOOR(VLOOKUP(A13,'All Meals'!$A$12:$V$61,5),0.25))</f>
        <v/>
      </c>
      <c r="H13" s="189" t="str">
        <f t="shared" si="2"/>
        <v/>
      </c>
      <c r="I13" s="260" t="str">
        <f>IF(B13=0,"",FLOOR(VLOOKUP(A13,'All Meals'!$A$12:$V$61,6),0.25))</f>
        <v/>
      </c>
      <c r="J13" s="260" t="str">
        <f>IF(B13=0,"",FLOOR(VLOOKUP(A13,'All Meals'!$A$12:$V$61,7),0.25))</f>
        <v/>
      </c>
      <c r="K13" s="109" t="str">
        <f>IF(B13=0, "",VLOOKUP(A13,'All Meals'!$A$12:$V$61,10))</f>
        <v/>
      </c>
      <c r="L13" s="110" t="str">
        <f t="shared" si="3"/>
        <v/>
      </c>
      <c r="M13" s="354" t="str">
        <f>IF(B13=0, "",VLOOKUP(A13,'All Meals'!$A$12:$V$61,13))</f>
        <v/>
      </c>
      <c r="N13" s="109" t="str">
        <f>IF(B13=0, "",VLOOKUP(A13,'All Meals'!$A$12:$V$61,16))</f>
        <v/>
      </c>
      <c r="O13" s="441" t="str">
        <f t="shared" si="4"/>
        <v/>
      </c>
      <c r="P13" s="442" t="str">
        <f>IF(B13=0, "",VLOOKUP(A13,'All Meals'!$A$12:$V$61,19))</f>
        <v/>
      </c>
      <c r="Q13" s="109" t="str">
        <f>IF(B13=0, "",VLOOKUP(A13,'All Meals'!$A$12:$V$61,20))</f>
        <v/>
      </c>
      <c r="R13" s="188" t="str">
        <f t="shared" si="0"/>
        <v/>
      </c>
      <c r="T13" s="926" t="s">
        <v>229</v>
      </c>
      <c r="U13" s="927"/>
      <c r="V13" s="927"/>
      <c r="W13" s="92">
        <v>1</v>
      </c>
      <c r="X13" s="92">
        <f>INDEX(Cups,W13)</f>
        <v>0</v>
      </c>
      <c r="Y13" s="934"/>
      <c r="Z13" s="935"/>
      <c r="AB13" s="94"/>
      <c r="AC13" s="95">
        <v>1</v>
      </c>
      <c r="AD13" s="95">
        <f t="shared" si="6"/>
        <v>0</v>
      </c>
      <c r="AE13" s="95"/>
      <c r="AF13" s="92">
        <v>1</v>
      </c>
      <c r="AG13" s="92" t="str">
        <f t="shared" si="7"/>
        <v/>
      </c>
      <c r="AH13" s="96"/>
      <c r="AI13" s="96">
        <v>1</v>
      </c>
      <c r="AJ13" s="96">
        <f t="shared" si="8"/>
        <v>0</v>
      </c>
      <c r="AK13" s="96"/>
      <c r="AL13" s="92">
        <v>1</v>
      </c>
      <c r="AM13" s="92" t="str">
        <f t="shared" si="9"/>
        <v/>
      </c>
      <c r="AN13" s="97"/>
      <c r="AO13" s="97">
        <v>1</v>
      </c>
      <c r="AP13" s="97">
        <f t="shared" si="10"/>
        <v>0</v>
      </c>
      <c r="AQ13" s="97"/>
      <c r="AR13" s="92">
        <v>1</v>
      </c>
      <c r="AS13" s="92" t="str">
        <f t="shared" si="11"/>
        <v/>
      </c>
      <c r="AT13" s="98"/>
      <c r="AU13" s="98">
        <v>1</v>
      </c>
      <c r="AV13" s="98">
        <f t="shared" si="12"/>
        <v>0</v>
      </c>
      <c r="AW13" s="98"/>
      <c r="AX13" s="92">
        <v>1</v>
      </c>
      <c r="AY13" s="92" t="str">
        <f t="shared" si="15"/>
        <v/>
      </c>
      <c r="AZ13" s="99"/>
      <c r="BA13" s="99">
        <v>1</v>
      </c>
      <c r="BB13" s="100">
        <f t="shared" si="13"/>
        <v>0</v>
      </c>
      <c r="BC13" s="101"/>
      <c r="BD13" s="80">
        <v>1</v>
      </c>
      <c r="BE13" s="80" t="str">
        <f t="shared" si="14"/>
        <v/>
      </c>
    </row>
    <row r="14" spans="1:57" ht="33.75" customHeight="1" x14ac:dyDescent="0.25">
      <c r="A14" s="451">
        <v>1</v>
      </c>
      <c r="B14" s="451">
        <f t="shared" si="5"/>
        <v>0</v>
      </c>
      <c r="C14" s="458">
        <v>8</v>
      </c>
      <c r="D14" s="73"/>
      <c r="E14" s="187" t="str">
        <f>IF(B14=0,"",FLOOR(VLOOKUP(A14,'All Meals'!$A$12:$V$61,4),0.25))</f>
        <v/>
      </c>
      <c r="F14" s="188" t="str">
        <f t="shared" si="1"/>
        <v/>
      </c>
      <c r="G14" s="187" t="str">
        <f>IF(B14=0,"",FLOOR(VLOOKUP(A14,'All Meals'!$A$12:$V$61,5),0.25))</f>
        <v/>
      </c>
      <c r="H14" s="189" t="str">
        <f t="shared" si="2"/>
        <v/>
      </c>
      <c r="I14" s="260" t="str">
        <f>IF(B14=0,"",FLOOR(VLOOKUP(A14,'All Meals'!$A$12:$V$61,6),0.25))</f>
        <v/>
      </c>
      <c r="J14" s="260" t="str">
        <f>IF(B14=0,"",FLOOR(VLOOKUP(A14,'All Meals'!$A$12:$V$61,7),0.25))</f>
        <v/>
      </c>
      <c r="K14" s="109" t="str">
        <f>IF(B14=0, "",VLOOKUP(A14,'All Meals'!$A$12:$V$61,10))</f>
        <v/>
      </c>
      <c r="L14" s="110" t="str">
        <f t="shared" si="3"/>
        <v/>
      </c>
      <c r="M14" s="354" t="str">
        <f>IF(B14=0, "",VLOOKUP(A14,'All Meals'!$A$12:$V$61,13))</f>
        <v/>
      </c>
      <c r="N14" s="109" t="str">
        <f>IF(B14=0, "",VLOOKUP(A14,'All Meals'!$A$12:$V$61,16))</f>
        <v/>
      </c>
      <c r="O14" s="441" t="str">
        <f t="shared" si="4"/>
        <v/>
      </c>
      <c r="P14" s="442" t="str">
        <f>IF(B14=0, "",VLOOKUP(A14,'All Meals'!$A$12:$V$61,19))</f>
        <v/>
      </c>
      <c r="Q14" s="109" t="str">
        <f>IF(B14=0, "",VLOOKUP(A14,'All Meals'!$A$12:$V$61,20))</f>
        <v/>
      </c>
      <c r="R14" s="188" t="str">
        <f t="shared" si="0"/>
        <v/>
      </c>
      <c r="T14" s="926"/>
      <c r="U14" s="927"/>
      <c r="V14" s="927"/>
      <c r="W14" s="92">
        <v>1</v>
      </c>
      <c r="X14" s="92">
        <f>INDEX(Cups,W14)</f>
        <v>0</v>
      </c>
      <c r="Y14" s="924"/>
      <c r="Z14" s="925"/>
      <c r="AB14" s="94"/>
      <c r="AC14" s="95">
        <v>1</v>
      </c>
      <c r="AD14" s="95">
        <f t="shared" si="6"/>
        <v>0</v>
      </c>
      <c r="AE14" s="95"/>
      <c r="AF14" s="92">
        <v>1</v>
      </c>
      <c r="AG14" s="92" t="str">
        <f t="shared" si="7"/>
        <v/>
      </c>
      <c r="AH14" s="96"/>
      <c r="AI14" s="96">
        <v>1</v>
      </c>
      <c r="AJ14" s="96">
        <f t="shared" si="8"/>
        <v>0</v>
      </c>
      <c r="AK14" s="96"/>
      <c r="AL14" s="92">
        <v>1</v>
      </c>
      <c r="AM14" s="92" t="str">
        <f t="shared" si="9"/>
        <v/>
      </c>
      <c r="AN14" s="97"/>
      <c r="AO14" s="97">
        <v>1</v>
      </c>
      <c r="AP14" s="97">
        <f t="shared" si="10"/>
        <v>0</v>
      </c>
      <c r="AQ14" s="97"/>
      <c r="AR14" s="92">
        <v>1</v>
      </c>
      <c r="AS14" s="92" t="str">
        <f t="shared" si="11"/>
        <v/>
      </c>
      <c r="AT14" s="98"/>
      <c r="AU14" s="98">
        <v>1</v>
      </c>
      <c r="AV14" s="98">
        <f t="shared" si="12"/>
        <v>0</v>
      </c>
      <c r="AW14" s="98"/>
      <c r="AX14" s="92">
        <v>1</v>
      </c>
      <c r="AY14" s="92" t="str">
        <f t="shared" si="15"/>
        <v/>
      </c>
      <c r="AZ14" s="99"/>
      <c r="BA14" s="99">
        <v>1</v>
      </c>
      <c r="BB14" s="100">
        <f t="shared" si="13"/>
        <v>0</v>
      </c>
      <c r="BC14" s="101"/>
      <c r="BD14" s="80">
        <v>1</v>
      </c>
      <c r="BE14" s="80" t="str">
        <f t="shared" si="14"/>
        <v/>
      </c>
    </row>
    <row r="15" spans="1:57" ht="33.75" customHeight="1" x14ac:dyDescent="0.25">
      <c r="A15" s="451">
        <v>1</v>
      </c>
      <c r="B15" s="451">
        <f t="shared" si="5"/>
        <v>0</v>
      </c>
      <c r="C15" s="458">
        <v>9</v>
      </c>
      <c r="D15" s="73"/>
      <c r="E15" s="187" t="str">
        <f>IF(B15=0,"",FLOOR(VLOOKUP(A15,'All Meals'!$A$12:$V$61,4),0.25))</f>
        <v/>
      </c>
      <c r="F15" s="188" t="str">
        <f t="shared" si="1"/>
        <v/>
      </c>
      <c r="G15" s="187" t="str">
        <f>IF(B15=0,"",FLOOR(VLOOKUP(A15,'All Meals'!$A$12:$V$61,5),0.25))</f>
        <v/>
      </c>
      <c r="H15" s="189" t="str">
        <f t="shared" si="2"/>
        <v/>
      </c>
      <c r="I15" s="260" t="str">
        <f>IF(B15=0,"",FLOOR(VLOOKUP(A15,'All Meals'!$A$12:$V$61,6),0.25))</f>
        <v/>
      </c>
      <c r="J15" s="260" t="str">
        <f>IF(B15=0,"",FLOOR(VLOOKUP(A15,'All Meals'!$A$12:$V$61,7),0.25))</f>
        <v/>
      </c>
      <c r="K15" s="109" t="str">
        <f>IF(B15=0, "",VLOOKUP(A15,'All Meals'!$A$12:$V$61,10))</f>
        <v/>
      </c>
      <c r="L15" s="110" t="str">
        <f t="shared" si="3"/>
        <v/>
      </c>
      <c r="M15" s="354" t="str">
        <f>IF(B15=0, "",VLOOKUP(A15,'All Meals'!$A$12:$V$61,13))</f>
        <v/>
      </c>
      <c r="N15" s="109" t="str">
        <f>IF(B15=0, "",VLOOKUP(A15,'All Meals'!$A$12:$V$61,16))</f>
        <v/>
      </c>
      <c r="O15" s="441" t="str">
        <f t="shared" si="4"/>
        <v/>
      </c>
      <c r="P15" s="442" t="str">
        <f>IF(B15=0, "",VLOOKUP(A15,'All Meals'!$A$12:$V$61,19))</f>
        <v/>
      </c>
      <c r="Q15" s="109" t="str">
        <f>IF(B15=0, "",VLOOKUP(A15,'All Meals'!$A$12:$V$61,20))</f>
        <v/>
      </c>
      <c r="R15" s="188" t="str">
        <f t="shared" si="0"/>
        <v/>
      </c>
      <c r="T15" s="926"/>
      <c r="U15" s="927"/>
      <c r="V15" s="927"/>
      <c r="W15" s="92">
        <v>1</v>
      </c>
      <c r="X15" s="92">
        <f>INDEX(Cups,W15)</f>
        <v>0</v>
      </c>
      <c r="Y15" s="924"/>
      <c r="Z15" s="925"/>
      <c r="AB15" s="94"/>
      <c r="AC15" s="95">
        <v>1</v>
      </c>
      <c r="AD15" s="95">
        <f t="shared" si="6"/>
        <v>0</v>
      </c>
      <c r="AE15" s="95"/>
      <c r="AF15" s="92">
        <v>1</v>
      </c>
      <c r="AG15" s="92" t="str">
        <f t="shared" si="7"/>
        <v/>
      </c>
      <c r="AH15" s="96"/>
      <c r="AI15" s="96">
        <v>1</v>
      </c>
      <c r="AJ15" s="96">
        <f t="shared" si="8"/>
        <v>0</v>
      </c>
      <c r="AK15" s="96"/>
      <c r="AL15" s="92">
        <v>1</v>
      </c>
      <c r="AM15" s="92" t="str">
        <f t="shared" si="9"/>
        <v/>
      </c>
      <c r="AN15" s="97"/>
      <c r="AO15" s="97">
        <v>1</v>
      </c>
      <c r="AP15" s="97">
        <f t="shared" si="10"/>
        <v>0</v>
      </c>
      <c r="AQ15" s="97"/>
      <c r="AR15" s="92">
        <v>1</v>
      </c>
      <c r="AS15" s="92" t="str">
        <f t="shared" si="11"/>
        <v/>
      </c>
      <c r="AT15" s="98"/>
      <c r="AU15" s="98">
        <v>1</v>
      </c>
      <c r="AV15" s="98">
        <f t="shared" si="12"/>
        <v>0</v>
      </c>
      <c r="AW15" s="98"/>
      <c r="AX15" s="92">
        <v>1</v>
      </c>
      <c r="AY15" s="92" t="str">
        <f t="shared" si="15"/>
        <v/>
      </c>
      <c r="AZ15" s="99"/>
      <c r="BA15" s="99">
        <v>1</v>
      </c>
      <c r="BB15" s="100">
        <f t="shared" si="13"/>
        <v>0</v>
      </c>
      <c r="BC15" s="101"/>
      <c r="BD15" s="80">
        <v>1</v>
      </c>
      <c r="BE15" s="80" t="str">
        <f t="shared" si="14"/>
        <v/>
      </c>
    </row>
    <row r="16" spans="1:57" ht="38.25" customHeight="1" x14ac:dyDescent="0.25">
      <c r="A16" s="451">
        <v>1</v>
      </c>
      <c r="B16" s="451">
        <f t="shared" si="5"/>
        <v>0</v>
      </c>
      <c r="C16" s="458">
        <v>10</v>
      </c>
      <c r="D16" s="73"/>
      <c r="E16" s="187" t="str">
        <f>IF(B16=0,"",FLOOR(VLOOKUP(A16,'All Meals'!$A$12:$V$61,4),0.25))</f>
        <v/>
      </c>
      <c r="F16" s="188" t="str">
        <f t="shared" si="1"/>
        <v/>
      </c>
      <c r="G16" s="187" t="str">
        <f>IF(B16=0,"",FLOOR(VLOOKUP(A16,'All Meals'!$A$12:$V$61,5),0.25))</f>
        <v/>
      </c>
      <c r="H16" s="189" t="str">
        <f t="shared" si="2"/>
        <v/>
      </c>
      <c r="I16" s="260" t="str">
        <f>IF(B16=0,"",FLOOR(VLOOKUP(A16,'All Meals'!$A$12:$V$61,6),0.25))</f>
        <v/>
      </c>
      <c r="J16" s="260" t="str">
        <f>IF(B16=0,"",FLOOR(VLOOKUP(A16,'All Meals'!$A$12:$V$61,7),0.25))</f>
        <v/>
      </c>
      <c r="K16" s="109" t="str">
        <f>IF(B16=0, "",VLOOKUP(A16,'All Meals'!$A$12:$V$61,10))</f>
        <v/>
      </c>
      <c r="L16" s="110" t="str">
        <f t="shared" si="3"/>
        <v/>
      </c>
      <c r="M16" s="354" t="str">
        <f>IF(B16=0, "",VLOOKUP(A16,'All Meals'!$A$12:$V$61,13))</f>
        <v/>
      </c>
      <c r="N16" s="109" t="str">
        <f>IF(B16=0, "",VLOOKUP(A16,'All Meals'!$A$12:$V$61,16))</f>
        <v/>
      </c>
      <c r="O16" s="441" t="str">
        <f t="shared" si="4"/>
        <v/>
      </c>
      <c r="P16" s="442" t="str">
        <f>IF(B16=0, "",VLOOKUP(A16,'All Meals'!$A$12:$V$61,19))</f>
        <v/>
      </c>
      <c r="Q16" s="109" t="str">
        <f>IF(B16=0, "",VLOOKUP(A16,'All Meals'!$A$12:$V$61,20))</f>
        <v/>
      </c>
      <c r="R16" s="188" t="str">
        <f t="shared" si="0"/>
        <v/>
      </c>
      <c r="T16" s="926"/>
      <c r="U16" s="927"/>
      <c r="V16" s="927"/>
      <c r="W16" s="92">
        <v>1</v>
      </c>
      <c r="X16" s="92">
        <f>INDEX(Cups,W16)</f>
        <v>0</v>
      </c>
      <c r="Y16" s="924"/>
      <c r="Z16" s="925"/>
      <c r="AB16" s="94"/>
      <c r="AC16" s="95">
        <v>1</v>
      </c>
      <c r="AD16" s="95">
        <f t="shared" si="6"/>
        <v>0</v>
      </c>
      <c r="AE16" s="95"/>
      <c r="AF16" s="92">
        <v>1</v>
      </c>
      <c r="AG16" s="92" t="str">
        <f t="shared" si="7"/>
        <v/>
      </c>
      <c r="AH16" s="96"/>
      <c r="AI16" s="96">
        <v>1</v>
      </c>
      <c r="AJ16" s="96">
        <f t="shared" si="8"/>
        <v>0</v>
      </c>
      <c r="AK16" s="96"/>
      <c r="AL16" s="92">
        <v>1</v>
      </c>
      <c r="AM16" s="92" t="str">
        <f t="shared" si="9"/>
        <v/>
      </c>
      <c r="AN16" s="97"/>
      <c r="AO16" s="97">
        <v>1</v>
      </c>
      <c r="AP16" s="97">
        <f t="shared" si="10"/>
        <v>0</v>
      </c>
      <c r="AQ16" s="97"/>
      <c r="AR16" s="92">
        <v>1</v>
      </c>
      <c r="AS16" s="92" t="str">
        <f t="shared" si="11"/>
        <v/>
      </c>
      <c r="AT16" s="98"/>
      <c r="AU16" s="98">
        <v>1</v>
      </c>
      <c r="AV16" s="98">
        <f t="shared" si="12"/>
        <v>0</v>
      </c>
      <c r="AW16" s="98"/>
      <c r="AX16" s="92">
        <v>1</v>
      </c>
      <c r="AY16" s="92" t="str">
        <f t="shared" si="15"/>
        <v/>
      </c>
      <c r="AZ16" s="99"/>
      <c r="BA16" s="99">
        <v>1</v>
      </c>
      <c r="BB16" s="100">
        <f t="shared" si="13"/>
        <v>0</v>
      </c>
      <c r="BC16" s="101"/>
      <c r="BD16" s="80">
        <v>1</v>
      </c>
      <c r="BE16" s="80" t="str">
        <f t="shared" si="14"/>
        <v/>
      </c>
    </row>
    <row r="17" spans="1:57" ht="33.75" customHeight="1" x14ac:dyDescent="0.25">
      <c r="A17" s="451">
        <v>1</v>
      </c>
      <c r="B17" s="451">
        <f t="shared" si="5"/>
        <v>0</v>
      </c>
      <c r="C17" s="458">
        <v>11</v>
      </c>
      <c r="D17" s="73"/>
      <c r="E17" s="187" t="str">
        <f>IF(B17=0,"",FLOOR(VLOOKUP(A17,'All Meals'!$A$12:$V$61,4),0.25))</f>
        <v/>
      </c>
      <c r="F17" s="188" t="str">
        <f t="shared" si="1"/>
        <v/>
      </c>
      <c r="G17" s="187" t="str">
        <f>IF(B17=0,"",FLOOR(VLOOKUP(A17,'All Meals'!$A$12:$V$61,5),0.25))</f>
        <v/>
      </c>
      <c r="H17" s="189" t="str">
        <f t="shared" si="2"/>
        <v/>
      </c>
      <c r="I17" s="260" t="str">
        <f>IF(B17=0,"",FLOOR(VLOOKUP(A17,'All Meals'!$A$12:$V$61,6),0.25))</f>
        <v/>
      </c>
      <c r="J17" s="260" t="str">
        <f>IF(B17=0,"",FLOOR(VLOOKUP(A17,'All Meals'!$A$12:$V$61,7),0.25))</f>
        <v/>
      </c>
      <c r="K17" s="109" t="str">
        <f>IF(B17=0, "",VLOOKUP(A17,'All Meals'!$A$12:$V$61,10))</f>
        <v/>
      </c>
      <c r="L17" s="110" t="str">
        <f t="shared" si="3"/>
        <v/>
      </c>
      <c r="M17" s="354" t="str">
        <f>IF(B17=0, "",VLOOKUP(A17,'All Meals'!$A$12:$V$61,13))</f>
        <v/>
      </c>
      <c r="N17" s="109" t="str">
        <f>IF(B17=0, "",VLOOKUP(A17,'All Meals'!$A$12:$V$61,16))</f>
        <v/>
      </c>
      <c r="O17" s="441" t="str">
        <f t="shared" si="4"/>
        <v/>
      </c>
      <c r="P17" s="442" t="str">
        <f>IF(B17=0, "",VLOOKUP(A17,'All Meals'!$A$12:$V$61,19))</f>
        <v/>
      </c>
      <c r="Q17" s="109" t="str">
        <f>IF(B17=0, "",VLOOKUP(A17,'All Meals'!$A$12:$V$61,20))</f>
        <v/>
      </c>
      <c r="R17" s="188" t="str">
        <f t="shared" si="0"/>
        <v/>
      </c>
      <c r="T17" s="926"/>
      <c r="U17" s="927"/>
      <c r="V17" s="927"/>
      <c r="W17" s="92">
        <v>1</v>
      </c>
      <c r="X17" s="92">
        <f>INDEX(Cups,W17)</f>
        <v>0</v>
      </c>
      <c r="Y17" s="930"/>
      <c r="Z17" s="931"/>
      <c r="AB17" s="94"/>
      <c r="AC17" s="95">
        <v>1</v>
      </c>
      <c r="AD17" s="95">
        <f t="shared" si="6"/>
        <v>0</v>
      </c>
      <c r="AE17" s="95"/>
      <c r="AF17" s="92">
        <v>1</v>
      </c>
      <c r="AG17" s="92" t="str">
        <f t="shared" si="7"/>
        <v/>
      </c>
      <c r="AH17" s="96"/>
      <c r="AI17" s="96">
        <v>1</v>
      </c>
      <c r="AJ17" s="96">
        <f t="shared" si="8"/>
        <v>0</v>
      </c>
      <c r="AK17" s="96"/>
      <c r="AL17" s="92">
        <v>1</v>
      </c>
      <c r="AM17" s="92" t="str">
        <f t="shared" si="9"/>
        <v/>
      </c>
      <c r="AN17" s="97"/>
      <c r="AO17" s="97">
        <v>1</v>
      </c>
      <c r="AP17" s="97">
        <f t="shared" si="10"/>
        <v>0</v>
      </c>
      <c r="AQ17" s="97"/>
      <c r="AR17" s="92">
        <v>1</v>
      </c>
      <c r="AS17" s="92" t="str">
        <f t="shared" si="11"/>
        <v/>
      </c>
      <c r="AT17" s="98"/>
      <c r="AU17" s="98">
        <v>1</v>
      </c>
      <c r="AV17" s="98">
        <f t="shared" si="12"/>
        <v>0</v>
      </c>
      <c r="AW17" s="98"/>
      <c r="AX17" s="92">
        <v>1</v>
      </c>
      <c r="AY17" s="92" t="str">
        <f t="shared" si="15"/>
        <v/>
      </c>
      <c r="AZ17" s="99"/>
      <c r="BA17" s="99">
        <v>1</v>
      </c>
      <c r="BB17" s="100">
        <f t="shared" si="13"/>
        <v>0</v>
      </c>
      <c r="BC17" s="101"/>
      <c r="BD17" s="80">
        <v>1</v>
      </c>
      <c r="BE17" s="80" t="str">
        <f t="shared" si="14"/>
        <v/>
      </c>
    </row>
    <row r="18" spans="1:57" ht="33.75" customHeight="1" thickBot="1" x14ac:dyDescent="0.3">
      <c r="A18" s="451">
        <v>1</v>
      </c>
      <c r="B18" s="451">
        <f t="shared" si="5"/>
        <v>0</v>
      </c>
      <c r="C18" s="458">
        <v>12</v>
      </c>
      <c r="D18" s="73"/>
      <c r="E18" s="187" t="str">
        <f>IF(B18=0,"",FLOOR(VLOOKUP(A18,'All Meals'!$A$12:$V$61,4),0.25))</f>
        <v/>
      </c>
      <c r="F18" s="188" t="str">
        <f t="shared" si="1"/>
        <v/>
      </c>
      <c r="G18" s="187" t="str">
        <f>IF(B18=0,"",FLOOR(VLOOKUP(A18,'All Meals'!$A$12:$V$61,5),0.25))</f>
        <v/>
      </c>
      <c r="H18" s="189" t="str">
        <f t="shared" si="2"/>
        <v/>
      </c>
      <c r="I18" s="260" t="str">
        <f>IF(B18=0,"",FLOOR(VLOOKUP(A18,'All Meals'!$A$12:$V$61,6),0.25))</f>
        <v/>
      </c>
      <c r="J18" s="260" t="str">
        <f>IF(B18=0,"",FLOOR(VLOOKUP(A18,'All Meals'!$A$12:$V$61,7),0.25))</f>
        <v/>
      </c>
      <c r="K18" s="109" t="str">
        <f>IF(B18=0, "",VLOOKUP(A18,'All Meals'!$A$12:$V$61,10))</f>
        <v/>
      </c>
      <c r="L18" s="110" t="str">
        <f t="shared" si="3"/>
        <v/>
      </c>
      <c r="M18" s="354" t="str">
        <f>IF(B18=0, "",VLOOKUP(A18,'All Meals'!$A$12:$V$61,13))</f>
        <v/>
      </c>
      <c r="N18" s="109" t="str">
        <f>IF(B18=0, "",VLOOKUP(A18,'All Meals'!$A$12:$V$61,16))</f>
        <v/>
      </c>
      <c r="O18" s="441" t="str">
        <f>IF(B18=0,"",IF(N18="","No",IF(N18&gt;=0.75,"Yes","No")))</f>
        <v/>
      </c>
      <c r="P18" s="442" t="str">
        <f>IF(B18=0, "",VLOOKUP(A18,'All Meals'!$A$12:$V$61,19))</f>
        <v/>
      </c>
      <c r="Q18" s="109" t="str">
        <f>IF(B18=0, "",VLOOKUP(A18,'All Meals'!$A$12:$V$61,20))</f>
        <v/>
      </c>
      <c r="R18" s="188" t="str">
        <f t="shared" si="0"/>
        <v/>
      </c>
      <c r="T18" s="928"/>
      <c r="U18" s="929"/>
      <c r="V18" s="929"/>
      <c r="W18" s="229"/>
      <c r="X18" s="229"/>
      <c r="Y18" s="932">
        <f>SUM(X13:X17)</f>
        <v>0</v>
      </c>
      <c r="Z18" s="933"/>
      <c r="AB18" s="94"/>
      <c r="AC18" s="95">
        <v>1</v>
      </c>
      <c r="AD18" s="95">
        <f t="shared" si="6"/>
        <v>0</v>
      </c>
      <c r="AE18" s="95"/>
      <c r="AF18" s="92">
        <v>1</v>
      </c>
      <c r="AG18" s="92" t="str">
        <f t="shared" si="7"/>
        <v/>
      </c>
      <c r="AH18" s="96"/>
      <c r="AI18" s="96">
        <v>1</v>
      </c>
      <c r="AJ18" s="96">
        <f t="shared" si="8"/>
        <v>0</v>
      </c>
      <c r="AK18" s="96"/>
      <c r="AL18" s="92">
        <v>1</v>
      </c>
      <c r="AM18" s="92" t="str">
        <f t="shared" si="9"/>
        <v/>
      </c>
      <c r="AN18" s="97"/>
      <c r="AO18" s="97">
        <v>1</v>
      </c>
      <c r="AP18" s="97">
        <f t="shared" si="10"/>
        <v>0</v>
      </c>
      <c r="AQ18" s="97"/>
      <c r="AR18" s="92">
        <v>1</v>
      </c>
      <c r="AS18" s="92" t="str">
        <f t="shared" si="11"/>
        <v/>
      </c>
      <c r="AT18" s="98"/>
      <c r="AU18" s="98">
        <v>1</v>
      </c>
      <c r="AV18" s="98">
        <f t="shared" si="12"/>
        <v>0</v>
      </c>
      <c r="AW18" s="98"/>
      <c r="AX18" s="92">
        <v>1</v>
      </c>
      <c r="AY18" s="92" t="str">
        <f t="shared" si="15"/>
        <v/>
      </c>
      <c r="AZ18" s="99"/>
      <c r="BA18" s="99">
        <v>1</v>
      </c>
      <c r="BB18" s="100">
        <f t="shared" si="13"/>
        <v>0</v>
      </c>
      <c r="BC18" s="101"/>
      <c r="BD18" s="80">
        <v>1</v>
      </c>
      <c r="BE18" s="80" t="str">
        <f t="shared" si="14"/>
        <v/>
      </c>
    </row>
    <row r="19" spans="1:57" ht="33.75" customHeight="1" thickBot="1" x14ac:dyDescent="0.3">
      <c r="A19" s="451">
        <v>1</v>
      </c>
      <c r="B19" s="451">
        <f t="shared" si="5"/>
        <v>0</v>
      </c>
      <c r="C19" s="458">
        <v>13</v>
      </c>
      <c r="D19" s="73"/>
      <c r="E19" s="187" t="str">
        <f>IF(B19=0,"",FLOOR(VLOOKUP(A19,'All Meals'!$A$12:$V$61,4),0.25))</f>
        <v/>
      </c>
      <c r="F19" s="188" t="str">
        <f t="shared" si="1"/>
        <v/>
      </c>
      <c r="G19" s="187" t="str">
        <f>IF(B19=0,"",FLOOR(VLOOKUP(A19,'All Meals'!$A$12:$V$61,5),0.25))</f>
        <v/>
      </c>
      <c r="H19" s="189" t="str">
        <f t="shared" si="2"/>
        <v/>
      </c>
      <c r="I19" s="260" t="str">
        <f>IF(B19=0,"",FLOOR(VLOOKUP(A19,'All Meals'!$A$12:$V$61,6),0.25))</f>
        <v/>
      </c>
      <c r="J19" s="260" t="str">
        <f>IF(B19=0,"",FLOOR(VLOOKUP(A19,'All Meals'!$A$12:$V$61,7),0.25))</f>
        <v/>
      </c>
      <c r="K19" s="109" t="str">
        <f>IF(B19=0, "",VLOOKUP(A19,'All Meals'!$A$12:$V$61,10))</f>
        <v/>
      </c>
      <c r="L19" s="110" t="str">
        <f t="shared" si="3"/>
        <v/>
      </c>
      <c r="M19" s="354" t="str">
        <f>IF(B19=0, "",VLOOKUP(A19,'All Meals'!$A$12:$V$61,13))</f>
        <v/>
      </c>
      <c r="N19" s="109" t="str">
        <f>IF(B19=0, "",VLOOKUP(A19,'All Meals'!$A$12:$V$61,16))</f>
        <v/>
      </c>
      <c r="O19" s="441" t="str">
        <f t="shared" ref="O19:O26" si="16">IF(B19=0,"",IF(N19="","No",IF(N19&gt;=0.75,"Yes","No")))</f>
        <v/>
      </c>
      <c r="P19" s="442" t="str">
        <f>IF(B19=0, "",VLOOKUP(A19,'All Meals'!$A$12:$V$61,19))</f>
        <v/>
      </c>
      <c r="Q19" s="109" t="str">
        <f>IF(B19=0, "",VLOOKUP(A19,'All Meals'!$A$12:$V$61,20))</f>
        <v/>
      </c>
      <c r="R19" s="188" t="str">
        <f t="shared" si="0"/>
        <v/>
      </c>
      <c r="T19" s="910" t="s">
        <v>381</v>
      </c>
      <c r="U19" s="911"/>
      <c r="V19" s="911"/>
      <c r="W19" s="911"/>
      <c r="X19" s="911"/>
      <c r="Y19" s="911"/>
      <c r="Z19" s="912"/>
      <c r="AB19" s="248"/>
      <c r="AC19" s="249">
        <v>1</v>
      </c>
      <c r="AD19" s="249">
        <f t="shared" si="6"/>
        <v>0</v>
      </c>
      <c r="AE19" s="249"/>
      <c r="AF19" s="229">
        <v>1</v>
      </c>
      <c r="AG19" s="229" t="str">
        <f t="shared" si="7"/>
        <v/>
      </c>
      <c r="AH19" s="102"/>
      <c r="AI19" s="102">
        <v>1</v>
      </c>
      <c r="AJ19" s="102">
        <f t="shared" si="8"/>
        <v>0</v>
      </c>
      <c r="AK19" s="102"/>
      <c r="AL19" s="229">
        <v>1</v>
      </c>
      <c r="AM19" s="229" t="str">
        <f t="shared" si="9"/>
        <v/>
      </c>
      <c r="AN19" s="250"/>
      <c r="AO19" s="250">
        <v>1</v>
      </c>
      <c r="AP19" s="250">
        <f t="shared" si="10"/>
        <v>0</v>
      </c>
      <c r="AQ19" s="250"/>
      <c r="AR19" s="229">
        <v>1</v>
      </c>
      <c r="AS19" s="229" t="str">
        <f t="shared" si="11"/>
        <v/>
      </c>
      <c r="AT19" s="103"/>
      <c r="AU19" s="103">
        <v>1</v>
      </c>
      <c r="AV19" s="103">
        <f t="shared" si="12"/>
        <v>0</v>
      </c>
      <c r="AW19" s="103"/>
      <c r="AX19" s="229">
        <v>1</v>
      </c>
      <c r="AY19" s="229" t="str">
        <f t="shared" si="15"/>
        <v/>
      </c>
      <c r="AZ19" s="104"/>
      <c r="BA19" s="104">
        <v>1</v>
      </c>
      <c r="BB19" s="105">
        <f t="shared" si="13"/>
        <v>0</v>
      </c>
      <c r="BC19" s="106"/>
      <c r="BD19" s="80">
        <v>1</v>
      </c>
      <c r="BE19" s="80" t="str">
        <f t="shared" si="14"/>
        <v/>
      </c>
    </row>
    <row r="20" spans="1:57" ht="33.75" customHeight="1" x14ac:dyDescent="0.25">
      <c r="A20" s="451">
        <v>1</v>
      </c>
      <c r="B20" s="451">
        <f t="shared" si="5"/>
        <v>0</v>
      </c>
      <c r="C20" s="458">
        <v>14</v>
      </c>
      <c r="D20" s="73"/>
      <c r="E20" s="187" t="str">
        <f>IF(B20=0,"",FLOOR(VLOOKUP(A20,'All Meals'!$A$12:$V$61,4),0.25))</f>
        <v/>
      </c>
      <c r="F20" s="188" t="str">
        <f t="shared" si="1"/>
        <v/>
      </c>
      <c r="G20" s="187" t="str">
        <f>IF(B20=0,"",FLOOR(VLOOKUP(A20,'All Meals'!$A$12:$V$61,5),0.25))</f>
        <v/>
      </c>
      <c r="H20" s="189" t="str">
        <f t="shared" si="2"/>
        <v/>
      </c>
      <c r="I20" s="260" t="str">
        <f>IF(B20=0,"",FLOOR(VLOOKUP(A20,'All Meals'!$A$12:$V$61,6),0.25))</f>
        <v/>
      </c>
      <c r="J20" s="260" t="str">
        <f>IF(B20=0,"",FLOOR(VLOOKUP(A20,'All Meals'!$A$12:$V$61,7),0.25))</f>
        <v/>
      </c>
      <c r="K20" s="109" t="str">
        <f>IF(B20=0, "",VLOOKUP(A20,'All Meals'!$A$12:$V$61,10))</f>
        <v/>
      </c>
      <c r="L20" s="110" t="str">
        <f t="shared" si="3"/>
        <v/>
      </c>
      <c r="M20" s="354" t="str">
        <f>IF(B20=0, "",VLOOKUP(A20,'All Meals'!$A$12:$V$61,13))</f>
        <v/>
      </c>
      <c r="N20" s="109" t="str">
        <f>IF(B20=0, "",VLOOKUP(A20,'All Meals'!$A$12:$V$61,16))</f>
        <v/>
      </c>
      <c r="O20" s="441" t="str">
        <f t="shared" si="16"/>
        <v/>
      </c>
      <c r="P20" s="442" t="str">
        <f>IF(B20=0, "",VLOOKUP(A20,'All Meals'!$A$12:$V$61,19))</f>
        <v/>
      </c>
      <c r="Q20" s="109" t="str">
        <f>IF(B20=0, "",VLOOKUP(A20,'All Meals'!$A$12:$V$61,20))</f>
        <v/>
      </c>
      <c r="R20" s="188" t="str">
        <f t="shared" si="0"/>
        <v/>
      </c>
      <c r="T20" s="672" t="s">
        <v>230</v>
      </c>
      <c r="U20" s="913"/>
      <c r="V20" s="914"/>
      <c r="Y20" s="917"/>
      <c r="Z20" s="918"/>
      <c r="AB20" s="941" t="str">
        <f>IF(OR(COUNTIF(AC10:AC19,18)&gt;0, COUNTIF(AI10:AI19, 13)&gt;0, COUNTIF(AO10:AO19, 12)&gt;0, COUNTIF(AU10:AU19, 11)&gt;0,COUNTIF(BA10:BA19,34)&gt;0, COUNTIF(BA10:BA19,35)&gt;0, COUNTIF(BA10:BA19,36)&gt;0,COUNTIF(BA10:BA19,37)&gt;0, COUNTIF(BA10:BA19,38)&gt;0, COUNTIF(BA10:BA19,39)&gt;0), "You entered an unspecified or extra other vegetable above, please enter the name of the vegetable in the appropriate subgroup below", "")</f>
        <v/>
      </c>
      <c r="AC20" s="942"/>
      <c r="AD20" s="942"/>
      <c r="AE20" s="942"/>
      <c r="AF20" s="942"/>
      <c r="AG20" s="942"/>
      <c r="AH20" s="942"/>
      <c r="AI20" s="942"/>
      <c r="AJ20" s="942"/>
      <c r="AK20" s="942"/>
      <c r="AL20" s="942"/>
      <c r="AM20" s="942"/>
      <c r="AN20" s="942"/>
      <c r="AO20" s="942"/>
      <c r="AP20" s="942"/>
      <c r="AQ20" s="942"/>
      <c r="AR20" s="942"/>
      <c r="AS20" s="942"/>
      <c r="AT20" s="942"/>
      <c r="AU20" s="942"/>
      <c r="AV20" s="942"/>
      <c r="AW20" s="942"/>
      <c r="AX20" s="942"/>
      <c r="AY20" s="942"/>
      <c r="AZ20" s="942"/>
      <c r="BA20" s="942"/>
      <c r="BB20" s="942"/>
      <c r="BC20" s="943"/>
    </row>
    <row r="21" spans="1:57" ht="33.75" customHeight="1" x14ac:dyDescent="0.25">
      <c r="A21" s="451">
        <v>1</v>
      </c>
      <c r="B21" s="451">
        <f t="shared" si="5"/>
        <v>0</v>
      </c>
      <c r="C21" s="458">
        <v>15</v>
      </c>
      <c r="D21" s="73"/>
      <c r="E21" s="187" t="str">
        <f>IF(B21=0,"",FLOOR(VLOOKUP(A21,'All Meals'!$A$12:$V$61,4),0.25))</f>
        <v/>
      </c>
      <c r="F21" s="188" t="str">
        <f t="shared" si="1"/>
        <v/>
      </c>
      <c r="G21" s="187" t="str">
        <f>IF(B21=0,"",FLOOR(VLOOKUP(A21,'All Meals'!$A$12:$V$61,5),0.25))</f>
        <v/>
      </c>
      <c r="H21" s="189" t="str">
        <f t="shared" si="2"/>
        <v/>
      </c>
      <c r="I21" s="260" t="str">
        <f>IF(B21=0,"",FLOOR(VLOOKUP(A21,'All Meals'!$A$12:$V$61,6),0.25))</f>
        <v/>
      </c>
      <c r="J21" s="260" t="str">
        <f>IF(B21=0,"",FLOOR(VLOOKUP(A21,'All Meals'!$A$12:$V$61,7),0.25))</f>
        <v/>
      </c>
      <c r="K21" s="109" t="str">
        <f>IF(B21=0, "",VLOOKUP(A21,'All Meals'!$A$12:$V$61,10))</f>
        <v/>
      </c>
      <c r="L21" s="110" t="str">
        <f t="shared" si="3"/>
        <v/>
      </c>
      <c r="M21" s="354" t="str">
        <f>IF(B21=0, "",VLOOKUP(A21,'All Meals'!$A$12:$V$61,13))</f>
        <v/>
      </c>
      <c r="N21" s="109" t="str">
        <f>IF(B21=0, "",VLOOKUP(A21,'All Meals'!$A$12:$V$61,16))</f>
        <v/>
      </c>
      <c r="O21" s="441" t="str">
        <f t="shared" si="16"/>
        <v/>
      </c>
      <c r="P21" s="442" t="str">
        <f>IF(B21=0, "",VLOOKUP(A21,'All Meals'!$A$12:$V$61,19))</f>
        <v/>
      </c>
      <c r="Q21" s="109" t="str">
        <f>IF(B21=0, "",VLOOKUP(A21,'All Meals'!$A$12:$V$61,20))</f>
        <v/>
      </c>
      <c r="R21" s="188" t="str">
        <f t="shared" si="0"/>
        <v/>
      </c>
      <c r="T21" s="673"/>
      <c r="U21" s="915"/>
      <c r="V21" s="916"/>
      <c r="Y21" s="919"/>
      <c r="Z21" s="920"/>
      <c r="AB21" s="754" t="s">
        <v>232</v>
      </c>
      <c r="AC21" s="755"/>
      <c r="AD21" s="755"/>
      <c r="AE21" s="755"/>
      <c r="AF21" s="251"/>
      <c r="AG21" s="251"/>
      <c r="AH21" s="756" t="s">
        <v>233</v>
      </c>
      <c r="AI21" s="756"/>
      <c r="AJ21" s="756"/>
      <c r="AK21" s="756"/>
      <c r="AL21" s="251"/>
      <c r="AM21" s="251"/>
      <c r="AN21" s="757" t="s">
        <v>234</v>
      </c>
      <c r="AO21" s="757"/>
      <c r="AP21" s="757"/>
      <c r="AQ21" s="757"/>
      <c r="AR21" s="251"/>
      <c r="AS21" s="251"/>
      <c r="AT21" s="758" t="s">
        <v>235</v>
      </c>
      <c r="AU21" s="758"/>
      <c r="AV21" s="758"/>
      <c r="AW21" s="758"/>
      <c r="AX21" s="251"/>
      <c r="AY21" s="251"/>
      <c r="AZ21" s="945" t="s">
        <v>236</v>
      </c>
      <c r="BA21" s="946"/>
      <c r="BB21" s="946"/>
      <c r="BC21" s="947"/>
    </row>
    <row r="22" spans="1:57" ht="33.75" customHeight="1" x14ac:dyDescent="0.25">
      <c r="A22" s="451">
        <v>1</v>
      </c>
      <c r="B22" s="451">
        <f t="shared" si="5"/>
        <v>0</v>
      </c>
      <c r="C22" s="458">
        <v>16</v>
      </c>
      <c r="D22" s="73"/>
      <c r="E22" s="187" t="str">
        <f>IF(B22=0,"",FLOOR(VLOOKUP(A22,'All Meals'!$A$12:$V$61,4),0.25))</f>
        <v/>
      </c>
      <c r="F22" s="188" t="str">
        <f t="shared" si="1"/>
        <v/>
      </c>
      <c r="G22" s="187" t="str">
        <f>IF(B22=0,"",FLOOR(VLOOKUP(A22,'All Meals'!$A$12:$V$61,5),0.25))</f>
        <v/>
      </c>
      <c r="H22" s="189" t="str">
        <f t="shared" si="2"/>
        <v/>
      </c>
      <c r="I22" s="260" t="str">
        <f>IF(B22=0,"",FLOOR(VLOOKUP(A22,'All Meals'!$A$12:$V$61,6),0.25))</f>
        <v/>
      </c>
      <c r="J22" s="260" t="str">
        <f>IF(B22=0,"",FLOOR(VLOOKUP(A22,'All Meals'!$A$12:$V$61,7),0.25))</f>
        <v/>
      </c>
      <c r="K22" s="109" t="str">
        <f>IF(B22=0, "",VLOOKUP(A22,'All Meals'!$A$12:$V$61,10))</f>
        <v/>
      </c>
      <c r="L22" s="110" t="str">
        <f t="shared" si="3"/>
        <v/>
      </c>
      <c r="M22" s="354" t="str">
        <f>IF(B22=0, "",VLOOKUP(A22,'All Meals'!$A$12:$V$61,13))</f>
        <v/>
      </c>
      <c r="N22" s="109" t="str">
        <f>IF(B22=0, "",VLOOKUP(A22,'All Meals'!$A$12:$V$61,16))</f>
        <v/>
      </c>
      <c r="O22" s="441" t="str">
        <f t="shared" si="16"/>
        <v/>
      </c>
      <c r="P22" s="442" t="str">
        <f>IF(B22=0, "",VLOOKUP(A22,'All Meals'!$A$12:$V$61,19))</f>
        <v/>
      </c>
      <c r="Q22" s="109" t="str">
        <f>IF(B22=0, "",VLOOKUP(A22,'All Meals'!$A$12:$V$61,20))</f>
        <v/>
      </c>
      <c r="R22" s="188" t="str">
        <f t="shared" si="0"/>
        <v/>
      </c>
      <c r="T22" s="668" t="s">
        <v>228</v>
      </c>
      <c r="U22" s="899"/>
      <c r="V22" s="900"/>
      <c r="W22" s="230"/>
      <c r="X22" s="230"/>
      <c r="Y22" s="903">
        <f>FLOOR(Y20,0.125)</f>
        <v>0</v>
      </c>
      <c r="Z22" s="904"/>
      <c r="AB22" s="952"/>
      <c r="AC22" s="953"/>
      <c r="AD22" s="953"/>
      <c r="AE22" s="953"/>
      <c r="AF22" s="352"/>
      <c r="AG22" s="352"/>
      <c r="AH22" s="944"/>
      <c r="AI22" s="944"/>
      <c r="AJ22" s="944"/>
      <c r="AK22" s="944"/>
      <c r="AL22" s="352"/>
      <c r="AM22" s="352"/>
      <c r="AN22" s="752"/>
      <c r="AO22" s="752"/>
      <c r="AP22" s="752"/>
      <c r="AQ22" s="752"/>
      <c r="AR22" s="352"/>
      <c r="AS22" s="352"/>
      <c r="AT22" s="753"/>
      <c r="AU22" s="753"/>
      <c r="AV22" s="753"/>
      <c r="AW22" s="753"/>
      <c r="AX22" s="352"/>
      <c r="AY22" s="352"/>
      <c r="AZ22" s="948"/>
      <c r="BA22" s="949"/>
      <c r="BB22" s="949"/>
      <c r="BC22" s="950"/>
    </row>
    <row r="23" spans="1:57" ht="33.75" customHeight="1" thickBot="1" x14ac:dyDescent="0.3">
      <c r="A23" s="451">
        <v>1</v>
      </c>
      <c r="B23" s="451">
        <f t="shared" si="5"/>
        <v>0</v>
      </c>
      <c r="C23" s="458">
        <v>17</v>
      </c>
      <c r="D23" s="73"/>
      <c r="E23" s="187" t="str">
        <f>IF(B23=0,"",FLOOR(VLOOKUP(A23,'All Meals'!$A$12:$V$61,4),0.25))</f>
        <v/>
      </c>
      <c r="F23" s="188" t="str">
        <f t="shared" si="1"/>
        <v/>
      </c>
      <c r="G23" s="187" t="str">
        <f>IF(B23=0,"",FLOOR(VLOOKUP(A23,'All Meals'!$A$12:$V$61,5),0.25))</f>
        <v/>
      </c>
      <c r="H23" s="189" t="str">
        <f t="shared" si="2"/>
        <v/>
      </c>
      <c r="I23" s="260" t="str">
        <f>IF(B23=0,"",FLOOR(VLOOKUP(A23,'All Meals'!$A$12:$V$61,6),0.25))</f>
        <v/>
      </c>
      <c r="J23" s="260" t="str">
        <f>IF(B23=0,"",FLOOR(VLOOKUP(A23,'All Meals'!$A$12:$V$61,7),0.25))</f>
        <v/>
      </c>
      <c r="K23" s="109" t="str">
        <f>IF(B23=0, "",VLOOKUP(A23,'All Meals'!$A$12:$V$61,10))</f>
        <v/>
      </c>
      <c r="L23" s="110" t="str">
        <f t="shared" si="3"/>
        <v/>
      </c>
      <c r="M23" s="354" t="str">
        <f>IF(B23=0, "",VLOOKUP(A23,'All Meals'!$A$12:$V$61,13))</f>
        <v/>
      </c>
      <c r="N23" s="109" t="str">
        <f>IF(B23=0, "",VLOOKUP(A23,'All Meals'!$A$12:$V$61,16))</f>
        <v/>
      </c>
      <c r="O23" s="441" t="str">
        <f t="shared" si="16"/>
        <v/>
      </c>
      <c r="P23" s="442" t="str">
        <f>IF(B23=0, "",VLOOKUP(A23,'All Meals'!$A$12:$V$61,19))</f>
        <v/>
      </c>
      <c r="Q23" s="109" t="str">
        <f>IF(B23=0, "",VLOOKUP(A23,'All Meals'!$A$12:$V$61,20))</f>
        <v/>
      </c>
      <c r="R23" s="188" t="str">
        <f t="shared" si="0"/>
        <v/>
      </c>
      <c r="T23" s="669"/>
      <c r="U23" s="901"/>
      <c r="V23" s="902"/>
      <c r="W23" s="231"/>
      <c r="X23" s="231"/>
      <c r="Y23" s="905"/>
      <c r="Z23" s="906"/>
      <c r="AB23" s="952"/>
      <c r="AC23" s="953"/>
      <c r="AD23" s="953"/>
      <c r="AE23" s="953"/>
      <c r="AF23" s="352"/>
      <c r="AG23" s="352"/>
      <c r="AH23" s="944"/>
      <c r="AI23" s="944"/>
      <c r="AJ23" s="944"/>
      <c r="AK23" s="944"/>
      <c r="AL23" s="352"/>
      <c r="AM23" s="352"/>
      <c r="AN23" s="752"/>
      <c r="AO23" s="752"/>
      <c r="AP23" s="752"/>
      <c r="AQ23" s="752"/>
      <c r="AR23" s="352"/>
      <c r="AS23" s="352"/>
      <c r="AT23" s="753"/>
      <c r="AU23" s="753"/>
      <c r="AV23" s="753"/>
      <c r="AW23" s="753"/>
      <c r="AX23" s="352"/>
      <c r="AY23" s="352"/>
      <c r="AZ23" s="948"/>
      <c r="BA23" s="949"/>
      <c r="BB23" s="949"/>
      <c r="BC23" s="950"/>
    </row>
    <row r="24" spans="1:57" ht="33.75" customHeight="1" x14ac:dyDescent="0.25">
      <c r="A24" s="451">
        <v>1</v>
      </c>
      <c r="B24" s="451">
        <f t="shared" si="5"/>
        <v>0</v>
      </c>
      <c r="C24" s="458">
        <v>18</v>
      </c>
      <c r="D24" s="73"/>
      <c r="E24" s="187" t="str">
        <f>IF(B24=0,"",FLOOR(VLOOKUP(A24,'All Meals'!$A$12:$V$61,4),0.25))</f>
        <v/>
      </c>
      <c r="F24" s="188" t="str">
        <f t="shared" si="1"/>
        <v/>
      </c>
      <c r="G24" s="187" t="str">
        <f>IF(B24=0,"",FLOOR(VLOOKUP(A24,'All Meals'!$A$12:$V$61,5),0.25))</f>
        <v/>
      </c>
      <c r="H24" s="189" t="str">
        <f t="shared" si="2"/>
        <v/>
      </c>
      <c r="I24" s="260" t="str">
        <f>IF(B24=0,"",FLOOR(VLOOKUP(A24,'All Meals'!$A$12:$V$61,6),0.25))</f>
        <v/>
      </c>
      <c r="J24" s="260" t="str">
        <f>IF(B24=0,"",FLOOR(VLOOKUP(A24,'All Meals'!$A$12:$V$61,7),0.25))</f>
        <v/>
      </c>
      <c r="K24" s="109" t="str">
        <f>IF(B24=0, "",VLOOKUP(A24,'All Meals'!$A$12:$V$61,10))</f>
        <v/>
      </c>
      <c r="L24" s="110" t="str">
        <f t="shared" si="3"/>
        <v/>
      </c>
      <c r="M24" s="354" t="str">
        <f>IF(B24=0, "",VLOOKUP(A24,'All Meals'!$A$12:$V$61,13))</f>
        <v/>
      </c>
      <c r="N24" s="109" t="str">
        <f>IF(B24=0, "",VLOOKUP(A24,'All Meals'!$A$12:$V$61,16))</f>
        <v/>
      </c>
      <c r="O24" s="441" t="str">
        <f t="shared" si="16"/>
        <v/>
      </c>
      <c r="P24" s="442" t="str">
        <f>IF(B24=0, "",VLOOKUP(A24,'All Meals'!$A$12:$V$61,19))</f>
        <v/>
      </c>
      <c r="Q24" s="109" t="str">
        <f>IF(B24=0, "",VLOOKUP(A24,'All Meals'!$A$12:$V$61,20))</f>
        <v/>
      </c>
      <c r="R24" s="188" t="str">
        <f t="shared" si="0"/>
        <v/>
      </c>
      <c r="AB24" s="749"/>
      <c r="AC24" s="750"/>
      <c r="AD24" s="750"/>
      <c r="AE24" s="750"/>
      <c r="AF24" s="352"/>
      <c r="AG24" s="352"/>
      <c r="AH24" s="944"/>
      <c r="AI24" s="944"/>
      <c r="AJ24" s="944"/>
      <c r="AK24" s="944"/>
      <c r="AL24" s="352"/>
      <c r="AM24" s="352"/>
      <c r="AN24" s="752"/>
      <c r="AO24" s="752"/>
      <c r="AP24" s="752"/>
      <c r="AQ24" s="752"/>
      <c r="AR24" s="352"/>
      <c r="AS24" s="352"/>
      <c r="AT24" s="753"/>
      <c r="AU24" s="753"/>
      <c r="AV24" s="753"/>
      <c r="AW24" s="753"/>
      <c r="AX24" s="352"/>
      <c r="AY24" s="352"/>
      <c r="AZ24" s="948"/>
      <c r="BA24" s="949"/>
      <c r="BB24" s="949"/>
      <c r="BC24" s="950"/>
    </row>
    <row r="25" spans="1:57" ht="33.75" customHeight="1" x14ac:dyDescent="0.25">
      <c r="A25" s="451">
        <v>1</v>
      </c>
      <c r="B25" s="451">
        <f t="shared" si="5"/>
        <v>0</v>
      </c>
      <c r="C25" s="458">
        <v>19</v>
      </c>
      <c r="D25" s="73"/>
      <c r="E25" s="187" t="str">
        <f>IF(B25=0,"",FLOOR(VLOOKUP(A25,'All Meals'!$A$12:$V$61,4),0.25))</f>
        <v/>
      </c>
      <c r="F25" s="188" t="str">
        <f t="shared" si="1"/>
        <v/>
      </c>
      <c r="G25" s="187" t="str">
        <f>IF(B25=0,"",FLOOR(VLOOKUP(A25,'All Meals'!$A$12:$V$61,5),0.25))</f>
        <v/>
      </c>
      <c r="H25" s="189" t="str">
        <f t="shared" si="2"/>
        <v/>
      </c>
      <c r="I25" s="260" t="str">
        <f>IF(B25=0,"",FLOOR(VLOOKUP(A25,'All Meals'!$A$12:$V$61,6),0.25))</f>
        <v/>
      </c>
      <c r="J25" s="260" t="str">
        <f>IF(B25=0,"",FLOOR(VLOOKUP(A25,'All Meals'!$A$12:$V$61,7),0.25))</f>
        <v/>
      </c>
      <c r="K25" s="109" t="str">
        <f>IF(B25=0, "",VLOOKUP(A25,'All Meals'!$A$12:$V$61,10))</f>
        <v/>
      </c>
      <c r="L25" s="110" t="str">
        <f t="shared" si="3"/>
        <v/>
      </c>
      <c r="M25" s="354" t="str">
        <f>IF(B25=0, "",VLOOKUP(A25,'All Meals'!$A$12:$V$61,13))</f>
        <v/>
      </c>
      <c r="N25" s="109" t="str">
        <f>IF(B25=0, "",VLOOKUP(A25,'All Meals'!$A$12:$V$61,16))</f>
        <v/>
      </c>
      <c r="O25" s="441" t="str">
        <f t="shared" si="16"/>
        <v/>
      </c>
      <c r="P25" s="442" t="str">
        <f>IF(B25=0, "",VLOOKUP(A25,'All Meals'!$A$12:$V$61,19))</f>
        <v/>
      </c>
      <c r="Q25" s="109" t="str">
        <f>IF(B25=0, "",VLOOKUP(A25,'All Meals'!$A$12:$V$61,20))</f>
        <v/>
      </c>
      <c r="R25" s="188" t="str">
        <f t="shared" si="0"/>
        <v/>
      </c>
      <c r="AB25" s="749"/>
      <c r="AC25" s="750"/>
      <c r="AD25" s="750"/>
      <c r="AE25" s="750"/>
      <c r="AF25" s="352"/>
      <c r="AG25" s="352"/>
      <c r="AH25" s="944"/>
      <c r="AI25" s="944"/>
      <c r="AJ25" s="944"/>
      <c r="AK25" s="944"/>
      <c r="AL25" s="352"/>
      <c r="AM25" s="352"/>
      <c r="AN25" s="752"/>
      <c r="AO25" s="752"/>
      <c r="AP25" s="752"/>
      <c r="AQ25" s="752"/>
      <c r="AR25" s="352"/>
      <c r="AS25" s="352"/>
      <c r="AT25" s="753"/>
      <c r="AU25" s="753"/>
      <c r="AV25" s="753"/>
      <c r="AW25" s="753"/>
      <c r="AX25" s="352"/>
      <c r="AY25" s="352"/>
      <c r="AZ25" s="948"/>
      <c r="BA25" s="949"/>
      <c r="BB25" s="949"/>
      <c r="BC25" s="950"/>
    </row>
    <row r="26" spans="1:57" ht="33.75" customHeight="1" thickBot="1" x14ac:dyDescent="0.3">
      <c r="A26" s="451">
        <v>1</v>
      </c>
      <c r="B26" s="451">
        <f t="shared" si="5"/>
        <v>0</v>
      </c>
      <c r="C26" s="459">
        <v>20</v>
      </c>
      <c r="D26" s="74"/>
      <c r="E26" s="452" t="str">
        <f>IF(B26=0,"",FLOOR(VLOOKUP(A26,'All Meals'!$A$12:$V$61,4),0.25))</f>
        <v/>
      </c>
      <c r="F26" s="188" t="str">
        <f t="shared" si="1"/>
        <v/>
      </c>
      <c r="G26" s="452" t="str">
        <f>IF(B26=0,"",FLOOR(VLOOKUP(A26,'All Meals'!$A$12:$V$61,5),0.25))</f>
        <v/>
      </c>
      <c r="H26" s="189" t="str">
        <f t="shared" si="2"/>
        <v/>
      </c>
      <c r="I26" s="453" t="str">
        <f>IF(B26=0,"",FLOOR(VLOOKUP(A26,'All Meals'!$A$12:$V$61,6),0.25))</f>
        <v/>
      </c>
      <c r="J26" s="453" t="str">
        <f>IF(B26=0,"",FLOOR(VLOOKUP(A26,'All Meals'!$A$12:$V$61,7),0.25))</f>
        <v/>
      </c>
      <c r="K26" s="454" t="str">
        <f>IF(B26=0, "",VLOOKUP(A26,'All Meals'!$A$12:$V$61,10))</f>
        <v/>
      </c>
      <c r="L26" s="110" t="str">
        <f t="shared" si="3"/>
        <v/>
      </c>
      <c r="M26" s="455" t="str">
        <f>IF(B26=0, "",VLOOKUP(A26,'All Meals'!$A$12:$V$61,13))</f>
        <v/>
      </c>
      <c r="N26" s="454" t="str">
        <f>IF(B26=0, "",VLOOKUP(A26,'All Meals'!$A$12:$V$61,16))</f>
        <v/>
      </c>
      <c r="O26" s="441" t="str">
        <f t="shared" si="16"/>
        <v/>
      </c>
      <c r="P26" s="456" t="str">
        <f>IF(B26=0, "",VLOOKUP(A26,'All Meals'!$A$12:$V$61,19))</f>
        <v/>
      </c>
      <c r="Q26" s="454" t="str">
        <f>IF(B26=0, "",VLOOKUP(A26,'All Meals'!$A$12:$V$61,20))</f>
        <v/>
      </c>
      <c r="R26" s="190" t="str">
        <f t="shared" si="0"/>
        <v/>
      </c>
      <c r="AB26" s="742"/>
      <c r="AC26" s="743"/>
      <c r="AD26" s="743"/>
      <c r="AE26" s="743"/>
      <c r="AF26" s="353"/>
      <c r="AG26" s="353"/>
      <c r="AH26" s="951"/>
      <c r="AI26" s="951"/>
      <c r="AJ26" s="951"/>
      <c r="AK26" s="951"/>
      <c r="AL26" s="353"/>
      <c r="AM26" s="353"/>
      <c r="AN26" s="745"/>
      <c r="AO26" s="745"/>
      <c r="AP26" s="745"/>
      <c r="AQ26" s="745"/>
      <c r="AR26" s="353"/>
      <c r="AS26" s="353"/>
      <c r="AT26" s="746"/>
      <c r="AU26" s="746"/>
      <c r="AV26" s="746"/>
      <c r="AW26" s="746"/>
      <c r="AX26" s="353"/>
      <c r="AY26" s="353"/>
      <c r="AZ26" s="938"/>
      <c r="BA26" s="939"/>
      <c r="BB26" s="939"/>
      <c r="BC26" s="940"/>
    </row>
    <row r="27" spans="1:57" ht="33.75" customHeight="1" x14ac:dyDescent="0.25">
      <c r="AB27" s="170"/>
    </row>
    <row r="28" spans="1:57" ht="33.75" customHeight="1" x14ac:dyDescent="0.25">
      <c r="AB28" s="170"/>
      <c r="AE28" s="171"/>
    </row>
    <row r="29" spans="1:57" ht="33.75" customHeight="1" x14ac:dyDescent="0.25"/>
    <row r="30" spans="1:57" ht="33.75" customHeight="1" x14ac:dyDescent="0.25"/>
  </sheetData>
  <sheetProtection algorithmName="SHA-512" hashValue="gdQXgKpDLw9VDPxrUYQzJKrUZRvj6yn+NIUKtOIbN/BWW/duzif6R/WFPm1ncrcl0wM6O9+l1JUa4/vWNF2+nw==" saltValue="Oj//yPbpavu7n1p4ggjpow==" spinCount="100000" sheet="1"/>
  <mergeCells count="127">
    <mergeCell ref="AU7:AU8"/>
    <mergeCell ref="AT21:AW21"/>
    <mergeCell ref="AN9:AQ9"/>
    <mergeCell ref="AN7:AN8"/>
    <mergeCell ref="AN25:AQ25"/>
    <mergeCell ref="AN26:AQ26"/>
    <mergeCell ref="AT25:AW25"/>
    <mergeCell ref="AT23:AW23"/>
    <mergeCell ref="AT24:AW24"/>
    <mergeCell ref="AT9:AW9"/>
    <mergeCell ref="AN24:AQ24"/>
    <mergeCell ref="BE5:BE6"/>
    <mergeCell ref="AV7:AV8"/>
    <mergeCell ref="AW7:AW8"/>
    <mergeCell ref="AX7:AX8"/>
    <mergeCell ref="AY7:AY8"/>
    <mergeCell ref="AW5:AW6"/>
    <mergeCell ref="AZ5:AZ6"/>
    <mergeCell ref="AZ9:BC9"/>
    <mergeCell ref="BA7:BA8"/>
    <mergeCell ref="BB7:BB8"/>
    <mergeCell ref="BC7:BC8"/>
    <mergeCell ref="AZ7:AZ8"/>
    <mergeCell ref="AZ26:BC26"/>
    <mergeCell ref="AB20:BC20"/>
    <mergeCell ref="AH25:AK25"/>
    <mergeCell ref="AZ21:BC21"/>
    <mergeCell ref="AZ22:BC22"/>
    <mergeCell ref="AZ23:BC23"/>
    <mergeCell ref="AZ24:BC24"/>
    <mergeCell ref="AT22:AW22"/>
    <mergeCell ref="AT26:AW26"/>
    <mergeCell ref="AN21:AQ21"/>
    <mergeCell ref="AN22:AQ22"/>
    <mergeCell ref="AN23:AQ23"/>
    <mergeCell ref="AH24:AK24"/>
    <mergeCell ref="AH23:AK23"/>
    <mergeCell ref="AH21:AK21"/>
    <mergeCell ref="AB26:AE26"/>
    <mergeCell ref="AH26:AK26"/>
    <mergeCell ref="AB21:AE21"/>
    <mergeCell ref="AB22:AE22"/>
    <mergeCell ref="AB23:AE23"/>
    <mergeCell ref="AB24:AE24"/>
    <mergeCell ref="AB25:AE25"/>
    <mergeCell ref="AH22:AK22"/>
    <mergeCell ref="AZ25:BC25"/>
    <mergeCell ref="T22:V23"/>
    <mergeCell ref="Y22:Z23"/>
    <mergeCell ref="T11:Z12"/>
    <mergeCell ref="T19:Z19"/>
    <mergeCell ref="T20:V21"/>
    <mergeCell ref="Y20:Z21"/>
    <mergeCell ref="AB9:AE9"/>
    <mergeCell ref="S7:V7"/>
    <mergeCell ref="Y14:Z14"/>
    <mergeCell ref="Y15:Z15"/>
    <mergeCell ref="T13:V18"/>
    <mergeCell ref="Y16:Z16"/>
    <mergeCell ref="Y17:Z17"/>
    <mergeCell ref="Y18:Z18"/>
    <mergeCell ref="Y13:Z13"/>
    <mergeCell ref="S9:V9"/>
    <mergeCell ref="S8:V8"/>
    <mergeCell ref="AC7:AC8"/>
    <mergeCell ref="J5:J6"/>
    <mergeCell ref="N4:P4"/>
    <mergeCell ref="AH9:AK9"/>
    <mergeCell ref="AK7:AK8"/>
    <mergeCell ref="AI7:AI8"/>
    <mergeCell ref="AH7:AH8"/>
    <mergeCell ref="AJ7:AJ8"/>
    <mergeCell ref="AG7:AG8"/>
    <mergeCell ref="AD7:AD8"/>
    <mergeCell ref="AE7:AE8"/>
    <mergeCell ref="AB7:AB8"/>
    <mergeCell ref="AF7:AF8"/>
    <mergeCell ref="P5:P6"/>
    <mergeCell ref="G4:J4"/>
    <mergeCell ref="AB2:AW2"/>
    <mergeCell ref="AZ2:BD2"/>
    <mergeCell ref="G5:G6"/>
    <mergeCell ref="AT5:AT6"/>
    <mergeCell ref="AL7:AL8"/>
    <mergeCell ref="AM7:AM8"/>
    <mergeCell ref="Z5:Z8"/>
    <mergeCell ref="E4:F4"/>
    <mergeCell ref="E5:E6"/>
    <mergeCell ref="F5:F6"/>
    <mergeCell ref="R5:R6"/>
    <mergeCell ref="L5:L6"/>
    <mergeCell ref="H5:H6"/>
    <mergeCell ref="I5:I6"/>
    <mergeCell ref="K5:K6"/>
    <mergeCell ref="AQ7:AQ8"/>
    <mergeCell ref="AR7:AR8"/>
    <mergeCell ref="AS7:AS8"/>
    <mergeCell ref="AT7:AT8"/>
    <mergeCell ref="AO7:AO8"/>
    <mergeCell ref="AP7:AP8"/>
    <mergeCell ref="AH5:AH6"/>
    <mergeCell ref="AN5:AN6"/>
    <mergeCell ref="M5:M6"/>
    <mergeCell ref="AQ5:AQ6"/>
    <mergeCell ref="O5:O6"/>
    <mergeCell ref="BD5:BD6"/>
    <mergeCell ref="T1:Z1"/>
    <mergeCell ref="AB1:BC1"/>
    <mergeCell ref="AB5:AB6"/>
    <mergeCell ref="T2:V2"/>
    <mergeCell ref="C1:R1"/>
    <mergeCell ref="C4:D6"/>
    <mergeCell ref="S4:Z4"/>
    <mergeCell ref="AB3:AN3"/>
    <mergeCell ref="AB4:BC4"/>
    <mergeCell ref="D2:R2"/>
    <mergeCell ref="Q4:R4"/>
    <mergeCell ref="N5:N6"/>
    <mergeCell ref="Y2:Z2"/>
    <mergeCell ref="AE5:AE6"/>
    <mergeCell ref="Q5:Q6"/>
    <mergeCell ref="S5:V5"/>
    <mergeCell ref="S6:V6"/>
    <mergeCell ref="BC5:BC6"/>
    <mergeCell ref="AK5:AK6"/>
    <mergeCell ref="C3:Z3"/>
    <mergeCell ref="K4:M4"/>
  </mergeCells>
  <conditionalFormatting sqref="R7:R26 Z5 O7:O26 F7:J26 L7:L26 Z9">
    <cfRule type="containsText" dxfId="78" priority="16" stopIfTrue="1" operator="containsText" text="Yes">
      <formula>NOT(ISERROR(SEARCH("Yes",F5)))</formula>
    </cfRule>
    <cfRule type="containsText" dxfId="77" priority="17" stopIfTrue="1" operator="containsText" text="No">
      <formula>NOT(ISERROR(SEARCH("No",F5)))</formula>
    </cfRule>
  </conditionalFormatting>
  <conditionalFormatting sqref="AB9:AE9 AH9:AK9">
    <cfRule type="containsText" dxfId="76" priority="9" stopIfTrue="1" operator="containsText" text="Remember">
      <formula>NOT(ISERROR(SEARCH("Remember",AB9)))</formula>
    </cfRule>
  </conditionalFormatting>
  <conditionalFormatting sqref="AB20">
    <cfRule type="containsText" dxfId="75" priority="7" stopIfTrue="1" operator="containsText" text="You">
      <formula>NOT(ISERROR(SEARCH("You",AB20)))</formula>
    </cfRule>
  </conditionalFormatting>
  <conditionalFormatting sqref="AN9:AQ9">
    <cfRule type="containsText" dxfId="74" priority="2" stopIfTrue="1" operator="containsText" text="if">
      <formula>NOT(ISERROR(SEARCH("if",AN9)))</formula>
    </cfRule>
  </conditionalFormatting>
  <conditionalFormatting sqref="AB20">
    <cfRule type="containsText" dxfId="73" priority="1" stopIfTrue="1" operator="containsText" text="You">
      <formula>NOT(ISERROR(SEARCH("You",AB20)))</formula>
    </cfRule>
  </conditionalFormatting>
  <hyperlinks>
    <hyperlink ref="Y2:Z2" location="'Weekly Report'!A1" display="Go to Weekly Report" xr:uid="{00000000-0004-0000-0600-000000000000}"/>
    <hyperlink ref="T2:V2" location="'Menu Worksheet Instructions'!A1" display="Go to Instructions" xr:uid="{00000000-0004-0000-0600-000001000000}"/>
    <hyperlink ref="AZ2:BD2" r:id="rId1" display="https://foodbuyingguide.fns.usda.gov/files/Reports/USDA_FBG_Section2_Vegetables_YieldTable.pdf" xr:uid="{00000000-0004-0000-0600-000002000000}"/>
  </hyperlinks>
  <pageMargins left="0.7" right="0.7" top="0.75" bottom="0.75" header="0.3" footer="0.3"/>
  <pageSetup scale="35" orientation="landscape" horizontalDpi="1200" verticalDpi="1200" r:id="rId2"/>
  <headerFooter>
    <oddHeader>&amp;L&amp;G</oddHeader>
    <oddFooter>&amp;L&amp;P</oddFooter>
  </headerFooter>
  <colBreaks count="1" manualBreakCount="1">
    <brk id="18" max="25" man="1"/>
  </col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050" r:id="rId6" name="Drop Down 2">
              <controlPr defaultSize="0" autoLine="0" autoPict="0">
                <anchor moveWithCells="1">
                  <from>
                    <xdr:col>3</xdr:col>
                    <xdr:colOff>161925</xdr:colOff>
                    <xdr:row>6</xdr:row>
                    <xdr:rowOff>104775</xdr:rowOff>
                  </from>
                  <to>
                    <xdr:col>3</xdr:col>
                    <xdr:colOff>3057525</xdr:colOff>
                    <xdr:row>6</xdr:row>
                    <xdr:rowOff>381000</xdr:rowOff>
                  </to>
                </anchor>
              </controlPr>
            </control>
          </mc:Choice>
        </mc:AlternateContent>
        <mc:AlternateContent xmlns:mc="http://schemas.openxmlformats.org/markup-compatibility/2006">
          <mc:Choice Requires="x14">
            <control shapeId="2051" r:id="rId7" name="Drop Down 3">
              <controlPr defaultSize="0" autoLine="0" autoPict="0">
                <anchor moveWithCells="1">
                  <from>
                    <xdr:col>3</xdr:col>
                    <xdr:colOff>161925</xdr:colOff>
                    <xdr:row>7</xdr:row>
                    <xdr:rowOff>104775</xdr:rowOff>
                  </from>
                  <to>
                    <xdr:col>3</xdr:col>
                    <xdr:colOff>3057525</xdr:colOff>
                    <xdr:row>7</xdr:row>
                    <xdr:rowOff>381000</xdr:rowOff>
                  </to>
                </anchor>
              </controlPr>
            </control>
          </mc:Choice>
        </mc:AlternateContent>
        <mc:AlternateContent xmlns:mc="http://schemas.openxmlformats.org/markup-compatibility/2006">
          <mc:Choice Requires="x14">
            <control shapeId="2052" r:id="rId8" name="Drop Down 4">
              <controlPr defaultSize="0" autoLine="0" autoPict="0">
                <anchor moveWithCells="1">
                  <from>
                    <xdr:col>3</xdr:col>
                    <xdr:colOff>161925</xdr:colOff>
                    <xdr:row>8</xdr:row>
                    <xdr:rowOff>104775</xdr:rowOff>
                  </from>
                  <to>
                    <xdr:col>3</xdr:col>
                    <xdr:colOff>3057525</xdr:colOff>
                    <xdr:row>8</xdr:row>
                    <xdr:rowOff>381000</xdr:rowOff>
                  </to>
                </anchor>
              </controlPr>
            </control>
          </mc:Choice>
        </mc:AlternateContent>
        <mc:AlternateContent xmlns:mc="http://schemas.openxmlformats.org/markup-compatibility/2006">
          <mc:Choice Requires="x14">
            <control shapeId="2053" r:id="rId9" name="Drop Down 5">
              <controlPr defaultSize="0" autoLine="0" autoPict="0">
                <anchor moveWithCells="1">
                  <from>
                    <xdr:col>3</xdr:col>
                    <xdr:colOff>161925</xdr:colOff>
                    <xdr:row>9</xdr:row>
                    <xdr:rowOff>104775</xdr:rowOff>
                  </from>
                  <to>
                    <xdr:col>3</xdr:col>
                    <xdr:colOff>3057525</xdr:colOff>
                    <xdr:row>9</xdr:row>
                    <xdr:rowOff>381000</xdr:rowOff>
                  </to>
                </anchor>
              </controlPr>
            </control>
          </mc:Choice>
        </mc:AlternateContent>
        <mc:AlternateContent xmlns:mc="http://schemas.openxmlformats.org/markup-compatibility/2006">
          <mc:Choice Requires="x14">
            <control shapeId="2054" r:id="rId10" name="Drop Down 6">
              <controlPr defaultSize="0" autoLine="0" autoPict="0">
                <anchor moveWithCells="1">
                  <from>
                    <xdr:col>3</xdr:col>
                    <xdr:colOff>161925</xdr:colOff>
                    <xdr:row>10</xdr:row>
                    <xdr:rowOff>104775</xdr:rowOff>
                  </from>
                  <to>
                    <xdr:col>3</xdr:col>
                    <xdr:colOff>3057525</xdr:colOff>
                    <xdr:row>10</xdr:row>
                    <xdr:rowOff>381000</xdr:rowOff>
                  </to>
                </anchor>
              </controlPr>
            </control>
          </mc:Choice>
        </mc:AlternateContent>
        <mc:AlternateContent xmlns:mc="http://schemas.openxmlformats.org/markup-compatibility/2006">
          <mc:Choice Requires="x14">
            <control shapeId="2055" r:id="rId11" name="Drop Down 7">
              <controlPr defaultSize="0" autoLine="0" autoPict="0">
                <anchor moveWithCells="1">
                  <from>
                    <xdr:col>3</xdr:col>
                    <xdr:colOff>161925</xdr:colOff>
                    <xdr:row>11</xdr:row>
                    <xdr:rowOff>104775</xdr:rowOff>
                  </from>
                  <to>
                    <xdr:col>3</xdr:col>
                    <xdr:colOff>3057525</xdr:colOff>
                    <xdr:row>11</xdr:row>
                    <xdr:rowOff>381000</xdr:rowOff>
                  </to>
                </anchor>
              </controlPr>
            </control>
          </mc:Choice>
        </mc:AlternateContent>
        <mc:AlternateContent xmlns:mc="http://schemas.openxmlformats.org/markup-compatibility/2006">
          <mc:Choice Requires="x14">
            <control shapeId="2056" r:id="rId12" name="Drop Down 8">
              <controlPr defaultSize="0" autoLine="0" autoPict="0">
                <anchor moveWithCells="1">
                  <from>
                    <xdr:col>3</xdr:col>
                    <xdr:colOff>161925</xdr:colOff>
                    <xdr:row>12</xdr:row>
                    <xdr:rowOff>104775</xdr:rowOff>
                  </from>
                  <to>
                    <xdr:col>3</xdr:col>
                    <xdr:colOff>3057525</xdr:colOff>
                    <xdr:row>12</xdr:row>
                    <xdr:rowOff>381000</xdr:rowOff>
                  </to>
                </anchor>
              </controlPr>
            </control>
          </mc:Choice>
        </mc:AlternateContent>
        <mc:AlternateContent xmlns:mc="http://schemas.openxmlformats.org/markup-compatibility/2006">
          <mc:Choice Requires="x14">
            <control shapeId="2057" r:id="rId13" name="Drop Down 9">
              <controlPr defaultSize="0" autoLine="0" autoPict="0">
                <anchor moveWithCells="1">
                  <from>
                    <xdr:col>3</xdr:col>
                    <xdr:colOff>161925</xdr:colOff>
                    <xdr:row>13</xdr:row>
                    <xdr:rowOff>104775</xdr:rowOff>
                  </from>
                  <to>
                    <xdr:col>3</xdr:col>
                    <xdr:colOff>3057525</xdr:colOff>
                    <xdr:row>13</xdr:row>
                    <xdr:rowOff>381000</xdr:rowOff>
                  </to>
                </anchor>
              </controlPr>
            </control>
          </mc:Choice>
        </mc:AlternateContent>
        <mc:AlternateContent xmlns:mc="http://schemas.openxmlformats.org/markup-compatibility/2006">
          <mc:Choice Requires="x14">
            <control shapeId="2058" r:id="rId14" name="Drop Down 10">
              <controlPr defaultSize="0" autoLine="0" autoPict="0">
                <anchor moveWithCells="1">
                  <from>
                    <xdr:col>3</xdr:col>
                    <xdr:colOff>161925</xdr:colOff>
                    <xdr:row>14</xdr:row>
                    <xdr:rowOff>104775</xdr:rowOff>
                  </from>
                  <to>
                    <xdr:col>3</xdr:col>
                    <xdr:colOff>3057525</xdr:colOff>
                    <xdr:row>14</xdr:row>
                    <xdr:rowOff>381000</xdr:rowOff>
                  </to>
                </anchor>
              </controlPr>
            </control>
          </mc:Choice>
        </mc:AlternateContent>
        <mc:AlternateContent xmlns:mc="http://schemas.openxmlformats.org/markup-compatibility/2006">
          <mc:Choice Requires="x14">
            <control shapeId="2059" r:id="rId15" name="Drop Down 11">
              <controlPr defaultSize="0" autoLine="0" autoPict="0">
                <anchor moveWithCells="1">
                  <from>
                    <xdr:col>3</xdr:col>
                    <xdr:colOff>161925</xdr:colOff>
                    <xdr:row>15</xdr:row>
                    <xdr:rowOff>85725</xdr:rowOff>
                  </from>
                  <to>
                    <xdr:col>3</xdr:col>
                    <xdr:colOff>3057525</xdr:colOff>
                    <xdr:row>15</xdr:row>
                    <xdr:rowOff>361950</xdr:rowOff>
                  </to>
                </anchor>
              </controlPr>
            </control>
          </mc:Choice>
        </mc:AlternateContent>
        <mc:AlternateContent xmlns:mc="http://schemas.openxmlformats.org/markup-compatibility/2006">
          <mc:Choice Requires="x14">
            <control shapeId="2060" r:id="rId16" name="Drop Down 12">
              <controlPr defaultSize="0" autoLine="0" autoPict="0">
                <anchor moveWithCells="1">
                  <from>
                    <xdr:col>3</xdr:col>
                    <xdr:colOff>161925</xdr:colOff>
                    <xdr:row>16</xdr:row>
                    <xdr:rowOff>104775</xdr:rowOff>
                  </from>
                  <to>
                    <xdr:col>3</xdr:col>
                    <xdr:colOff>3057525</xdr:colOff>
                    <xdr:row>16</xdr:row>
                    <xdr:rowOff>381000</xdr:rowOff>
                  </to>
                </anchor>
              </controlPr>
            </control>
          </mc:Choice>
        </mc:AlternateContent>
        <mc:AlternateContent xmlns:mc="http://schemas.openxmlformats.org/markup-compatibility/2006">
          <mc:Choice Requires="x14">
            <control shapeId="2061" r:id="rId17" name="Drop Down 13">
              <controlPr defaultSize="0" autoLine="0" autoPict="0">
                <anchor moveWithCells="1">
                  <from>
                    <xdr:col>3</xdr:col>
                    <xdr:colOff>161925</xdr:colOff>
                    <xdr:row>17</xdr:row>
                    <xdr:rowOff>104775</xdr:rowOff>
                  </from>
                  <to>
                    <xdr:col>3</xdr:col>
                    <xdr:colOff>3057525</xdr:colOff>
                    <xdr:row>17</xdr:row>
                    <xdr:rowOff>381000</xdr:rowOff>
                  </to>
                </anchor>
              </controlPr>
            </control>
          </mc:Choice>
        </mc:AlternateContent>
        <mc:AlternateContent xmlns:mc="http://schemas.openxmlformats.org/markup-compatibility/2006">
          <mc:Choice Requires="x14">
            <control shapeId="2062" r:id="rId18" name="Drop Down 14">
              <controlPr defaultSize="0" autoLine="0" autoPict="0">
                <anchor moveWithCells="1">
                  <from>
                    <xdr:col>3</xdr:col>
                    <xdr:colOff>161925</xdr:colOff>
                    <xdr:row>18</xdr:row>
                    <xdr:rowOff>104775</xdr:rowOff>
                  </from>
                  <to>
                    <xdr:col>3</xdr:col>
                    <xdr:colOff>3057525</xdr:colOff>
                    <xdr:row>18</xdr:row>
                    <xdr:rowOff>381000</xdr:rowOff>
                  </to>
                </anchor>
              </controlPr>
            </control>
          </mc:Choice>
        </mc:AlternateContent>
        <mc:AlternateContent xmlns:mc="http://schemas.openxmlformats.org/markup-compatibility/2006">
          <mc:Choice Requires="x14">
            <control shapeId="2063" r:id="rId19" name="Drop Down 15">
              <controlPr defaultSize="0" autoLine="0" autoPict="0">
                <anchor moveWithCells="1">
                  <from>
                    <xdr:col>3</xdr:col>
                    <xdr:colOff>161925</xdr:colOff>
                    <xdr:row>19</xdr:row>
                    <xdr:rowOff>104775</xdr:rowOff>
                  </from>
                  <to>
                    <xdr:col>3</xdr:col>
                    <xdr:colOff>3057525</xdr:colOff>
                    <xdr:row>19</xdr:row>
                    <xdr:rowOff>381000</xdr:rowOff>
                  </to>
                </anchor>
              </controlPr>
            </control>
          </mc:Choice>
        </mc:AlternateContent>
        <mc:AlternateContent xmlns:mc="http://schemas.openxmlformats.org/markup-compatibility/2006">
          <mc:Choice Requires="x14">
            <control shapeId="2064" r:id="rId20" name="Drop Down 16">
              <controlPr defaultSize="0" autoLine="0" autoPict="0">
                <anchor moveWithCells="1">
                  <from>
                    <xdr:col>3</xdr:col>
                    <xdr:colOff>161925</xdr:colOff>
                    <xdr:row>20</xdr:row>
                    <xdr:rowOff>104775</xdr:rowOff>
                  </from>
                  <to>
                    <xdr:col>3</xdr:col>
                    <xdr:colOff>3057525</xdr:colOff>
                    <xdr:row>20</xdr:row>
                    <xdr:rowOff>381000</xdr:rowOff>
                  </to>
                </anchor>
              </controlPr>
            </control>
          </mc:Choice>
        </mc:AlternateContent>
        <mc:AlternateContent xmlns:mc="http://schemas.openxmlformats.org/markup-compatibility/2006">
          <mc:Choice Requires="x14">
            <control shapeId="2065" r:id="rId21" name="Drop Down 17">
              <controlPr defaultSize="0" autoLine="0" autoPict="0">
                <anchor moveWithCells="1">
                  <from>
                    <xdr:col>3</xdr:col>
                    <xdr:colOff>161925</xdr:colOff>
                    <xdr:row>21</xdr:row>
                    <xdr:rowOff>104775</xdr:rowOff>
                  </from>
                  <to>
                    <xdr:col>3</xdr:col>
                    <xdr:colOff>3057525</xdr:colOff>
                    <xdr:row>21</xdr:row>
                    <xdr:rowOff>381000</xdr:rowOff>
                  </to>
                </anchor>
              </controlPr>
            </control>
          </mc:Choice>
        </mc:AlternateContent>
        <mc:AlternateContent xmlns:mc="http://schemas.openxmlformats.org/markup-compatibility/2006">
          <mc:Choice Requires="x14">
            <control shapeId="2066" r:id="rId22" name="Drop Down 18">
              <controlPr defaultSize="0" autoLine="0" autoPict="0">
                <anchor moveWithCells="1">
                  <from>
                    <xdr:col>3</xdr:col>
                    <xdr:colOff>161925</xdr:colOff>
                    <xdr:row>22</xdr:row>
                    <xdr:rowOff>104775</xdr:rowOff>
                  </from>
                  <to>
                    <xdr:col>3</xdr:col>
                    <xdr:colOff>3057525</xdr:colOff>
                    <xdr:row>22</xdr:row>
                    <xdr:rowOff>381000</xdr:rowOff>
                  </to>
                </anchor>
              </controlPr>
            </control>
          </mc:Choice>
        </mc:AlternateContent>
        <mc:AlternateContent xmlns:mc="http://schemas.openxmlformats.org/markup-compatibility/2006">
          <mc:Choice Requires="x14">
            <control shapeId="2067" r:id="rId23" name="Drop Down 19">
              <controlPr defaultSize="0" autoLine="0" autoPict="0">
                <anchor moveWithCells="1">
                  <from>
                    <xdr:col>3</xdr:col>
                    <xdr:colOff>161925</xdr:colOff>
                    <xdr:row>23</xdr:row>
                    <xdr:rowOff>104775</xdr:rowOff>
                  </from>
                  <to>
                    <xdr:col>3</xdr:col>
                    <xdr:colOff>3057525</xdr:colOff>
                    <xdr:row>23</xdr:row>
                    <xdr:rowOff>381000</xdr:rowOff>
                  </to>
                </anchor>
              </controlPr>
            </control>
          </mc:Choice>
        </mc:AlternateContent>
        <mc:AlternateContent xmlns:mc="http://schemas.openxmlformats.org/markup-compatibility/2006">
          <mc:Choice Requires="x14">
            <control shapeId="2068" r:id="rId24" name="Drop Down 20">
              <controlPr defaultSize="0" autoLine="0" autoPict="0">
                <anchor moveWithCells="1">
                  <from>
                    <xdr:col>3</xdr:col>
                    <xdr:colOff>161925</xdr:colOff>
                    <xdr:row>24</xdr:row>
                    <xdr:rowOff>104775</xdr:rowOff>
                  </from>
                  <to>
                    <xdr:col>3</xdr:col>
                    <xdr:colOff>3057525</xdr:colOff>
                    <xdr:row>24</xdr:row>
                    <xdr:rowOff>381000</xdr:rowOff>
                  </to>
                </anchor>
              </controlPr>
            </control>
          </mc:Choice>
        </mc:AlternateContent>
        <mc:AlternateContent xmlns:mc="http://schemas.openxmlformats.org/markup-compatibility/2006">
          <mc:Choice Requires="x14">
            <control shapeId="2069" r:id="rId25" name="Drop Down 21">
              <controlPr defaultSize="0" autoLine="0" autoPict="0">
                <anchor moveWithCells="1">
                  <from>
                    <xdr:col>3</xdr:col>
                    <xdr:colOff>161925</xdr:colOff>
                    <xdr:row>25</xdr:row>
                    <xdr:rowOff>104775</xdr:rowOff>
                  </from>
                  <to>
                    <xdr:col>3</xdr:col>
                    <xdr:colOff>3057525</xdr:colOff>
                    <xdr:row>25</xdr:row>
                    <xdr:rowOff>381000</xdr:rowOff>
                  </to>
                </anchor>
              </controlPr>
            </control>
          </mc:Choice>
        </mc:AlternateContent>
        <mc:AlternateContent xmlns:mc="http://schemas.openxmlformats.org/markup-compatibility/2006">
          <mc:Choice Requires="x14">
            <control shapeId="2101" r:id="rId26" name="Check Box 53">
              <controlPr defaultSize="0" autoFill="0" autoLine="0" autoPict="0">
                <anchor moveWithCells="1">
                  <from>
                    <xdr:col>24</xdr:col>
                    <xdr:colOff>200025</xdr:colOff>
                    <xdr:row>4</xdr:row>
                    <xdr:rowOff>142875</xdr:rowOff>
                  </from>
                  <to>
                    <xdr:col>24</xdr:col>
                    <xdr:colOff>504825</xdr:colOff>
                    <xdr:row>4</xdr:row>
                    <xdr:rowOff>371475</xdr:rowOff>
                  </to>
                </anchor>
              </controlPr>
            </control>
          </mc:Choice>
        </mc:AlternateContent>
        <mc:AlternateContent xmlns:mc="http://schemas.openxmlformats.org/markup-compatibility/2006">
          <mc:Choice Requires="x14">
            <control shapeId="2102" r:id="rId27" name="Check Box 54">
              <controlPr defaultSize="0" autoFill="0" autoLine="0" autoPict="0">
                <anchor moveWithCells="1">
                  <from>
                    <xdr:col>24</xdr:col>
                    <xdr:colOff>190500</xdr:colOff>
                    <xdr:row>5</xdr:row>
                    <xdr:rowOff>152400</xdr:rowOff>
                  </from>
                  <to>
                    <xdr:col>24</xdr:col>
                    <xdr:colOff>504825</xdr:colOff>
                    <xdr:row>5</xdr:row>
                    <xdr:rowOff>371475</xdr:rowOff>
                  </to>
                </anchor>
              </controlPr>
            </control>
          </mc:Choice>
        </mc:AlternateContent>
        <mc:AlternateContent xmlns:mc="http://schemas.openxmlformats.org/markup-compatibility/2006">
          <mc:Choice Requires="x14">
            <control shapeId="2103" r:id="rId28" name="Check Box 55">
              <controlPr defaultSize="0" autoFill="0" autoLine="0" autoPict="0">
                <anchor moveWithCells="1">
                  <from>
                    <xdr:col>24</xdr:col>
                    <xdr:colOff>190500</xdr:colOff>
                    <xdr:row>6</xdr:row>
                    <xdr:rowOff>123825</xdr:rowOff>
                  </from>
                  <to>
                    <xdr:col>24</xdr:col>
                    <xdr:colOff>504825</xdr:colOff>
                    <xdr:row>6</xdr:row>
                    <xdr:rowOff>342900</xdr:rowOff>
                  </to>
                </anchor>
              </controlPr>
            </control>
          </mc:Choice>
        </mc:AlternateContent>
        <mc:AlternateContent xmlns:mc="http://schemas.openxmlformats.org/markup-compatibility/2006">
          <mc:Choice Requires="x14">
            <control shapeId="2104" r:id="rId29" name="Check Box 56">
              <controlPr defaultSize="0" autoFill="0" autoLine="0" autoPict="0">
                <anchor moveWithCells="1">
                  <from>
                    <xdr:col>24</xdr:col>
                    <xdr:colOff>180975</xdr:colOff>
                    <xdr:row>7</xdr:row>
                    <xdr:rowOff>123825</xdr:rowOff>
                  </from>
                  <to>
                    <xdr:col>24</xdr:col>
                    <xdr:colOff>485775</xdr:colOff>
                    <xdr:row>7</xdr:row>
                    <xdr:rowOff>342900</xdr:rowOff>
                  </to>
                </anchor>
              </controlPr>
            </control>
          </mc:Choice>
        </mc:AlternateContent>
        <mc:AlternateContent xmlns:mc="http://schemas.openxmlformats.org/markup-compatibility/2006">
          <mc:Choice Requires="x14">
            <control shapeId="2105" r:id="rId30" name="Check Box 57">
              <controlPr defaultSize="0" autoFill="0" autoLine="0" autoPict="0">
                <anchor moveWithCells="1">
                  <from>
                    <xdr:col>24</xdr:col>
                    <xdr:colOff>180975</xdr:colOff>
                    <xdr:row>8</xdr:row>
                    <xdr:rowOff>85725</xdr:rowOff>
                  </from>
                  <to>
                    <xdr:col>24</xdr:col>
                    <xdr:colOff>485775</xdr:colOff>
                    <xdr:row>8</xdr:row>
                    <xdr:rowOff>314325</xdr:rowOff>
                  </to>
                </anchor>
              </controlPr>
            </control>
          </mc:Choice>
        </mc:AlternateContent>
        <mc:AlternateContent xmlns:mc="http://schemas.openxmlformats.org/markup-compatibility/2006">
          <mc:Choice Requires="x14">
            <control shapeId="2106" r:id="rId31" name="Drop Down 58">
              <controlPr defaultSize="0" autoLine="0" autoPict="0">
                <anchor moveWithCells="1">
                  <from>
                    <xdr:col>27</xdr:col>
                    <xdr:colOff>123825</xdr:colOff>
                    <xdr:row>9</xdr:row>
                    <xdr:rowOff>76200</xdr:rowOff>
                  </from>
                  <to>
                    <xdr:col>27</xdr:col>
                    <xdr:colOff>2486025</xdr:colOff>
                    <xdr:row>9</xdr:row>
                    <xdr:rowOff>342900</xdr:rowOff>
                  </to>
                </anchor>
              </controlPr>
            </control>
          </mc:Choice>
        </mc:AlternateContent>
        <mc:AlternateContent xmlns:mc="http://schemas.openxmlformats.org/markup-compatibility/2006">
          <mc:Choice Requires="x14">
            <control shapeId="2107" r:id="rId32" name="Drop Down 59">
              <controlPr defaultSize="0" autoLine="0" autoPict="0">
                <anchor moveWithCells="1">
                  <from>
                    <xdr:col>27</xdr:col>
                    <xdr:colOff>123825</xdr:colOff>
                    <xdr:row>10</xdr:row>
                    <xdr:rowOff>85725</xdr:rowOff>
                  </from>
                  <to>
                    <xdr:col>27</xdr:col>
                    <xdr:colOff>2486025</xdr:colOff>
                    <xdr:row>10</xdr:row>
                    <xdr:rowOff>381000</xdr:rowOff>
                  </to>
                </anchor>
              </controlPr>
            </control>
          </mc:Choice>
        </mc:AlternateContent>
        <mc:AlternateContent xmlns:mc="http://schemas.openxmlformats.org/markup-compatibility/2006">
          <mc:Choice Requires="x14">
            <control shapeId="2108" r:id="rId33" name="Drop Down 60">
              <controlPr defaultSize="0" autoLine="0" autoPict="0">
                <anchor moveWithCells="1">
                  <from>
                    <xdr:col>27</xdr:col>
                    <xdr:colOff>123825</xdr:colOff>
                    <xdr:row>11</xdr:row>
                    <xdr:rowOff>85725</xdr:rowOff>
                  </from>
                  <to>
                    <xdr:col>27</xdr:col>
                    <xdr:colOff>2486025</xdr:colOff>
                    <xdr:row>11</xdr:row>
                    <xdr:rowOff>381000</xdr:rowOff>
                  </to>
                </anchor>
              </controlPr>
            </control>
          </mc:Choice>
        </mc:AlternateContent>
        <mc:AlternateContent xmlns:mc="http://schemas.openxmlformats.org/markup-compatibility/2006">
          <mc:Choice Requires="x14">
            <control shapeId="2109" r:id="rId34" name="Drop Down 61">
              <controlPr defaultSize="0" autoLine="0" autoPict="0">
                <anchor moveWithCells="1">
                  <from>
                    <xdr:col>27</xdr:col>
                    <xdr:colOff>123825</xdr:colOff>
                    <xdr:row>12</xdr:row>
                    <xdr:rowOff>76200</xdr:rowOff>
                  </from>
                  <to>
                    <xdr:col>27</xdr:col>
                    <xdr:colOff>2495550</xdr:colOff>
                    <xdr:row>12</xdr:row>
                    <xdr:rowOff>342900</xdr:rowOff>
                  </to>
                </anchor>
              </controlPr>
            </control>
          </mc:Choice>
        </mc:AlternateContent>
        <mc:AlternateContent xmlns:mc="http://schemas.openxmlformats.org/markup-compatibility/2006">
          <mc:Choice Requires="x14">
            <control shapeId="2110" r:id="rId35" name="Drop Down 62">
              <controlPr defaultSize="0" autoLine="0" autoPict="0">
                <anchor moveWithCells="1">
                  <from>
                    <xdr:col>27</xdr:col>
                    <xdr:colOff>123825</xdr:colOff>
                    <xdr:row>13</xdr:row>
                    <xdr:rowOff>76200</xdr:rowOff>
                  </from>
                  <to>
                    <xdr:col>27</xdr:col>
                    <xdr:colOff>2486025</xdr:colOff>
                    <xdr:row>13</xdr:row>
                    <xdr:rowOff>342900</xdr:rowOff>
                  </to>
                </anchor>
              </controlPr>
            </control>
          </mc:Choice>
        </mc:AlternateContent>
        <mc:AlternateContent xmlns:mc="http://schemas.openxmlformats.org/markup-compatibility/2006">
          <mc:Choice Requires="x14">
            <control shapeId="2111" r:id="rId36" name="Drop Down 63">
              <controlPr defaultSize="0" autoLine="0" autoPict="0">
                <anchor moveWithCells="1">
                  <from>
                    <xdr:col>27</xdr:col>
                    <xdr:colOff>123825</xdr:colOff>
                    <xdr:row>14</xdr:row>
                    <xdr:rowOff>76200</xdr:rowOff>
                  </from>
                  <to>
                    <xdr:col>27</xdr:col>
                    <xdr:colOff>2486025</xdr:colOff>
                    <xdr:row>14</xdr:row>
                    <xdr:rowOff>342900</xdr:rowOff>
                  </to>
                </anchor>
              </controlPr>
            </control>
          </mc:Choice>
        </mc:AlternateContent>
        <mc:AlternateContent xmlns:mc="http://schemas.openxmlformats.org/markup-compatibility/2006">
          <mc:Choice Requires="x14">
            <control shapeId="2112" r:id="rId37" name="Drop Down 64">
              <controlPr defaultSize="0" autoLine="0" autoPict="0">
                <anchor moveWithCells="1">
                  <from>
                    <xdr:col>27</xdr:col>
                    <xdr:colOff>123825</xdr:colOff>
                    <xdr:row>15</xdr:row>
                    <xdr:rowOff>76200</xdr:rowOff>
                  </from>
                  <to>
                    <xdr:col>27</xdr:col>
                    <xdr:colOff>2486025</xdr:colOff>
                    <xdr:row>15</xdr:row>
                    <xdr:rowOff>342900</xdr:rowOff>
                  </to>
                </anchor>
              </controlPr>
            </control>
          </mc:Choice>
        </mc:AlternateContent>
        <mc:AlternateContent xmlns:mc="http://schemas.openxmlformats.org/markup-compatibility/2006">
          <mc:Choice Requires="x14">
            <control shapeId="2113" r:id="rId38" name="Drop Down 65">
              <controlPr defaultSize="0" autoLine="0" autoPict="0">
                <anchor moveWithCells="1">
                  <from>
                    <xdr:col>27</xdr:col>
                    <xdr:colOff>123825</xdr:colOff>
                    <xdr:row>16</xdr:row>
                    <xdr:rowOff>76200</xdr:rowOff>
                  </from>
                  <to>
                    <xdr:col>27</xdr:col>
                    <xdr:colOff>2486025</xdr:colOff>
                    <xdr:row>16</xdr:row>
                    <xdr:rowOff>342900</xdr:rowOff>
                  </to>
                </anchor>
              </controlPr>
            </control>
          </mc:Choice>
        </mc:AlternateContent>
        <mc:AlternateContent xmlns:mc="http://schemas.openxmlformats.org/markup-compatibility/2006">
          <mc:Choice Requires="x14">
            <control shapeId="2115" r:id="rId39" name="Drop Down 67">
              <controlPr defaultSize="0" autoLine="0" autoPict="0">
                <anchor moveWithCells="1">
                  <from>
                    <xdr:col>27</xdr:col>
                    <xdr:colOff>123825</xdr:colOff>
                    <xdr:row>18</xdr:row>
                    <xdr:rowOff>76200</xdr:rowOff>
                  </from>
                  <to>
                    <xdr:col>27</xdr:col>
                    <xdr:colOff>2486025</xdr:colOff>
                    <xdr:row>18</xdr:row>
                    <xdr:rowOff>342900</xdr:rowOff>
                  </to>
                </anchor>
              </controlPr>
            </control>
          </mc:Choice>
        </mc:AlternateContent>
        <mc:AlternateContent xmlns:mc="http://schemas.openxmlformats.org/markup-compatibility/2006">
          <mc:Choice Requires="x14">
            <control shapeId="2121" r:id="rId40" name="Drop Down 73">
              <controlPr defaultSize="0" autoLine="0" autoPict="0">
                <anchor moveWithCells="1">
                  <from>
                    <xdr:col>30</xdr:col>
                    <xdr:colOff>123825</xdr:colOff>
                    <xdr:row>9</xdr:row>
                    <xdr:rowOff>76200</xdr:rowOff>
                  </from>
                  <to>
                    <xdr:col>30</xdr:col>
                    <xdr:colOff>942975</xdr:colOff>
                    <xdr:row>9</xdr:row>
                    <xdr:rowOff>342900</xdr:rowOff>
                  </to>
                </anchor>
              </controlPr>
            </control>
          </mc:Choice>
        </mc:AlternateContent>
        <mc:AlternateContent xmlns:mc="http://schemas.openxmlformats.org/markup-compatibility/2006">
          <mc:Choice Requires="x14">
            <control shapeId="2122" r:id="rId41" name="Drop Down 74">
              <controlPr defaultSize="0" autoLine="0" autoPict="0">
                <anchor moveWithCells="1">
                  <from>
                    <xdr:col>30</xdr:col>
                    <xdr:colOff>123825</xdr:colOff>
                    <xdr:row>10</xdr:row>
                    <xdr:rowOff>76200</xdr:rowOff>
                  </from>
                  <to>
                    <xdr:col>30</xdr:col>
                    <xdr:colOff>942975</xdr:colOff>
                    <xdr:row>10</xdr:row>
                    <xdr:rowOff>342900</xdr:rowOff>
                  </to>
                </anchor>
              </controlPr>
            </control>
          </mc:Choice>
        </mc:AlternateContent>
        <mc:AlternateContent xmlns:mc="http://schemas.openxmlformats.org/markup-compatibility/2006">
          <mc:Choice Requires="x14">
            <control shapeId="2123" r:id="rId42" name="Drop Down 75">
              <controlPr defaultSize="0" autoLine="0" autoPict="0">
                <anchor moveWithCells="1">
                  <from>
                    <xdr:col>30</xdr:col>
                    <xdr:colOff>123825</xdr:colOff>
                    <xdr:row>11</xdr:row>
                    <xdr:rowOff>76200</xdr:rowOff>
                  </from>
                  <to>
                    <xdr:col>30</xdr:col>
                    <xdr:colOff>942975</xdr:colOff>
                    <xdr:row>11</xdr:row>
                    <xdr:rowOff>342900</xdr:rowOff>
                  </to>
                </anchor>
              </controlPr>
            </control>
          </mc:Choice>
        </mc:AlternateContent>
        <mc:AlternateContent xmlns:mc="http://schemas.openxmlformats.org/markup-compatibility/2006">
          <mc:Choice Requires="x14">
            <control shapeId="2124" r:id="rId43" name="Drop Down 76">
              <controlPr defaultSize="0" autoLine="0" autoPict="0">
                <anchor moveWithCells="1">
                  <from>
                    <xdr:col>30</xdr:col>
                    <xdr:colOff>123825</xdr:colOff>
                    <xdr:row>12</xdr:row>
                    <xdr:rowOff>76200</xdr:rowOff>
                  </from>
                  <to>
                    <xdr:col>30</xdr:col>
                    <xdr:colOff>942975</xdr:colOff>
                    <xdr:row>12</xdr:row>
                    <xdr:rowOff>342900</xdr:rowOff>
                  </to>
                </anchor>
              </controlPr>
            </control>
          </mc:Choice>
        </mc:AlternateContent>
        <mc:AlternateContent xmlns:mc="http://schemas.openxmlformats.org/markup-compatibility/2006">
          <mc:Choice Requires="x14">
            <control shapeId="2125" r:id="rId44" name="Drop Down 77">
              <controlPr defaultSize="0" autoLine="0" autoPict="0">
                <anchor moveWithCells="1">
                  <from>
                    <xdr:col>30</xdr:col>
                    <xdr:colOff>123825</xdr:colOff>
                    <xdr:row>13</xdr:row>
                    <xdr:rowOff>76200</xdr:rowOff>
                  </from>
                  <to>
                    <xdr:col>30</xdr:col>
                    <xdr:colOff>942975</xdr:colOff>
                    <xdr:row>13</xdr:row>
                    <xdr:rowOff>342900</xdr:rowOff>
                  </to>
                </anchor>
              </controlPr>
            </control>
          </mc:Choice>
        </mc:AlternateContent>
        <mc:AlternateContent xmlns:mc="http://schemas.openxmlformats.org/markup-compatibility/2006">
          <mc:Choice Requires="x14">
            <control shapeId="2126" r:id="rId45" name="Drop Down 78">
              <controlPr defaultSize="0" autoLine="0" autoPict="0">
                <anchor moveWithCells="1">
                  <from>
                    <xdr:col>30</xdr:col>
                    <xdr:colOff>123825</xdr:colOff>
                    <xdr:row>14</xdr:row>
                    <xdr:rowOff>76200</xdr:rowOff>
                  </from>
                  <to>
                    <xdr:col>30</xdr:col>
                    <xdr:colOff>942975</xdr:colOff>
                    <xdr:row>14</xdr:row>
                    <xdr:rowOff>342900</xdr:rowOff>
                  </to>
                </anchor>
              </controlPr>
            </control>
          </mc:Choice>
        </mc:AlternateContent>
        <mc:AlternateContent xmlns:mc="http://schemas.openxmlformats.org/markup-compatibility/2006">
          <mc:Choice Requires="x14">
            <control shapeId="2127" r:id="rId46" name="Drop Down 79">
              <controlPr defaultSize="0" autoLine="0" autoPict="0">
                <anchor moveWithCells="1">
                  <from>
                    <xdr:col>30</xdr:col>
                    <xdr:colOff>123825</xdr:colOff>
                    <xdr:row>15</xdr:row>
                    <xdr:rowOff>76200</xdr:rowOff>
                  </from>
                  <to>
                    <xdr:col>30</xdr:col>
                    <xdr:colOff>942975</xdr:colOff>
                    <xdr:row>15</xdr:row>
                    <xdr:rowOff>342900</xdr:rowOff>
                  </to>
                </anchor>
              </controlPr>
            </control>
          </mc:Choice>
        </mc:AlternateContent>
        <mc:AlternateContent xmlns:mc="http://schemas.openxmlformats.org/markup-compatibility/2006">
          <mc:Choice Requires="x14">
            <control shapeId="2128" r:id="rId47" name="Drop Down 80">
              <controlPr defaultSize="0" autoLine="0" autoPict="0">
                <anchor moveWithCells="1">
                  <from>
                    <xdr:col>30</xdr:col>
                    <xdr:colOff>123825</xdr:colOff>
                    <xdr:row>16</xdr:row>
                    <xdr:rowOff>76200</xdr:rowOff>
                  </from>
                  <to>
                    <xdr:col>30</xdr:col>
                    <xdr:colOff>942975</xdr:colOff>
                    <xdr:row>16</xdr:row>
                    <xdr:rowOff>342900</xdr:rowOff>
                  </to>
                </anchor>
              </controlPr>
            </control>
          </mc:Choice>
        </mc:AlternateContent>
        <mc:AlternateContent xmlns:mc="http://schemas.openxmlformats.org/markup-compatibility/2006">
          <mc:Choice Requires="x14">
            <control shapeId="2129" r:id="rId48" name="Drop Down 81">
              <controlPr defaultSize="0" autoLine="0" autoPict="0">
                <anchor moveWithCells="1">
                  <from>
                    <xdr:col>30</xdr:col>
                    <xdr:colOff>123825</xdr:colOff>
                    <xdr:row>17</xdr:row>
                    <xdr:rowOff>76200</xdr:rowOff>
                  </from>
                  <to>
                    <xdr:col>30</xdr:col>
                    <xdr:colOff>942975</xdr:colOff>
                    <xdr:row>17</xdr:row>
                    <xdr:rowOff>342900</xdr:rowOff>
                  </to>
                </anchor>
              </controlPr>
            </control>
          </mc:Choice>
        </mc:AlternateContent>
        <mc:AlternateContent xmlns:mc="http://schemas.openxmlformats.org/markup-compatibility/2006">
          <mc:Choice Requires="x14">
            <control shapeId="2130" r:id="rId49" name="Drop Down 82">
              <controlPr defaultSize="0" autoLine="0" autoPict="0">
                <anchor moveWithCells="1">
                  <from>
                    <xdr:col>30</xdr:col>
                    <xdr:colOff>123825</xdr:colOff>
                    <xdr:row>18</xdr:row>
                    <xdr:rowOff>76200</xdr:rowOff>
                  </from>
                  <to>
                    <xdr:col>30</xdr:col>
                    <xdr:colOff>942975</xdr:colOff>
                    <xdr:row>18</xdr:row>
                    <xdr:rowOff>342900</xdr:rowOff>
                  </to>
                </anchor>
              </controlPr>
            </control>
          </mc:Choice>
        </mc:AlternateContent>
        <mc:AlternateContent xmlns:mc="http://schemas.openxmlformats.org/markup-compatibility/2006">
          <mc:Choice Requires="x14">
            <control shapeId="2131" r:id="rId50" name="Drop Down 83">
              <controlPr defaultSize="0" autoLine="0" autoPict="0">
                <anchor moveWithCells="1">
                  <from>
                    <xdr:col>33</xdr:col>
                    <xdr:colOff>123825</xdr:colOff>
                    <xdr:row>9</xdr:row>
                    <xdr:rowOff>76200</xdr:rowOff>
                  </from>
                  <to>
                    <xdr:col>33</xdr:col>
                    <xdr:colOff>2476500</xdr:colOff>
                    <xdr:row>9</xdr:row>
                    <xdr:rowOff>342900</xdr:rowOff>
                  </to>
                </anchor>
              </controlPr>
            </control>
          </mc:Choice>
        </mc:AlternateContent>
        <mc:AlternateContent xmlns:mc="http://schemas.openxmlformats.org/markup-compatibility/2006">
          <mc:Choice Requires="x14">
            <control shapeId="2141" r:id="rId51" name="Drop Down 93">
              <controlPr defaultSize="0" autoLine="0" autoPict="0">
                <anchor moveWithCells="1">
                  <from>
                    <xdr:col>33</xdr:col>
                    <xdr:colOff>123825</xdr:colOff>
                    <xdr:row>10</xdr:row>
                    <xdr:rowOff>76200</xdr:rowOff>
                  </from>
                  <to>
                    <xdr:col>33</xdr:col>
                    <xdr:colOff>2476500</xdr:colOff>
                    <xdr:row>10</xdr:row>
                    <xdr:rowOff>342900</xdr:rowOff>
                  </to>
                </anchor>
              </controlPr>
            </control>
          </mc:Choice>
        </mc:AlternateContent>
        <mc:AlternateContent xmlns:mc="http://schemas.openxmlformats.org/markup-compatibility/2006">
          <mc:Choice Requires="x14">
            <control shapeId="2142" r:id="rId52" name="Drop Down 94">
              <controlPr defaultSize="0" autoLine="0" autoPict="0">
                <anchor moveWithCells="1">
                  <from>
                    <xdr:col>33</xdr:col>
                    <xdr:colOff>123825</xdr:colOff>
                    <xdr:row>11</xdr:row>
                    <xdr:rowOff>76200</xdr:rowOff>
                  </from>
                  <to>
                    <xdr:col>33</xdr:col>
                    <xdr:colOff>2476500</xdr:colOff>
                    <xdr:row>11</xdr:row>
                    <xdr:rowOff>342900</xdr:rowOff>
                  </to>
                </anchor>
              </controlPr>
            </control>
          </mc:Choice>
        </mc:AlternateContent>
        <mc:AlternateContent xmlns:mc="http://schemas.openxmlformats.org/markup-compatibility/2006">
          <mc:Choice Requires="x14">
            <control shapeId="2143" r:id="rId53" name="Drop Down 95">
              <controlPr defaultSize="0" autoLine="0" autoPict="0">
                <anchor moveWithCells="1">
                  <from>
                    <xdr:col>33</xdr:col>
                    <xdr:colOff>123825</xdr:colOff>
                    <xdr:row>12</xdr:row>
                    <xdr:rowOff>76200</xdr:rowOff>
                  </from>
                  <to>
                    <xdr:col>33</xdr:col>
                    <xdr:colOff>2476500</xdr:colOff>
                    <xdr:row>12</xdr:row>
                    <xdr:rowOff>342900</xdr:rowOff>
                  </to>
                </anchor>
              </controlPr>
            </control>
          </mc:Choice>
        </mc:AlternateContent>
        <mc:AlternateContent xmlns:mc="http://schemas.openxmlformats.org/markup-compatibility/2006">
          <mc:Choice Requires="x14">
            <control shapeId="2144" r:id="rId54" name="Drop Down 96">
              <controlPr defaultSize="0" autoLine="0" autoPict="0">
                <anchor moveWithCells="1">
                  <from>
                    <xdr:col>33</xdr:col>
                    <xdr:colOff>123825</xdr:colOff>
                    <xdr:row>13</xdr:row>
                    <xdr:rowOff>76200</xdr:rowOff>
                  </from>
                  <to>
                    <xdr:col>33</xdr:col>
                    <xdr:colOff>2476500</xdr:colOff>
                    <xdr:row>13</xdr:row>
                    <xdr:rowOff>342900</xdr:rowOff>
                  </to>
                </anchor>
              </controlPr>
            </control>
          </mc:Choice>
        </mc:AlternateContent>
        <mc:AlternateContent xmlns:mc="http://schemas.openxmlformats.org/markup-compatibility/2006">
          <mc:Choice Requires="x14">
            <control shapeId="2145" r:id="rId55" name="Drop Down 97">
              <controlPr defaultSize="0" autoLine="0" autoPict="0">
                <anchor moveWithCells="1">
                  <from>
                    <xdr:col>33</xdr:col>
                    <xdr:colOff>123825</xdr:colOff>
                    <xdr:row>14</xdr:row>
                    <xdr:rowOff>76200</xdr:rowOff>
                  </from>
                  <to>
                    <xdr:col>33</xdr:col>
                    <xdr:colOff>2476500</xdr:colOff>
                    <xdr:row>14</xdr:row>
                    <xdr:rowOff>342900</xdr:rowOff>
                  </to>
                </anchor>
              </controlPr>
            </control>
          </mc:Choice>
        </mc:AlternateContent>
        <mc:AlternateContent xmlns:mc="http://schemas.openxmlformats.org/markup-compatibility/2006">
          <mc:Choice Requires="x14">
            <control shapeId="2146" r:id="rId56" name="Drop Down 98">
              <controlPr defaultSize="0" autoLine="0" autoPict="0">
                <anchor moveWithCells="1">
                  <from>
                    <xdr:col>33</xdr:col>
                    <xdr:colOff>123825</xdr:colOff>
                    <xdr:row>15</xdr:row>
                    <xdr:rowOff>76200</xdr:rowOff>
                  </from>
                  <to>
                    <xdr:col>33</xdr:col>
                    <xdr:colOff>2476500</xdr:colOff>
                    <xdr:row>15</xdr:row>
                    <xdr:rowOff>342900</xdr:rowOff>
                  </to>
                </anchor>
              </controlPr>
            </control>
          </mc:Choice>
        </mc:AlternateContent>
        <mc:AlternateContent xmlns:mc="http://schemas.openxmlformats.org/markup-compatibility/2006">
          <mc:Choice Requires="x14">
            <control shapeId="2147" r:id="rId57" name="Drop Down 99">
              <controlPr defaultSize="0" autoLine="0" autoPict="0">
                <anchor moveWithCells="1">
                  <from>
                    <xdr:col>33</xdr:col>
                    <xdr:colOff>123825</xdr:colOff>
                    <xdr:row>16</xdr:row>
                    <xdr:rowOff>76200</xdr:rowOff>
                  </from>
                  <to>
                    <xdr:col>33</xdr:col>
                    <xdr:colOff>2476500</xdr:colOff>
                    <xdr:row>16</xdr:row>
                    <xdr:rowOff>342900</xdr:rowOff>
                  </to>
                </anchor>
              </controlPr>
            </control>
          </mc:Choice>
        </mc:AlternateContent>
        <mc:AlternateContent xmlns:mc="http://schemas.openxmlformats.org/markup-compatibility/2006">
          <mc:Choice Requires="x14">
            <control shapeId="2148" r:id="rId58" name="Drop Down 100">
              <controlPr defaultSize="0" autoLine="0" autoPict="0">
                <anchor moveWithCells="1">
                  <from>
                    <xdr:col>33</xdr:col>
                    <xdr:colOff>123825</xdr:colOff>
                    <xdr:row>17</xdr:row>
                    <xdr:rowOff>76200</xdr:rowOff>
                  </from>
                  <to>
                    <xdr:col>33</xdr:col>
                    <xdr:colOff>2476500</xdr:colOff>
                    <xdr:row>17</xdr:row>
                    <xdr:rowOff>342900</xdr:rowOff>
                  </to>
                </anchor>
              </controlPr>
            </control>
          </mc:Choice>
        </mc:AlternateContent>
        <mc:AlternateContent xmlns:mc="http://schemas.openxmlformats.org/markup-compatibility/2006">
          <mc:Choice Requires="x14">
            <control shapeId="2149" r:id="rId59" name="Drop Down 101">
              <controlPr defaultSize="0" autoLine="0" autoPict="0">
                <anchor moveWithCells="1">
                  <from>
                    <xdr:col>33</xdr:col>
                    <xdr:colOff>123825</xdr:colOff>
                    <xdr:row>18</xdr:row>
                    <xdr:rowOff>76200</xdr:rowOff>
                  </from>
                  <to>
                    <xdr:col>33</xdr:col>
                    <xdr:colOff>2476500</xdr:colOff>
                    <xdr:row>18</xdr:row>
                    <xdr:rowOff>342900</xdr:rowOff>
                  </to>
                </anchor>
              </controlPr>
            </control>
          </mc:Choice>
        </mc:AlternateContent>
        <mc:AlternateContent xmlns:mc="http://schemas.openxmlformats.org/markup-compatibility/2006">
          <mc:Choice Requires="x14">
            <control shapeId="2150" r:id="rId60" name="Drop Down 102">
              <controlPr defaultSize="0" autoLine="0" autoPict="0">
                <anchor moveWithCells="1">
                  <from>
                    <xdr:col>36</xdr:col>
                    <xdr:colOff>123825</xdr:colOff>
                    <xdr:row>9</xdr:row>
                    <xdr:rowOff>76200</xdr:rowOff>
                  </from>
                  <to>
                    <xdr:col>36</xdr:col>
                    <xdr:colOff>942975</xdr:colOff>
                    <xdr:row>9</xdr:row>
                    <xdr:rowOff>342900</xdr:rowOff>
                  </to>
                </anchor>
              </controlPr>
            </control>
          </mc:Choice>
        </mc:AlternateContent>
        <mc:AlternateContent xmlns:mc="http://schemas.openxmlformats.org/markup-compatibility/2006">
          <mc:Choice Requires="x14">
            <control shapeId="2151" r:id="rId61" name="Drop Down 103">
              <controlPr defaultSize="0" autoLine="0" autoPict="0">
                <anchor moveWithCells="1">
                  <from>
                    <xdr:col>36</xdr:col>
                    <xdr:colOff>123825</xdr:colOff>
                    <xdr:row>10</xdr:row>
                    <xdr:rowOff>76200</xdr:rowOff>
                  </from>
                  <to>
                    <xdr:col>36</xdr:col>
                    <xdr:colOff>942975</xdr:colOff>
                    <xdr:row>10</xdr:row>
                    <xdr:rowOff>342900</xdr:rowOff>
                  </to>
                </anchor>
              </controlPr>
            </control>
          </mc:Choice>
        </mc:AlternateContent>
        <mc:AlternateContent xmlns:mc="http://schemas.openxmlformats.org/markup-compatibility/2006">
          <mc:Choice Requires="x14">
            <control shapeId="2152" r:id="rId62" name="Drop Down 104">
              <controlPr defaultSize="0" autoLine="0" autoPict="0">
                <anchor moveWithCells="1">
                  <from>
                    <xdr:col>36</xdr:col>
                    <xdr:colOff>123825</xdr:colOff>
                    <xdr:row>11</xdr:row>
                    <xdr:rowOff>76200</xdr:rowOff>
                  </from>
                  <to>
                    <xdr:col>36</xdr:col>
                    <xdr:colOff>942975</xdr:colOff>
                    <xdr:row>11</xdr:row>
                    <xdr:rowOff>342900</xdr:rowOff>
                  </to>
                </anchor>
              </controlPr>
            </control>
          </mc:Choice>
        </mc:AlternateContent>
        <mc:AlternateContent xmlns:mc="http://schemas.openxmlformats.org/markup-compatibility/2006">
          <mc:Choice Requires="x14">
            <control shapeId="2153" r:id="rId63" name="Drop Down 105">
              <controlPr defaultSize="0" autoLine="0" autoPict="0">
                <anchor moveWithCells="1">
                  <from>
                    <xdr:col>36</xdr:col>
                    <xdr:colOff>123825</xdr:colOff>
                    <xdr:row>12</xdr:row>
                    <xdr:rowOff>76200</xdr:rowOff>
                  </from>
                  <to>
                    <xdr:col>36</xdr:col>
                    <xdr:colOff>942975</xdr:colOff>
                    <xdr:row>12</xdr:row>
                    <xdr:rowOff>342900</xdr:rowOff>
                  </to>
                </anchor>
              </controlPr>
            </control>
          </mc:Choice>
        </mc:AlternateContent>
        <mc:AlternateContent xmlns:mc="http://schemas.openxmlformats.org/markup-compatibility/2006">
          <mc:Choice Requires="x14">
            <control shapeId="2154" r:id="rId64" name="Drop Down 106">
              <controlPr defaultSize="0" autoLine="0" autoPict="0">
                <anchor moveWithCells="1">
                  <from>
                    <xdr:col>36</xdr:col>
                    <xdr:colOff>123825</xdr:colOff>
                    <xdr:row>13</xdr:row>
                    <xdr:rowOff>76200</xdr:rowOff>
                  </from>
                  <to>
                    <xdr:col>36</xdr:col>
                    <xdr:colOff>942975</xdr:colOff>
                    <xdr:row>13</xdr:row>
                    <xdr:rowOff>342900</xdr:rowOff>
                  </to>
                </anchor>
              </controlPr>
            </control>
          </mc:Choice>
        </mc:AlternateContent>
        <mc:AlternateContent xmlns:mc="http://schemas.openxmlformats.org/markup-compatibility/2006">
          <mc:Choice Requires="x14">
            <control shapeId="2155" r:id="rId65" name="Drop Down 107">
              <controlPr defaultSize="0" autoLine="0" autoPict="0">
                <anchor moveWithCells="1">
                  <from>
                    <xdr:col>36</xdr:col>
                    <xdr:colOff>123825</xdr:colOff>
                    <xdr:row>14</xdr:row>
                    <xdr:rowOff>76200</xdr:rowOff>
                  </from>
                  <to>
                    <xdr:col>36</xdr:col>
                    <xdr:colOff>942975</xdr:colOff>
                    <xdr:row>14</xdr:row>
                    <xdr:rowOff>342900</xdr:rowOff>
                  </to>
                </anchor>
              </controlPr>
            </control>
          </mc:Choice>
        </mc:AlternateContent>
        <mc:AlternateContent xmlns:mc="http://schemas.openxmlformats.org/markup-compatibility/2006">
          <mc:Choice Requires="x14">
            <control shapeId="2156" r:id="rId66" name="Drop Down 108">
              <controlPr defaultSize="0" autoLine="0" autoPict="0">
                <anchor moveWithCells="1">
                  <from>
                    <xdr:col>36</xdr:col>
                    <xdr:colOff>123825</xdr:colOff>
                    <xdr:row>15</xdr:row>
                    <xdr:rowOff>76200</xdr:rowOff>
                  </from>
                  <to>
                    <xdr:col>36</xdr:col>
                    <xdr:colOff>942975</xdr:colOff>
                    <xdr:row>15</xdr:row>
                    <xdr:rowOff>342900</xdr:rowOff>
                  </to>
                </anchor>
              </controlPr>
            </control>
          </mc:Choice>
        </mc:AlternateContent>
        <mc:AlternateContent xmlns:mc="http://schemas.openxmlformats.org/markup-compatibility/2006">
          <mc:Choice Requires="x14">
            <control shapeId="2157" r:id="rId67" name="Drop Down 109">
              <controlPr defaultSize="0" autoLine="0" autoPict="0">
                <anchor moveWithCells="1">
                  <from>
                    <xdr:col>36</xdr:col>
                    <xdr:colOff>123825</xdr:colOff>
                    <xdr:row>16</xdr:row>
                    <xdr:rowOff>76200</xdr:rowOff>
                  </from>
                  <to>
                    <xdr:col>36</xdr:col>
                    <xdr:colOff>942975</xdr:colOff>
                    <xdr:row>16</xdr:row>
                    <xdr:rowOff>342900</xdr:rowOff>
                  </to>
                </anchor>
              </controlPr>
            </control>
          </mc:Choice>
        </mc:AlternateContent>
        <mc:AlternateContent xmlns:mc="http://schemas.openxmlformats.org/markup-compatibility/2006">
          <mc:Choice Requires="x14">
            <control shapeId="2158" r:id="rId68" name="Drop Down 110">
              <controlPr defaultSize="0" autoLine="0" autoPict="0">
                <anchor moveWithCells="1">
                  <from>
                    <xdr:col>36</xdr:col>
                    <xdr:colOff>123825</xdr:colOff>
                    <xdr:row>17</xdr:row>
                    <xdr:rowOff>76200</xdr:rowOff>
                  </from>
                  <to>
                    <xdr:col>36</xdr:col>
                    <xdr:colOff>942975</xdr:colOff>
                    <xdr:row>17</xdr:row>
                    <xdr:rowOff>342900</xdr:rowOff>
                  </to>
                </anchor>
              </controlPr>
            </control>
          </mc:Choice>
        </mc:AlternateContent>
        <mc:AlternateContent xmlns:mc="http://schemas.openxmlformats.org/markup-compatibility/2006">
          <mc:Choice Requires="x14">
            <control shapeId="2159" r:id="rId69" name="Drop Down 111">
              <controlPr defaultSize="0" autoLine="0" autoPict="0">
                <anchor moveWithCells="1">
                  <from>
                    <xdr:col>36</xdr:col>
                    <xdr:colOff>123825</xdr:colOff>
                    <xdr:row>18</xdr:row>
                    <xdr:rowOff>76200</xdr:rowOff>
                  </from>
                  <to>
                    <xdr:col>36</xdr:col>
                    <xdr:colOff>942975</xdr:colOff>
                    <xdr:row>18</xdr:row>
                    <xdr:rowOff>342900</xdr:rowOff>
                  </to>
                </anchor>
              </controlPr>
            </control>
          </mc:Choice>
        </mc:AlternateContent>
        <mc:AlternateContent xmlns:mc="http://schemas.openxmlformats.org/markup-compatibility/2006">
          <mc:Choice Requires="x14">
            <control shapeId="2160" r:id="rId70" name="Drop Down 112">
              <controlPr defaultSize="0" autoLine="0" autoPict="0">
                <anchor moveWithCells="1">
                  <from>
                    <xdr:col>39</xdr:col>
                    <xdr:colOff>76200</xdr:colOff>
                    <xdr:row>9</xdr:row>
                    <xdr:rowOff>85725</xdr:rowOff>
                  </from>
                  <to>
                    <xdr:col>39</xdr:col>
                    <xdr:colOff>2428875</xdr:colOff>
                    <xdr:row>9</xdr:row>
                    <xdr:rowOff>342900</xdr:rowOff>
                  </to>
                </anchor>
              </controlPr>
            </control>
          </mc:Choice>
        </mc:AlternateContent>
        <mc:AlternateContent xmlns:mc="http://schemas.openxmlformats.org/markup-compatibility/2006">
          <mc:Choice Requires="x14">
            <control shapeId="2161" r:id="rId71" name="Drop Down 113">
              <controlPr defaultSize="0" autoLine="0" autoPict="0">
                <anchor moveWithCells="1">
                  <from>
                    <xdr:col>39</xdr:col>
                    <xdr:colOff>76200</xdr:colOff>
                    <xdr:row>10</xdr:row>
                    <xdr:rowOff>85725</xdr:rowOff>
                  </from>
                  <to>
                    <xdr:col>39</xdr:col>
                    <xdr:colOff>2428875</xdr:colOff>
                    <xdr:row>10</xdr:row>
                    <xdr:rowOff>342900</xdr:rowOff>
                  </to>
                </anchor>
              </controlPr>
            </control>
          </mc:Choice>
        </mc:AlternateContent>
        <mc:AlternateContent xmlns:mc="http://schemas.openxmlformats.org/markup-compatibility/2006">
          <mc:Choice Requires="x14">
            <control shapeId="2162" r:id="rId72" name="Drop Down 114">
              <controlPr defaultSize="0" autoLine="0" autoPict="0">
                <anchor moveWithCells="1">
                  <from>
                    <xdr:col>39</xdr:col>
                    <xdr:colOff>76200</xdr:colOff>
                    <xdr:row>11</xdr:row>
                    <xdr:rowOff>85725</xdr:rowOff>
                  </from>
                  <to>
                    <xdr:col>39</xdr:col>
                    <xdr:colOff>2428875</xdr:colOff>
                    <xdr:row>11</xdr:row>
                    <xdr:rowOff>342900</xdr:rowOff>
                  </to>
                </anchor>
              </controlPr>
            </control>
          </mc:Choice>
        </mc:AlternateContent>
        <mc:AlternateContent xmlns:mc="http://schemas.openxmlformats.org/markup-compatibility/2006">
          <mc:Choice Requires="x14">
            <control shapeId="2163" r:id="rId73" name="Drop Down 115">
              <controlPr defaultSize="0" autoLine="0" autoPict="0">
                <anchor moveWithCells="1">
                  <from>
                    <xdr:col>39</xdr:col>
                    <xdr:colOff>76200</xdr:colOff>
                    <xdr:row>12</xdr:row>
                    <xdr:rowOff>85725</xdr:rowOff>
                  </from>
                  <to>
                    <xdr:col>39</xdr:col>
                    <xdr:colOff>2428875</xdr:colOff>
                    <xdr:row>12</xdr:row>
                    <xdr:rowOff>342900</xdr:rowOff>
                  </to>
                </anchor>
              </controlPr>
            </control>
          </mc:Choice>
        </mc:AlternateContent>
        <mc:AlternateContent xmlns:mc="http://schemas.openxmlformats.org/markup-compatibility/2006">
          <mc:Choice Requires="x14">
            <control shapeId="2164" r:id="rId74" name="Drop Down 116">
              <controlPr defaultSize="0" autoLine="0" autoPict="0">
                <anchor moveWithCells="1">
                  <from>
                    <xdr:col>39</xdr:col>
                    <xdr:colOff>76200</xdr:colOff>
                    <xdr:row>13</xdr:row>
                    <xdr:rowOff>85725</xdr:rowOff>
                  </from>
                  <to>
                    <xdr:col>39</xdr:col>
                    <xdr:colOff>2428875</xdr:colOff>
                    <xdr:row>13</xdr:row>
                    <xdr:rowOff>342900</xdr:rowOff>
                  </to>
                </anchor>
              </controlPr>
            </control>
          </mc:Choice>
        </mc:AlternateContent>
        <mc:AlternateContent xmlns:mc="http://schemas.openxmlformats.org/markup-compatibility/2006">
          <mc:Choice Requires="x14">
            <control shapeId="2165" r:id="rId75" name="Drop Down 117">
              <controlPr defaultSize="0" autoLine="0" autoPict="0">
                <anchor moveWithCells="1">
                  <from>
                    <xdr:col>39</xdr:col>
                    <xdr:colOff>76200</xdr:colOff>
                    <xdr:row>14</xdr:row>
                    <xdr:rowOff>85725</xdr:rowOff>
                  </from>
                  <to>
                    <xdr:col>39</xdr:col>
                    <xdr:colOff>2428875</xdr:colOff>
                    <xdr:row>14</xdr:row>
                    <xdr:rowOff>342900</xdr:rowOff>
                  </to>
                </anchor>
              </controlPr>
            </control>
          </mc:Choice>
        </mc:AlternateContent>
        <mc:AlternateContent xmlns:mc="http://schemas.openxmlformats.org/markup-compatibility/2006">
          <mc:Choice Requires="x14">
            <control shapeId="2166" r:id="rId76" name="Drop Down 118">
              <controlPr defaultSize="0" autoLine="0" autoPict="0">
                <anchor moveWithCells="1">
                  <from>
                    <xdr:col>39</xdr:col>
                    <xdr:colOff>76200</xdr:colOff>
                    <xdr:row>15</xdr:row>
                    <xdr:rowOff>85725</xdr:rowOff>
                  </from>
                  <to>
                    <xdr:col>39</xdr:col>
                    <xdr:colOff>2428875</xdr:colOff>
                    <xdr:row>15</xdr:row>
                    <xdr:rowOff>342900</xdr:rowOff>
                  </to>
                </anchor>
              </controlPr>
            </control>
          </mc:Choice>
        </mc:AlternateContent>
        <mc:AlternateContent xmlns:mc="http://schemas.openxmlformats.org/markup-compatibility/2006">
          <mc:Choice Requires="x14">
            <control shapeId="2167" r:id="rId77" name="Drop Down 119">
              <controlPr defaultSize="0" autoLine="0" autoPict="0">
                <anchor moveWithCells="1">
                  <from>
                    <xdr:col>39</xdr:col>
                    <xdr:colOff>76200</xdr:colOff>
                    <xdr:row>16</xdr:row>
                    <xdr:rowOff>85725</xdr:rowOff>
                  </from>
                  <to>
                    <xdr:col>39</xdr:col>
                    <xdr:colOff>2428875</xdr:colOff>
                    <xdr:row>16</xdr:row>
                    <xdr:rowOff>342900</xdr:rowOff>
                  </to>
                </anchor>
              </controlPr>
            </control>
          </mc:Choice>
        </mc:AlternateContent>
        <mc:AlternateContent xmlns:mc="http://schemas.openxmlformats.org/markup-compatibility/2006">
          <mc:Choice Requires="x14">
            <control shapeId="2168" r:id="rId78" name="Drop Down 120">
              <controlPr defaultSize="0" autoLine="0" autoPict="0">
                <anchor moveWithCells="1">
                  <from>
                    <xdr:col>39</xdr:col>
                    <xdr:colOff>76200</xdr:colOff>
                    <xdr:row>17</xdr:row>
                    <xdr:rowOff>85725</xdr:rowOff>
                  </from>
                  <to>
                    <xdr:col>39</xdr:col>
                    <xdr:colOff>2428875</xdr:colOff>
                    <xdr:row>17</xdr:row>
                    <xdr:rowOff>342900</xdr:rowOff>
                  </to>
                </anchor>
              </controlPr>
            </control>
          </mc:Choice>
        </mc:AlternateContent>
        <mc:AlternateContent xmlns:mc="http://schemas.openxmlformats.org/markup-compatibility/2006">
          <mc:Choice Requires="x14">
            <control shapeId="2169" r:id="rId79" name="Drop Down 121">
              <controlPr defaultSize="0" autoLine="0" autoPict="0">
                <anchor moveWithCells="1">
                  <from>
                    <xdr:col>39</xdr:col>
                    <xdr:colOff>76200</xdr:colOff>
                    <xdr:row>18</xdr:row>
                    <xdr:rowOff>85725</xdr:rowOff>
                  </from>
                  <to>
                    <xdr:col>39</xdr:col>
                    <xdr:colOff>2428875</xdr:colOff>
                    <xdr:row>18</xdr:row>
                    <xdr:rowOff>342900</xdr:rowOff>
                  </to>
                </anchor>
              </controlPr>
            </control>
          </mc:Choice>
        </mc:AlternateContent>
        <mc:AlternateContent xmlns:mc="http://schemas.openxmlformats.org/markup-compatibility/2006">
          <mc:Choice Requires="x14">
            <control shapeId="2170" r:id="rId80" name="Drop Down 122">
              <controlPr defaultSize="0" autoLine="0" autoPict="0">
                <anchor moveWithCells="1">
                  <from>
                    <xdr:col>42</xdr:col>
                    <xdr:colOff>123825</xdr:colOff>
                    <xdr:row>9</xdr:row>
                    <xdr:rowOff>76200</xdr:rowOff>
                  </from>
                  <to>
                    <xdr:col>42</xdr:col>
                    <xdr:colOff>933450</xdr:colOff>
                    <xdr:row>9</xdr:row>
                    <xdr:rowOff>342900</xdr:rowOff>
                  </to>
                </anchor>
              </controlPr>
            </control>
          </mc:Choice>
        </mc:AlternateContent>
        <mc:AlternateContent xmlns:mc="http://schemas.openxmlformats.org/markup-compatibility/2006">
          <mc:Choice Requires="x14">
            <control shapeId="2171" r:id="rId81" name="Drop Down 123">
              <controlPr defaultSize="0" autoLine="0" autoPict="0">
                <anchor moveWithCells="1">
                  <from>
                    <xdr:col>42</xdr:col>
                    <xdr:colOff>123825</xdr:colOff>
                    <xdr:row>10</xdr:row>
                    <xdr:rowOff>76200</xdr:rowOff>
                  </from>
                  <to>
                    <xdr:col>42</xdr:col>
                    <xdr:colOff>933450</xdr:colOff>
                    <xdr:row>10</xdr:row>
                    <xdr:rowOff>342900</xdr:rowOff>
                  </to>
                </anchor>
              </controlPr>
            </control>
          </mc:Choice>
        </mc:AlternateContent>
        <mc:AlternateContent xmlns:mc="http://schemas.openxmlformats.org/markup-compatibility/2006">
          <mc:Choice Requires="x14">
            <control shapeId="2172" r:id="rId82" name="Drop Down 124">
              <controlPr defaultSize="0" autoLine="0" autoPict="0">
                <anchor moveWithCells="1">
                  <from>
                    <xdr:col>42</xdr:col>
                    <xdr:colOff>123825</xdr:colOff>
                    <xdr:row>11</xdr:row>
                    <xdr:rowOff>76200</xdr:rowOff>
                  </from>
                  <to>
                    <xdr:col>42</xdr:col>
                    <xdr:colOff>933450</xdr:colOff>
                    <xdr:row>11</xdr:row>
                    <xdr:rowOff>342900</xdr:rowOff>
                  </to>
                </anchor>
              </controlPr>
            </control>
          </mc:Choice>
        </mc:AlternateContent>
        <mc:AlternateContent xmlns:mc="http://schemas.openxmlformats.org/markup-compatibility/2006">
          <mc:Choice Requires="x14">
            <control shapeId="2173" r:id="rId83" name="Drop Down 125">
              <controlPr defaultSize="0" autoLine="0" autoPict="0">
                <anchor moveWithCells="1">
                  <from>
                    <xdr:col>42</xdr:col>
                    <xdr:colOff>123825</xdr:colOff>
                    <xdr:row>12</xdr:row>
                    <xdr:rowOff>76200</xdr:rowOff>
                  </from>
                  <to>
                    <xdr:col>42</xdr:col>
                    <xdr:colOff>933450</xdr:colOff>
                    <xdr:row>12</xdr:row>
                    <xdr:rowOff>342900</xdr:rowOff>
                  </to>
                </anchor>
              </controlPr>
            </control>
          </mc:Choice>
        </mc:AlternateContent>
        <mc:AlternateContent xmlns:mc="http://schemas.openxmlformats.org/markup-compatibility/2006">
          <mc:Choice Requires="x14">
            <control shapeId="2174" r:id="rId84" name="Drop Down 126">
              <controlPr defaultSize="0" autoLine="0" autoPict="0">
                <anchor moveWithCells="1">
                  <from>
                    <xdr:col>42</xdr:col>
                    <xdr:colOff>123825</xdr:colOff>
                    <xdr:row>13</xdr:row>
                    <xdr:rowOff>76200</xdr:rowOff>
                  </from>
                  <to>
                    <xdr:col>42</xdr:col>
                    <xdr:colOff>933450</xdr:colOff>
                    <xdr:row>13</xdr:row>
                    <xdr:rowOff>342900</xdr:rowOff>
                  </to>
                </anchor>
              </controlPr>
            </control>
          </mc:Choice>
        </mc:AlternateContent>
        <mc:AlternateContent xmlns:mc="http://schemas.openxmlformats.org/markup-compatibility/2006">
          <mc:Choice Requires="x14">
            <control shapeId="2175" r:id="rId85" name="Drop Down 127">
              <controlPr defaultSize="0" autoLine="0" autoPict="0">
                <anchor moveWithCells="1">
                  <from>
                    <xdr:col>42</xdr:col>
                    <xdr:colOff>123825</xdr:colOff>
                    <xdr:row>14</xdr:row>
                    <xdr:rowOff>76200</xdr:rowOff>
                  </from>
                  <to>
                    <xdr:col>42</xdr:col>
                    <xdr:colOff>933450</xdr:colOff>
                    <xdr:row>14</xdr:row>
                    <xdr:rowOff>342900</xdr:rowOff>
                  </to>
                </anchor>
              </controlPr>
            </control>
          </mc:Choice>
        </mc:AlternateContent>
        <mc:AlternateContent xmlns:mc="http://schemas.openxmlformats.org/markup-compatibility/2006">
          <mc:Choice Requires="x14">
            <control shapeId="2176" r:id="rId86" name="Drop Down 128">
              <controlPr defaultSize="0" autoLine="0" autoPict="0">
                <anchor moveWithCells="1">
                  <from>
                    <xdr:col>42</xdr:col>
                    <xdr:colOff>123825</xdr:colOff>
                    <xdr:row>15</xdr:row>
                    <xdr:rowOff>76200</xdr:rowOff>
                  </from>
                  <to>
                    <xdr:col>42</xdr:col>
                    <xdr:colOff>933450</xdr:colOff>
                    <xdr:row>15</xdr:row>
                    <xdr:rowOff>342900</xdr:rowOff>
                  </to>
                </anchor>
              </controlPr>
            </control>
          </mc:Choice>
        </mc:AlternateContent>
        <mc:AlternateContent xmlns:mc="http://schemas.openxmlformats.org/markup-compatibility/2006">
          <mc:Choice Requires="x14">
            <control shapeId="2177" r:id="rId87" name="Drop Down 129">
              <controlPr defaultSize="0" autoLine="0" autoPict="0">
                <anchor moveWithCells="1">
                  <from>
                    <xdr:col>42</xdr:col>
                    <xdr:colOff>123825</xdr:colOff>
                    <xdr:row>16</xdr:row>
                    <xdr:rowOff>76200</xdr:rowOff>
                  </from>
                  <to>
                    <xdr:col>42</xdr:col>
                    <xdr:colOff>933450</xdr:colOff>
                    <xdr:row>16</xdr:row>
                    <xdr:rowOff>342900</xdr:rowOff>
                  </to>
                </anchor>
              </controlPr>
            </control>
          </mc:Choice>
        </mc:AlternateContent>
        <mc:AlternateContent xmlns:mc="http://schemas.openxmlformats.org/markup-compatibility/2006">
          <mc:Choice Requires="x14">
            <control shapeId="2178" r:id="rId88" name="Drop Down 130">
              <controlPr defaultSize="0" autoLine="0" autoPict="0">
                <anchor moveWithCells="1">
                  <from>
                    <xdr:col>42</xdr:col>
                    <xdr:colOff>123825</xdr:colOff>
                    <xdr:row>17</xdr:row>
                    <xdr:rowOff>76200</xdr:rowOff>
                  </from>
                  <to>
                    <xdr:col>42</xdr:col>
                    <xdr:colOff>933450</xdr:colOff>
                    <xdr:row>17</xdr:row>
                    <xdr:rowOff>342900</xdr:rowOff>
                  </to>
                </anchor>
              </controlPr>
            </control>
          </mc:Choice>
        </mc:AlternateContent>
        <mc:AlternateContent xmlns:mc="http://schemas.openxmlformats.org/markup-compatibility/2006">
          <mc:Choice Requires="x14">
            <control shapeId="2179" r:id="rId89" name="Drop Down 131">
              <controlPr defaultSize="0" autoLine="0" autoPict="0">
                <anchor moveWithCells="1">
                  <from>
                    <xdr:col>42</xdr:col>
                    <xdr:colOff>123825</xdr:colOff>
                    <xdr:row>18</xdr:row>
                    <xdr:rowOff>76200</xdr:rowOff>
                  </from>
                  <to>
                    <xdr:col>42</xdr:col>
                    <xdr:colOff>933450</xdr:colOff>
                    <xdr:row>18</xdr:row>
                    <xdr:rowOff>342900</xdr:rowOff>
                  </to>
                </anchor>
              </controlPr>
            </control>
          </mc:Choice>
        </mc:AlternateContent>
        <mc:AlternateContent xmlns:mc="http://schemas.openxmlformats.org/markup-compatibility/2006">
          <mc:Choice Requires="x14">
            <control shapeId="2180" r:id="rId90" name="Drop Down 132">
              <controlPr defaultSize="0" autoLine="0" autoPict="0">
                <anchor moveWithCells="1">
                  <from>
                    <xdr:col>45</xdr:col>
                    <xdr:colOff>76200</xdr:colOff>
                    <xdr:row>9</xdr:row>
                    <xdr:rowOff>85725</xdr:rowOff>
                  </from>
                  <to>
                    <xdr:col>45</xdr:col>
                    <xdr:colOff>2428875</xdr:colOff>
                    <xdr:row>9</xdr:row>
                    <xdr:rowOff>342900</xdr:rowOff>
                  </to>
                </anchor>
              </controlPr>
            </control>
          </mc:Choice>
        </mc:AlternateContent>
        <mc:AlternateContent xmlns:mc="http://schemas.openxmlformats.org/markup-compatibility/2006">
          <mc:Choice Requires="x14">
            <control shapeId="2181" r:id="rId91" name="Drop Down 133">
              <controlPr defaultSize="0" autoLine="0" autoPict="0">
                <anchor moveWithCells="1">
                  <from>
                    <xdr:col>45</xdr:col>
                    <xdr:colOff>76200</xdr:colOff>
                    <xdr:row>10</xdr:row>
                    <xdr:rowOff>85725</xdr:rowOff>
                  </from>
                  <to>
                    <xdr:col>45</xdr:col>
                    <xdr:colOff>2428875</xdr:colOff>
                    <xdr:row>10</xdr:row>
                    <xdr:rowOff>342900</xdr:rowOff>
                  </to>
                </anchor>
              </controlPr>
            </control>
          </mc:Choice>
        </mc:AlternateContent>
        <mc:AlternateContent xmlns:mc="http://schemas.openxmlformats.org/markup-compatibility/2006">
          <mc:Choice Requires="x14">
            <control shapeId="2182" r:id="rId92" name="Drop Down 134">
              <controlPr defaultSize="0" autoLine="0" autoPict="0">
                <anchor moveWithCells="1">
                  <from>
                    <xdr:col>45</xdr:col>
                    <xdr:colOff>76200</xdr:colOff>
                    <xdr:row>11</xdr:row>
                    <xdr:rowOff>85725</xdr:rowOff>
                  </from>
                  <to>
                    <xdr:col>45</xdr:col>
                    <xdr:colOff>2428875</xdr:colOff>
                    <xdr:row>11</xdr:row>
                    <xdr:rowOff>342900</xdr:rowOff>
                  </to>
                </anchor>
              </controlPr>
            </control>
          </mc:Choice>
        </mc:AlternateContent>
        <mc:AlternateContent xmlns:mc="http://schemas.openxmlformats.org/markup-compatibility/2006">
          <mc:Choice Requires="x14">
            <control shapeId="2183" r:id="rId93" name="Drop Down 135">
              <controlPr defaultSize="0" autoLine="0" autoPict="0">
                <anchor moveWithCells="1">
                  <from>
                    <xdr:col>45</xdr:col>
                    <xdr:colOff>76200</xdr:colOff>
                    <xdr:row>12</xdr:row>
                    <xdr:rowOff>85725</xdr:rowOff>
                  </from>
                  <to>
                    <xdr:col>45</xdr:col>
                    <xdr:colOff>2428875</xdr:colOff>
                    <xdr:row>12</xdr:row>
                    <xdr:rowOff>342900</xdr:rowOff>
                  </to>
                </anchor>
              </controlPr>
            </control>
          </mc:Choice>
        </mc:AlternateContent>
        <mc:AlternateContent xmlns:mc="http://schemas.openxmlformats.org/markup-compatibility/2006">
          <mc:Choice Requires="x14">
            <control shapeId="2184" r:id="rId94" name="Drop Down 136">
              <controlPr defaultSize="0" autoLine="0" autoPict="0">
                <anchor moveWithCells="1">
                  <from>
                    <xdr:col>45</xdr:col>
                    <xdr:colOff>76200</xdr:colOff>
                    <xdr:row>13</xdr:row>
                    <xdr:rowOff>85725</xdr:rowOff>
                  </from>
                  <to>
                    <xdr:col>45</xdr:col>
                    <xdr:colOff>2428875</xdr:colOff>
                    <xdr:row>13</xdr:row>
                    <xdr:rowOff>342900</xdr:rowOff>
                  </to>
                </anchor>
              </controlPr>
            </control>
          </mc:Choice>
        </mc:AlternateContent>
        <mc:AlternateContent xmlns:mc="http://schemas.openxmlformats.org/markup-compatibility/2006">
          <mc:Choice Requires="x14">
            <control shapeId="2185" r:id="rId95" name="Drop Down 137">
              <controlPr defaultSize="0" autoLine="0" autoPict="0">
                <anchor moveWithCells="1">
                  <from>
                    <xdr:col>45</xdr:col>
                    <xdr:colOff>76200</xdr:colOff>
                    <xdr:row>14</xdr:row>
                    <xdr:rowOff>85725</xdr:rowOff>
                  </from>
                  <to>
                    <xdr:col>45</xdr:col>
                    <xdr:colOff>2428875</xdr:colOff>
                    <xdr:row>14</xdr:row>
                    <xdr:rowOff>342900</xdr:rowOff>
                  </to>
                </anchor>
              </controlPr>
            </control>
          </mc:Choice>
        </mc:AlternateContent>
        <mc:AlternateContent xmlns:mc="http://schemas.openxmlformats.org/markup-compatibility/2006">
          <mc:Choice Requires="x14">
            <control shapeId="2186" r:id="rId96" name="Drop Down 138">
              <controlPr defaultSize="0" autoLine="0" autoPict="0">
                <anchor moveWithCells="1">
                  <from>
                    <xdr:col>45</xdr:col>
                    <xdr:colOff>76200</xdr:colOff>
                    <xdr:row>15</xdr:row>
                    <xdr:rowOff>85725</xdr:rowOff>
                  </from>
                  <to>
                    <xdr:col>45</xdr:col>
                    <xdr:colOff>2428875</xdr:colOff>
                    <xdr:row>15</xdr:row>
                    <xdr:rowOff>342900</xdr:rowOff>
                  </to>
                </anchor>
              </controlPr>
            </control>
          </mc:Choice>
        </mc:AlternateContent>
        <mc:AlternateContent xmlns:mc="http://schemas.openxmlformats.org/markup-compatibility/2006">
          <mc:Choice Requires="x14">
            <control shapeId="2187" r:id="rId97" name="Drop Down 139">
              <controlPr defaultSize="0" autoLine="0" autoPict="0">
                <anchor moveWithCells="1">
                  <from>
                    <xdr:col>45</xdr:col>
                    <xdr:colOff>76200</xdr:colOff>
                    <xdr:row>16</xdr:row>
                    <xdr:rowOff>85725</xdr:rowOff>
                  </from>
                  <to>
                    <xdr:col>45</xdr:col>
                    <xdr:colOff>2428875</xdr:colOff>
                    <xdr:row>16</xdr:row>
                    <xdr:rowOff>342900</xdr:rowOff>
                  </to>
                </anchor>
              </controlPr>
            </control>
          </mc:Choice>
        </mc:AlternateContent>
        <mc:AlternateContent xmlns:mc="http://schemas.openxmlformats.org/markup-compatibility/2006">
          <mc:Choice Requires="x14">
            <control shapeId="2188" r:id="rId98" name="Drop Down 140">
              <controlPr defaultSize="0" autoLine="0" autoPict="0">
                <anchor moveWithCells="1">
                  <from>
                    <xdr:col>45</xdr:col>
                    <xdr:colOff>76200</xdr:colOff>
                    <xdr:row>17</xdr:row>
                    <xdr:rowOff>85725</xdr:rowOff>
                  </from>
                  <to>
                    <xdr:col>45</xdr:col>
                    <xdr:colOff>2428875</xdr:colOff>
                    <xdr:row>17</xdr:row>
                    <xdr:rowOff>342900</xdr:rowOff>
                  </to>
                </anchor>
              </controlPr>
            </control>
          </mc:Choice>
        </mc:AlternateContent>
        <mc:AlternateContent xmlns:mc="http://schemas.openxmlformats.org/markup-compatibility/2006">
          <mc:Choice Requires="x14">
            <control shapeId="2189" r:id="rId99" name="Drop Down 141">
              <controlPr defaultSize="0" autoLine="0" autoPict="0">
                <anchor moveWithCells="1">
                  <from>
                    <xdr:col>45</xdr:col>
                    <xdr:colOff>76200</xdr:colOff>
                    <xdr:row>18</xdr:row>
                    <xdr:rowOff>85725</xdr:rowOff>
                  </from>
                  <to>
                    <xdr:col>45</xdr:col>
                    <xdr:colOff>2428875</xdr:colOff>
                    <xdr:row>18</xdr:row>
                    <xdr:rowOff>342900</xdr:rowOff>
                  </to>
                </anchor>
              </controlPr>
            </control>
          </mc:Choice>
        </mc:AlternateContent>
        <mc:AlternateContent xmlns:mc="http://schemas.openxmlformats.org/markup-compatibility/2006">
          <mc:Choice Requires="x14">
            <control shapeId="2190" r:id="rId100" name="Drop Down 142">
              <controlPr defaultSize="0" autoLine="0" autoPict="0">
                <anchor moveWithCells="1">
                  <from>
                    <xdr:col>48</xdr:col>
                    <xdr:colOff>57150</xdr:colOff>
                    <xdr:row>9</xdr:row>
                    <xdr:rowOff>76200</xdr:rowOff>
                  </from>
                  <to>
                    <xdr:col>48</xdr:col>
                    <xdr:colOff>876300</xdr:colOff>
                    <xdr:row>9</xdr:row>
                    <xdr:rowOff>342900</xdr:rowOff>
                  </to>
                </anchor>
              </controlPr>
            </control>
          </mc:Choice>
        </mc:AlternateContent>
        <mc:AlternateContent xmlns:mc="http://schemas.openxmlformats.org/markup-compatibility/2006">
          <mc:Choice Requires="x14">
            <control shapeId="2191" r:id="rId101" name="Drop Down 143">
              <controlPr defaultSize="0" autoLine="0" autoPict="0">
                <anchor moveWithCells="1">
                  <from>
                    <xdr:col>48</xdr:col>
                    <xdr:colOff>57150</xdr:colOff>
                    <xdr:row>10</xdr:row>
                    <xdr:rowOff>76200</xdr:rowOff>
                  </from>
                  <to>
                    <xdr:col>48</xdr:col>
                    <xdr:colOff>876300</xdr:colOff>
                    <xdr:row>10</xdr:row>
                    <xdr:rowOff>342900</xdr:rowOff>
                  </to>
                </anchor>
              </controlPr>
            </control>
          </mc:Choice>
        </mc:AlternateContent>
        <mc:AlternateContent xmlns:mc="http://schemas.openxmlformats.org/markup-compatibility/2006">
          <mc:Choice Requires="x14">
            <control shapeId="2192" r:id="rId102" name="Drop Down 144">
              <controlPr defaultSize="0" autoLine="0" autoPict="0">
                <anchor moveWithCells="1">
                  <from>
                    <xdr:col>48</xdr:col>
                    <xdr:colOff>38100</xdr:colOff>
                    <xdr:row>11</xdr:row>
                    <xdr:rowOff>76200</xdr:rowOff>
                  </from>
                  <to>
                    <xdr:col>48</xdr:col>
                    <xdr:colOff>857250</xdr:colOff>
                    <xdr:row>11</xdr:row>
                    <xdr:rowOff>342900</xdr:rowOff>
                  </to>
                </anchor>
              </controlPr>
            </control>
          </mc:Choice>
        </mc:AlternateContent>
        <mc:AlternateContent xmlns:mc="http://schemas.openxmlformats.org/markup-compatibility/2006">
          <mc:Choice Requires="x14">
            <control shapeId="2193" r:id="rId103" name="Drop Down 145">
              <controlPr defaultSize="0" autoLine="0" autoPict="0">
                <anchor moveWithCells="1">
                  <from>
                    <xdr:col>48</xdr:col>
                    <xdr:colOff>76200</xdr:colOff>
                    <xdr:row>12</xdr:row>
                    <xdr:rowOff>76200</xdr:rowOff>
                  </from>
                  <to>
                    <xdr:col>48</xdr:col>
                    <xdr:colOff>895350</xdr:colOff>
                    <xdr:row>12</xdr:row>
                    <xdr:rowOff>342900</xdr:rowOff>
                  </to>
                </anchor>
              </controlPr>
            </control>
          </mc:Choice>
        </mc:AlternateContent>
        <mc:AlternateContent xmlns:mc="http://schemas.openxmlformats.org/markup-compatibility/2006">
          <mc:Choice Requires="x14">
            <control shapeId="2194" r:id="rId104" name="Drop Down 146">
              <controlPr defaultSize="0" autoLine="0" autoPict="0">
                <anchor moveWithCells="1">
                  <from>
                    <xdr:col>48</xdr:col>
                    <xdr:colOff>76200</xdr:colOff>
                    <xdr:row>13</xdr:row>
                    <xdr:rowOff>76200</xdr:rowOff>
                  </from>
                  <to>
                    <xdr:col>48</xdr:col>
                    <xdr:colOff>895350</xdr:colOff>
                    <xdr:row>13</xdr:row>
                    <xdr:rowOff>342900</xdr:rowOff>
                  </to>
                </anchor>
              </controlPr>
            </control>
          </mc:Choice>
        </mc:AlternateContent>
        <mc:AlternateContent xmlns:mc="http://schemas.openxmlformats.org/markup-compatibility/2006">
          <mc:Choice Requires="x14">
            <control shapeId="2195" r:id="rId105" name="Drop Down 147">
              <controlPr defaultSize="0" autoLine="0" autoPict="0">
                <anchor moveWithCells="1">
                  <from>
                    <xdr:col>48</xdr:col>
                    <xdr:colOff>76200</xdr:colOff>
                    <xdr:row>14</xdr:row>
                    <xdr:rowOff>76200</xdr:rowOff>
                  </from>
                  <to>
                    <xdr:col>48</xdr:col>
                    <xdr:colOff>895350</xdr:colOff>
                    <xdr:row>14</xdr:row>
                    <xdr:rowOff>342900</xdr:rowOff>
                  </to>
                </anchor>
              </controlPr>
            </control>
          </mc:Choice>
        </mc:AlternateContent>
        <mc:AlternateContent xmlns:mc="http://schemas.openxmlformats.org/markup-compatibility/2006">
          <mc:Choice Requires="x14">
            <control shapeId="2196" r:id="rId106" name="Drop Down 148">
              <controlPr defaultSize="0" autoLine="0" autoPict="0">
                <anchor moveWithCells="1">
                  <from>
                    <xdr:col>48</xdr:col>
                    <xdr:colOff>76200</xdr:colOff>
                    <xdr:row>15</xdr:row>
                    <xdr:rowOff>85725</xdr:rowOff>
                  </from>
                  <to>
                    <xdr:col>48</xdr:col>
                    <xdr:colOff>895350</xdr:colOff>
                    <xdr:row>15</xdr:row>
                    <xdr:rowOff>342900</xdr:rowOff>
                  </to>
                </anchor>
              </controlPr>
            </control>
          </mc:Choice>
        </mc:AlternateContent>
        <mc:AlternateContent xmlns:mc="http://schemas.openxmlformats.org/markup-compatibility/2006">
          <mc:Choice Requires="x14">
            <control shapeId="2197" r:id="rId107" name="Drop Down 149">
              <controlPr defaultSize="0" autoLine="0" autoPict="0">
                <anchor moveWithCells="1">
                  <from>
                    <xdr:col>48</xdr:col>
                    <xdr:colOff>76200</xdr:colOff>
                    <xdr:row>16</xdr:row>
                    <xdr:rowOff>76200</xdr:rowOff>
                  </from>
                  <to>
                    <xdr:col>48</xdr:col>
                    <xdr:colOff>895350</xdr:colOff>
                    <xdr:row>16</xdr:row>
                    <xdr:rowOff>342900</xdr:rowOff>
                  </to>
                </anchor>
              </controlPr>
            </control>
          </mc:Choice>
        </mc:AlternateContent>
        <mc:AlternateContent xmlns:mc="http://schemas.openxmlformats.org/markup-compatibility/2006">
          <mc:Choice Requires="x14">
            <control shapeId="2198" r:id="rId108" name="Drop Down 150">
              <controlPr defaultSize="0" autoLine="0" autoPict="0">
                <anchor moveWithCells="1">
                  <from>
                    <xdr:col>48</xdr:col>
                    <xdr:colOff>76200</xdr:colOff>
                    <xdr:row>17</xdr:row>
                    <xdr:rowOff>76200</xdr:rowOff>
                  </from>
                  <to>
                    <xdr:col>48</xdr:col>
                    <xdr:colOff>895350</xdr:colOff>
                    <xdr:row>17</xdr:row>
                    <xdr:rowOff>342900</xdr:rowOff>
                  </to>
                </anchor>
              </controlPr>
            </control>
          </mc:Choice>
        </mc:AlternateContent>
        <mc:AlternateContent xmlns:mc="http://schemas.openxmlformats.org/markup-compatibility/2006">
          <mc:Choice Requires="x14">
            <control shapeId="2199" r:id="rId109" name="Drop Down 151">
              <controlPr defaultSize="0" autoLine="0" autoPict="0">
                <anchor moveWithCells="1">
                  <from>
                    <xdr:col>48</xdr:col>
                    <xdr:colOff>76200</xdr:colOff>
                    <xdr:row>18</xdr:row>
                    <xdr:rowOff>76200</xdr:rowOff>
                  </from>
                  <to>
                    <xdr:col>48</xdr:col>
                    <xdr:colOff>895350</xdr:colOff>
                    <xdr:row>18</xdr:row>
                    <xdr:rowOff>342900</xdr:rowOff>
                  </to>
                </anchor>
              </controlPr>
            </control>
          </mc:Choice>
        </mc:AlternateContent>
        <mc:AlternateContent xmlns:mc="http://schemas.openxmlformats.org/markup-compatibility/2006">
          <mc:Choice Requires="x14">
            <control shapeId="2200" r:id="rId110" name="Drop Down 152">
              <controlPr defaultSize="0" autoLine="0" autoPict="0">
                <anchor moveWithCells="1">
                  <from>
                    <xdr:col>51</xdr:col>
                    <xdr:colOff>38100</xdr:colOff>
                    <xdr:row>9</xdr:row>
                    <xdr:rowOff>76200</xdr:rowOff>
                  </from>
                  <to>
                    <xdr:col>51</xdr:col>
                    <xdr:colOff>2371725</xdr:colOff>
                    <xdr:row>9</xdr:row>
                    <xdr:rowOff>342900</xdr:rowOff>
                  </to>
                </anchor>
              </controlPr>
            </control>
          </mc:Choice>
        </mc:AlternateContent>
        <mc:AlternateContent xmlns:mc="http://schemas.openxmlformats.org/markup-compatibility/2006">
          <mc:Choice Requires="x14">
            <control shapeId="2201" r:id="rId111" name="Drop Down 153">
              <controlPr defaultSize="0" autoLine="0" autoPict="0">
                <anchor moveWithCells="1">
                  <from>
                    <xdr:col>51</xdr:col>
                    <xdr:colOff>38100</xdr:colOff>
                    <xdr:row>10</xdr:row>
                    <xdr:rowOff>76200</xdr:rowOff>
                  </from>
                  <to>
                    <xdr:col>51</xdr:col>
                    <xdr:colOff>2371725</xdr:colOff>
                    <xdr:row>10</xdr:row>
                    <xdr:rowOff>342900</xdr:rowOff>
                  </to>
                </anchor>
              </controlPr>
            </control>
          </mc:Choice>
        </mc:AlternateContent>
        <mc:AlternateContent xmlns:mc="http://schemas.openxmlformats.org/markup-compatibility/2006">
          <mc:Choice Requires="x14">
            <control shapeId="2202" r:id="rId112" name="Drop Down 154">
              <controlPr defaultSize="0" autoLine="0" autoPict="0">
                <anchor moveWithCells="1">
                  <from>
                    <xdr:col>51</xdr:col>
                    <xdr:colOff>38100</xdr:colOff>
                    <xdr:row>11</xdr:row>
                    <xdr:rowOff>76200</xdr:rowOff>
                  </from>
                  <to>
                    <xdr:col>51</xdr:col>
                    <xdr:colOff>2371725</xdr:colOff>
                    <xdr:row>11</xdr:row>
                    <xdr:rowOff>342900</xdr:rowOff>
                  </to>
                </anchor>
              </controlPr>
            </control>
          </mc:Choice>
        </mc:AlternateContent>
        <mc:AlternateContent xmlns:mc="http://schemas.openxmlformats.org/markup-compatibility/2006">
          <mc:Choice Requires="x14">
            <control shapeId="2203" r:id="rId113" name="Drop Down 155">
              <controlPr defaultSize="0" autoLine="0" autoPict="0">
                <anchor moveWithCells="1">
                  <from>
                    <xdr:col>51</xdr:col>
                    <xdr:colOff>38100</xdr:colOff>
                    <xdr:row>12</xdr:row>
                    <xdr:rowOff>76200</xdr:rowOff>
                  </from>
                  <to>
                    <xdr:col>51</xdr:col>
                    <xdr:colOff>2371725</xdr:colOff>
                    <xdr:row>12</xdr:row>
                    <xdr:rowOff>342900</xdr:rowOff>
                  </to>
                </anchor>
              </controlPr>
            </control>
          </mc:Choice>
        </mc:AlternateContent>
        <mc:AlternateContent xmlns:mc="http://schemas.openxmlformats.org/markup-compatibility/2006">
          <mc:Choice Requires="x14">
            <control shapeId="2204" r:id="rId114" name="Drop Down 156">
              <controlPr defaultSize="0" autoLine="0" autoPict="0">
                <anchor moveWithCells="1">
                  <from>
                    <xdr:col>51</xdr:col>
                    <xdr:colOff>38100</xdr:colOff>
                    <xdr:row>13</xdr:row>
                    <xdr:rowOff>76200</xdr:rowOff>
                  </from>
                  <to>
                    <xdr:col>51</xdr:col>
                    <xdr:colOff>2371725</xdr:colOff>
                    <xdr:row>13</xdr:row>
                    <xdr:rowOff>342900</xdr:rowOff>
                  </to>
                </anchor>
              </controlPr>
            </control>
          </mc:Choice>
        </mc:AlternateContent>
        <mc:AlternateContent xmlns:mc="http://schemas.openxmlformats.org/markup-compatibility/2006">
          <mc:Choice Requires="x14">
            <control shapeId="2205" r:id="rId115" name="Drop Down 157">
              <controlPr defaultSize="0" autoLine="0" autoPict="0">
                <anchor moveWithCells="1">
                  <from>
                    <xdr:col>51</xdr:col>
                    <xdr:colOff>38100</xdr:colOff>
                    <xdr:row>14</xdr:row>
                    <xdr:rowOff>76200</xdr:rowOff>
                  </from>
                  <to>
                    <xdr:col>51</xdr:col>
                    <xdr:colOff>2371725</xdr:colOff>
                    <xdr:row>14</xdr:row>
                    <xdr:rowOff>342900</xdr:rowOff>
                  </to>
                </anchor>
              </controlPr>
            </control>
          </mc:Choice>
        </mc:AlternateContent>
        <mc:AlternateContent xmlns:mc="http://schemas.openxmlformats.org/markup-compatibility/2006">
          <mc:Choice Requires="x14">
            <control shapeId="2206" r:id="rId116" name="Drop Down 158">
              <controlPr defaultSize="0" autoLine="0" autoPict="0">
                <anchor moveWithCells="1">
                  <from>
                    <xdr:col>51</xdr:col>
                    <xdr:colOff>38100</xdr:colOff>
                    <xdr:row>15</xdr:row>
                    <xdr:rowOff>76200</xdr:rowOff>
                  </from>
                  <to>
                    <xdr:col>51</xdr:col>
                    <xdr:colOff>2371725</xdr:colOff>
                    <xdr:row>15</xdr:row>
                    <xdr:rowOff>342900</xdr:rowOff>
                  </to>
                </anchor>
              </controlPr>
            </control>
          </mc:Choice>
        </mc:AlternateContent>
        <mc:AlternateContent xmlns:mc="http://schemas.openxmlformats.org/markup-compatibility/2006">
          <mc:Choice Requires="x14">
            <control shapeId="2207" r:id="rId117" name="Drop Down 159">
              <controlPr defaultSize="0" autoLine="0" autoPict="0">
                <anchor moveWithCells="1">
                  <from>
                    <xdr:col>51</xdr:col>
                    <xdr:colOff>38100</xdr:colOff>
                    <xdr:row>16</xdr:row>
                    <xdr:rowOff>76200</xdr:rowOff>
                  </from>
                  <to>
                    <xdr:col>51</xdr:col>
                    <xdr:colOff>2371725</xdr:colOff>
                    <xdr:row>16</xdr:row>
                    <xdr:rowOff>342900</xdr:rowOff>
                  </to>
                </anchor>
              </controlPr>
            </control>
          </mc:Choice>
        </mc:AlternateContent>
        <mc:AlternateContent xmlns:mc="http://schemas.openxmlformats.org/markup-compatibility/2006">
          <mc:Choice Requires="x14">
            <control shapeId="2208" r:id="rId118" name="Drop Down 160">
              <controlPr defaultSize="0" autoLine="0" autoPict="0">
                <anchor moveWithCells="1">
                  <from>
                    <xdr:col>51</xdr:col>
                    <xdr:colOff>38100</xdr:colOff>
                    <xdr:row>17</xdr:row>
                    <xdr:rowOff>76200</xdr:rowOff>
                  </from>
                  <to>
                    <xdr:col>51</xdr:col>
                    <xdr:colOff>2371725</xdr:colOff>
                    <xdr:row>17</xdr:row>
                    <xdr:rowOff>342900</xdr:rowOff>
                  </to>
                </anchor>
              </controlPr>
            </control>
          </mc:Choice>
        </mc:AlternateContent>
        <mc:AlternateContent xmlns:mc="http://schemas.openxmlformats.org/markup-compatibility/2006">
          <mc:Choice Requires="x14">
            <control shapeId="2209" r:id="rId119" name="Drop Down 161">
              <controlPr defaultSize="0" autoLine="0" autoPict="0">
                <anchor moveWithCells="1">
                  <from>
                    <xdr:col>51</xdr:col>
                    <xdr:colOff>38100</xdr:colOff>
                    <xdr:row>18</xdr:row>
                    <xdr:rowOff>76200</xdr:rowOff>
                  </from>
                  <to>
                    <xdr:col>51</xdr:col>
                    <xdr:colOff>2371725</xdr:colOff>
                    <xdr:row>18</xdr:row>
                    <xdr:rowOff>342900</xdr:rowOff>
                  </to>
                </anchor>
              </controlPr>
            </control>
          </mc:Choice>
        </mc:AlternateContent>
        <mc:AlternateContent xmlns:mc="http://schemas.openxmlformats.org/markup-compatibility/2006">
          <mc:Choice Requires="x14">
            <control shapeId="2210" r:id="rId120" name="Drop Down 162">
              <controlPr defaultSize="0" autoLine="0" autoPict="0">
                <anchor moveWithCells="1">
                  <from>
                    <xdr:col>54</xdr:col>
                    <xdr:colOff>57150</xdr:colOff>
                    <xdr:row>9</xdr:row>
                    <xdr:rowOff>76200</xdr:rowOff>
                  </from>
                  <to>
                    <xdr:col>54</xdr:col>
                    <xdr:colOff>876300</xdr:colOff>
                    <xdr:row>9</xdr:row>
                    <xdr:rowOff>342900</xdr:rowOff>
                  </to>
                </anchor>
              </controlPr>
            </control>
          </mc:Choice>
        </mc:AlternateContent>
        <mc:AlternateContent xmlns:mc="http://schemas.openxmlformats.org/markup-compatibility/2006">
          <mc:Choice Requires="x14">
            <control shapeId="2211" r:id="rId121" name="Drop Down 163">
              <controlPr defaultSize="0" autoLine="0" autoPict="0">
                <anchor moveWithCells="1">
                  <from>
                    <xdr:col>54</xdr:col>
                    <xdr:colOff>57150</xdr:colOff>
                    <xdr:row>10</xdr:row>
                    <xdr:rowOff>76200</xdr:rowOff>
                  </from>
                  <to>
                    <xdr:col>54</xdr:col>
                    <xdr:colOff>876300</xdr:colOff>
                    <xdr:row>10</xdr:row>
                    <xdr:rowOff>342900</xdr:rowOff>
                  </to>
                </anchor>
              </controlPr>
            </control>
          </mc:Choice>
        </mc:AlternateContent>
        <mc:AlternateContent xmlns:mc="http://schemas.openxmlformats.org/markup-compatibility/2006">
          <mc:Choice Requires="x14">
            <control shapeId="2212" r:id="rId122" name="Drop Down 164">
              <controlPr defaultSize="0" autoLine="0" autoPict="0">
                <anchor moveWithCells="1">
                  <from>
                    <xdr:col>54</xdr:col>
                    <xdr:colOff>57150</xdr:colOff>
                    <xdr:row>11</xdr:row>
                    <xdr:rowOff>76200</xdr:rowOff>
                  </from>
                  <to>
                    <xdr:col>54</xdr:col>
                    <xdr:colOff>876300</xdr:colOff>
                    <xdr:row>11</xdr:row>
                    <xdr:rowOff>342900</xdr:rowOff>
                  </to>
                </anchor>
              </controlPr>
            </control>
          </mc:Choice>
        </mc:AlternateContent>
        <mc:AlternateContent xmlns:mc="http://schemas.openxmlformats.org/markup-compatibility/2006">
          <mc:Choice Requires="x14">
            <control shapeId="2213" r:id="rId123" name="Drop Down 165">
              <controlPr defaultSize="0" autoLine="0" autoPict="0">
                <anchor moveWithCells="1">
                  <from>
                    <xdr:col>54</xdr:col>
                    <xdr:colOff>57150</xdr:colOff>
                    <xdr:row>12</xdr:row>
                    <xdr:rowOff>76200</xdr:rowOff>
                  </from>
                  <to>
                    <xdr:col>54</xdr:col>
                    <xdr:colOff>876300</xdr:colOff>
                    <xdr:row>12</xdr:row>
                    <xdr:rowOff>342900</xdr:rowOff>
                  </to>
                </anchor>
              </controlPr>
            </control>
          </mc:Choice>
        </mc:AlternateContent>
        <mc:AlternateContent xmlns:mc="http://schemas.openxmlformats.org/markup-compatibility/2006">
          <mc:Choice Requires="x14">
            <control shapeId="2214" r:id="rId124" name="Drop Down 166">
              <controlPr defaultSize="0" autoLine="0" autoPict="0">
                <anchor moveWithCells="1">
                  <from>
                    <xdr:col>54</xdr:col>
                    <xdr:colOff>57150</xdr:colOff>
                    <xdr:row>13</xdr:row>
                    <xdr:rowOff>76200</xdr:rowOff>
                  </from>
                  <to>
                    <xdr:col>54</xdr:col>
                    <xdr:colOff>876300</xdr:colOff>
                    <xdr:row>13</xdr:row>
                    <xdr:rowOff>342900</xdr:rowOff>
                  </to>
                </anchor>
              </controlPr>
            </control>
          </mc:Choice>
        </mc:AlternateContent>
        <mc:AlternateContent xmlns:mc="http://schemas.openxmlformats.org/markup-compatibility/2006">
          <mc:Choice Requires="x14">
            <control shapeId="2215" r:id="rId125" name="Drop Down 167">
              <controlPr defaultSize="0" autoLine="0" autoPict="0">
                <anchor moveWithCells="1">
                  <from>
                    <xdr:col>54</xdr:col>
                    <xdr:colOff>57150</xdr:colOff>
                    <xdr:row>14</xdr:row>
                    <xdr:rowOff>76200</xdr:rowOff>
                  </from>
                  <to>
                    <xdr:col>54</xdr:col>
                    <xdr:colOff>876300</xdr:colOff>
                    <xdr:row>14</xdr:row>
                    <xdr:rowOff>342900</xdr:rowOff>
                  </to>
                </anchor>
              </controlPr>
            </control>
          </mc:Choice>
        </mc:AlternateContent>
        <mc:AlternateContent xmlns:mc="http://schemas.openxmlformats.org/markup-compatibility/2006">
          <mc:Choice Requires="x14">
            <control shapeId="2216" r:id="rId126" name="Drop Down 168">
              <controlPr defaultSize="0" autoLine="0" autoPict="0">
                <anchor moveWithCells="1">
                  <from>
                    <xdr:col>54</xdr:col>
                    <xdr:colOff>57150</xdr:colOff>
                    <xdr:row>15</xdr:row>
                    <xdr:rowOff>76200</xdr:rowOff>
                  </from>
                  <to>
                    <xdr:col>54</xdr:col>
                    <xdr:colOff>876300</xdr:colOff>
                    <xdr:row>15</xdr:row>
                    <xdr:rowOff>342900</xdr:rowOff>
                  </to>
                </anchor>
              </controlPr>
            </control>
          </mc:Choice>
        </mc:AlternateContent>
        <mc:AlternateContent xmlns:mc="http://schemas.openxmlformats.org/markup-compatibility/2006">
          <mc:Choice Requires="x14">
            <control shapeId="2217" r:id="rId127" name="Drop Down 169">
              <controlPr defaultSize="0" autoLine="0" autoPict="0">
                <anchor moveWithCells="1">
                  <from>
                    <xdr:col>54</xdr:col>
                    <xdr:colOff>57150</xdr:colOff>
                    <xdr:row>16</xdr:row>
                    <xdr:rowOff>85725</xdr:rowOff>
                  </from>
                  <to>
                    <xdr:col>54</xdr:col>
                    <xdr:colOff>876300</xdr:colOff>
                    <xdr:row>16</xdr:row>
                    <xdr:rowOff>342900</xdr:rowOff>
                  </to>
                </anchor>
              </controlPr>
            </control>
          </mc:Choice>
        </mc:AlternateContent>
        <mc:AlternateContent xmlns:mc="http://schemas.openxmlformats.org/markup-compatibility/2006">
          <mc:Choice Requires="x14">
            <control shapeId="2218" r:id="rId128" name="Drop Down 170">
              <controlPr defaultSize="0" autoLine="0" autoPict="0">
                <anchor moveWithCells="1">
                  <from>
                    <xdr:col>54</xdr:col>
                    <xdr:colOff>57150</xdr:colOff>
                    <xdr:row>17</xdr:row>
                    <xdr:rowOff>76200</xdr:rowOff>
                  </from>
                  <to>
                    <xdr:col>54</xdr:col>
                    <xdr:colOff>876300</xdr:colOff>
                    <xdr:row>17</xdr:row>
                    <xdr:rowOff>342900</xdr:rowOff>
                  </to>
                </anchor>
              </controlPr>
            </control>
          </mc:Choice>
        </mc:AlternateContent>
        <mc:AlternateContent xmlns:mc="http://schemas.openxmlformats.org/markup-compatibility/2006">
          <mc:Choice Requires="x14">
            <control shapeId="2219" r:id="rId129" name="Drop Down 171">
              <controlPr defaultSize="0" autoLine="0" autoPict="0">
                <anchor moveWithCells="1">
                  <from>
                    <xdr:col>54</xdr:col>
                    <xdr:colOff>57150</xdr:colOff>
                    <xdr:row>18</xdr:row>
                    <xdr:rowOff>76200</xdr:rowOff>
                  </from>
                  <to>
                    <xdr:col>54</xdr:col>
                    <xdr:colOff>876300</xdr:colOff>
                    <xdr:row>18</xdr:row>
                    <xdr:rowOff>342900</xdr:rowOff>
                  </to>
                </anchor>
              </controlPr>
            </control>
          </mc:Choice>
        </mc:AlternateContent>
        <mc:AlternateContent xmlns:mc="http://schemas.openxmlformats.org/markup-compatibility/2006">
          <mc:Choice Requires="x14">
            <control shapeId="2220" r:id="rId130" name="Drop Down 172">
              <controlPr defaultSize="0" autoLine="0" autoPict="0">
                <anchor moveWithCells="1">
                  <from>
                    <xdr:col>27</xdr:col>
                    <xdr:colOff>123825</xdr:colOff>
                    <xdr:row>17</xdr:row>
                    <xdr:rowOff>76200</xdr:rowOff>
                  </from>
                  <to>
                    <xdr:col>27</xdr:col>
                    <xdr:colOff>2486025</xdr:colOff>
                    <xdr:row>17</xdr:row>
                    <xdr:rowOff>342900</xdr:rowOff>
                  </to>
                </anchor>
              </controlPr>
            </control>
          </mc:Choice>
        </mc:AlternateContent>
        <mc:AlternateContent xmlns:mc="http://schemas.openxmlformats.org/markup-compatibility/2006">
          <mc:Choice Requires="x14">
            <control shapeId="2226" r:id="rId131" name="Drop Down 178">
              <controlPr defaultSize="0" autoLine="0" autoPict="0">
                <anchor moveWithCells="1">
                  <from>
                    <xdr:col>24</xdr:col>
                    <xdr:colOff>180975</xdr:colOff>
                    <xdr:row>15</xdr:row>
                    <xdr:rowOff>85725</xdr:rowOff>
                  </from>
                  <to>
                    <xdr:col>25</xdr:col>
                    <xdr:colOff>381000</xdr:colOff>
                    <xdr:row>15</xdr:row>
                    <xdr:rowOff>371475</xdr:rowOff>
                  </to>
                </anchor>
              </controlPr>
            </control>
          </mc:Choice>
        </mc:AlternateContent>
        <mc:AlternateContent xmlns:mc="http://schemas.openxmlformats.org/markup-compatibility/2006">
          <mc:Choice Requires="x14">
            <control shapeId="2231" r:id="rId132" name="Drop Down 183">
              <controlPr defaultSize="0" autoLine="0" autoPict="0">
                <anchor moveWithCells="1">
                  <from>
                    <xdr:col>24</xdr:col>
                    <xdr:colOff>152400</xdr:colOff>
                    <xdr:row>14</xdr:row>
                    <xdr:rowOff>76200</xdr:rowOff>
                  </from>
                  <to>
                    <xdr:col>25</xdr:col>
                    <xdr:colOff>371475</xdr:colOff>
                    <xdr:row>14</xdr:row>
                    <xdr:rowOff>342900</xdr:rowOff>
                  </to>
                </anchor>
              </controlPr>
            </control>
          </mc:Choice>
        </mc:AlternateContent>
        <mc:AlternateContent xmlns:mc="http://schemas.openxmlformats.org/markup-compatibility/2006">
          <mc:Choice Requires="x14">
            <control shapeId="2232" r:id="rId133" name="Drop Down 184">
              <controlPr defaultSize="0" autoLine="0" autoPict="0">
                <anchor moveWithCells="1">
                  <from>
                    <xdr:col>24</xdr:col>
                    <xdr:colOff>180975</xdr:colOff>
                    <xdr:row>12</xdr:row>
                    <xdr:rowOff>85725</xdr:rowOff>
                  </from>
                  <to>
                    <xdr:col>25</xdr:col>
                    <xdr:colOff>381000</xdr:colOff>
                    <xdr:row>12</xdr:row>
                    <xdr:rowOff>342900</xdr:rowOff>
                  </to>
                </anchor>
              </controlPr>
            </control>
          </mc:Choice>
        </mc:AlternateContent>
        <mc:AlternateContent xmlns:mc="http://schemas.openxmlformats.org/markup-compatibility/2006">
          <mc:Choice Requires="x14">
            <control shapeId="2233" r:id="rId134" name="Drop Down 185">
              <controlPr defaultSize="0" autoLine="0" autoPict="0">
                <anchor moveWithCells="1">
                  <from>
                    <xdr:col>24</xdr:col>
                    <xdr:colOff>180975</xdr:colOff>
                    <xdr:row>13</xdr:row>
                    <xdr:rowOff>76200</xdr:rowOff>
                  </from>
                  <to>
                    <xdr:col>25</xdr:col>
                    <xdr:colOff>381000</xdr:colOff>
                    <xdr:row>13</xdr:row>
                    <xdr:rowOff>342900</xdr:rowOff>
                  </to>
                </anchor>
              </controlPr>
            </control>
          </mc:Choice>
        </mc:AlternateContent>
        <mc:AlternateContent xmlns:mc="http://schemas.openxmlformats.org/markup-compatibility/2006">
          <mc:Choice Requires="x14">
            <control shapeId="2234" r:id="rId135" name="Drop Down 186">
              <controlPr defaultSize="0" autoLine="0" autoPict="0">
                <anchor moveWithCells="1">
                  <from>
                    <xdr:col>24</xdr:col>
                    <xdr:colOff>180975</xdr:colOff>
                    <xdr:row>16</xdr:row>
                    <xdr:rowOff>104775</xdr:rowOff>
                  </from>
                  <to>
                    <xdr:col>25</xdr:col>
                    <xdr:colOff>381000</xdr:colOff>
                    <xdr:row>16</xdr:row>
                    <xdr:rowOff>371475</xdr:rowOff>
                  </to>
                </anchor>
              </controlPr>
            </control>
          </mc:Choice>
        </mc:AlternateContent>
        <mc:AlternateContent xmlns:mc="http://schemas.openxmlformats.org/markup-compatibility/2006">
          <mc:Choice Requires="x14">
            <control shapeId="2235" r:id="rId136" name="Drop Down 187">
              <controlPr defaultSize="0" autoLine="0" autoPict="0">
                <anchor moveWithCells="1">
                  <from>
                    <xdr:col>30</xdr:col>
                    <xdr:colOff>38100</xdr:colOff>
                    <xdr:row>6</xdr:row>
                    <xdr:rowOff>352425</xdr:rowOff>
                  </from>
                  <to>
                    <xdr:col>30</xdr:col>
                    <xdr:colOff>866775</xdr:colOff>
                    <xdr:row>7</xdr:row>
                    <xdr:rowOff>190500</xdr:rowOff>
                  </to>
                </anchor>
              </controlPr>
            </control>
          </mc:Choice>
        </mc:AlternateContent>
        <mc:AlternateContent xmlns:mc="http://schemas.openxmlformats.org/markup-compatibility/2006">
          <mc:Choice Requires="x14">
            <control shapeId="2236" r:id="rId137" name="Drop Down 188">
              <controlPr defaultSize="0" autoLine="0" autoPict="0">
                <anchor moveWithCells="1">
                  <from>
                    <xdr:col>36</xdr:col>
                    <xdr:colOff>76200</xdr:colOff>
                    <xdr:row>6</xdr:row>
                    <xdr:rowOff>381000</xdr:rowOff>
                  </from>
                  <to>
                    <xdr:col>36</xdr:col>
                    <xdr:colOff>904875</xdr:colOff>
                    <xdr:row>7</xdr:row>
                    <xdr:rowOff>219075</xdr:rowOff>
                  </to>
                </anchor>
              </controlPr>
            </control>
          </mc:Choice>
        </mc:AlternateContent>
        <mc:AlternateContent xmlns:mc="http://schemas.openxmlformats.org/markup-compatibility/2006">
          <mc:Choice Requires="x14">
            <control shapeId="2237" r:id="rId138" name="Drop Down 189">
              <controlPr defaultSize="0" autoLine="0" autoPict="0">
                <anchor moveWithCells="1">
                  <from>
                    <xdr:col>42</xdr:col>
                    <xdr:colOff>76200</xdr:colOff>
                    <xdr:row>6</xdr:row>
                    <xdr:rowOff>381000</xdr:rowOff>
                  </from>
                  <to>
                    <xdr:col>42</xdr:col>
                    <xdr:colOff>895350</xdr:colOff>
                    <xdr:row>7</xdr:row>
                    <xdr:rowOff>219075</xdr:rowOff>
                  </to>
                </anchor>
              </controlPr>
            </control>
          </mc:Choice>
        </mc:AlternateContent>
        <mc:AlternateContent xmlns:mc="http://schemas.openxmlformats.org/markup-compatibility/2006">
          <mc:Choice Requires="x14">
            <control shapeId="2238" r:id="rId139" name="Drop Down 190">
              <controlPr defaultSize="0" autoLine="0" autoPict="0">
                <anchor moveWithCells="1">
                  <from>
                    <xdr:col>48</xdr:col>
                    <xdr:colOff>104775</xdr:colOff>
                    <xdr:row>6</xdr:row>
                    <xdr:rowOff>381000</xdr:rowOff>
                  </from>
                  <to>
                    <xdr:col>48</xdr:col>
                    <xdr:colOff>914400</xdr:colOff>
                    <xdr:row>7</xdr:row>
                    <xdr:rowOff>219075</xdr:rowOff>
                  </to>
                </anchor>
              </controlPr>
            </control>
          </mc:Choice>
        </mc:AlternateContent>
        <mc:AlternateContent xmlns:mc="http://schemas.openxmlformats.org/markup-compatibility/2006">
          <mc:Choice Requires="x14">
            <control shapeId="2239" r:id="rId140" name="Drop Down 191">
              <controlPr defaultSize="0" autoLine="0" autoPict="0">
                <anchor moveWithCells="1">
                  <from>
                    <xdr:col>54</xdr:col>
                    <xdr:colOff>95250</xdr:colOff>
                    <xdr:row>6</xdr:row>
                    <xdr:rowOff>409575</xdr:rowOff>
                  </from>
                  <to>
                    <xdr:col>54</xdr:col>
                    <xdr:colOff>904875</xdr:colOff>
                    <xdr:row>7</xdr:row>
                    <xdr:rowOff>257175</xdr:rowOff>
                  </to>
                </anchor>
              </controlPr>
            </control>
          </mc:Choice>
        </mc:AlternateContent>
        <mc:AlternateContent xmlns:mc="http://schemas.openxmlformats.org/markup-compatibility/2006">
          <mc:Choice Requires="x14">
            <control shapeId="2242" r:id="rId141" name="Check Box 194">
              <controlPr defaultSize="0" autoFill="0" autoLine="0" autoPict="0">
                <anchor moveWithCells="1">
                  <from>
                    <xdr:col>42</xdr:col>
                    <xdr:colOff>104775</xdr:colOff>
                    <xdr:row>2</xdr:row>
                    <xdr:rowOff>28575</xdr:rowOff>
                  </from>
                  <to>
                    <xdr:col>42</xdr:col>
                    <xdr:colOff>409575</xdr:colOff>
                    <xdr:row>2</xdr:row>
                    <xdr:rowOff>285750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BE30"/>
  <sheetViews>
    <sheetView showGridLines="0" showRowColHeaders="0" topLeftCell="C1" zoomScaleNormal="100" workbookViewId="0">
      <pane ySplit="6" topLeftCell="A7" activePane="bottomLeft" state="frozen"/>
      <selection activeCell="C2" sqref="C2"/>
      <selection pane="bottomLeft" activeCell="AZ2" sqref="AZ2:BD2"/>
    </sheetView>
  </sheetViews>
  <sheetFormatPr defaultRowHeight="15" x14ac:dyDescent="0.25"/>
  <cols>
    <col min="1" max="2" width="5.42578125" style="80" hidden="1" customWidth="1"/>
    <col min="3" max="3" width="3.42578125" style="80" customWidth="1"/>
    <col min="4" max="4" width="50.140625" customWidth="1"/>
    <col min="5" max="10" width="16.5703125" customWidth="1"/>
    <col min="11" max="11" width="17.140625" customWidth="1"/>
    <col min="12" max="14" width="15.5703125" customWidth="1"/>
    <col min="15" max="16" width="15.42578125" customWidth="1"/>
    <col min="17" max="17" width="15.85546875" customWidth="1"/>
    <col min="18" max="18" width="16.42578125" customWidth="1"/>
    <col min="19" max="19" width="1.140625" customWidth="1"/>
    <col min="22" max="22" width="12.85546875" customWidth="1"/>
    <col min="23" max="23" width="9.140625" hidden="1" customWidth="1"/>
    <col min="24" max="24" width="4.140625" hidden="1" customWidth="1"/>
    <col min="27" max="27" width="1.42578125" customWidth="1"/>
    <col min="28" max="28" width="38.42578125" customWidth="1"/>
    <col min="29" max="30" width="12.42578125" hidden="1" customWidth="1"/>
    <col min="31" max="31" width="14.85546875" customWidth="1"/>
    <col min="32" max="33" width="14.85546875" hidden="1" customWidth="1"/>
    <col min="34" max="34" width="38.42578125" customWidth="1"/>
    <col min="35" max="36" width="7.85546875" hidden="1" customWidth="1"/>
    <col min="37" max="37" width="15.140625" customWidth="1"/>
    <col min="38" max="39" width="11.42578125" hidden="1" customWidth="1"/>
    <col min="40" max="40" width="38.42578125" customWidth="1"/>
    <col min="41" max="42" width="12.42578125" hidden="1" customWidth="1"/>
    <col min="43" max="43" width="14.5703125" customWidth="1"/>
    <col min="44" max="44" width="14.5703125" hidden="1" customWidth="1"/>
    <col min="45" max="45" width="15.140625" hidden="1" customWidth="1"/>
    <col min="46" max="46" width="38.42578125" customWidth="1"/>
    <col min="47" max="48" width="11.140625" hidden="1" customWidth="1"/>
    <col min="49" max="49" width="15.140625" customWidth="1"/>
    <col min="50" max="51" width="13.5703125" hidden="1" customWidth="1"/>
    <col min="52" max="52" width="38.42578125" customWidth="1"/>
    <col min="53" max="54" width="10.42578125" hidden="1" customWidth="1"/>
    <col min="55" max="55" width="15.42578125" customWidth="1"/>
    <col min="56" max="57" width="9.140625" style="80" hidden="1" customWidth="1"/>
  </cols>
  <sheetData>
    <row r="1" spans="1:57" ht="40.5" customHeight="1" thickBot="1" x14ac:dyDescent="0.3">
      <c r="C1" s="784" t="s">
        <v>851</v>
      </c>
      <c r="D1" s="785"/>
      <c r="E1" s="785"/>
      <c r="F1" s="785"/>
      <c r="G1" s="785"/>
      <c r="H1" s="785"/>
      <c r="I1" s="785"/>
      <c r="J1" s="785"/>
      <c r="K1" s="785"/>
      <c r="L1" s="785"/>
      <c r="M1" s="785"/>
      <c r="N1" s="785"/>
      <c r="O1" s="785"/>
      <c r="P1" s="785"/>
      <c r="Q1" s="785"/>
      <c r="R1" s="785"/>
      <c r="S1" s="296"/>
      <c r="T1" s="813" t="s">
        <v>260</v>
      </c>
      <c r="U1" s="813"/>
      <c r="V1" s="813"/>
      <c r="W1" s="813"/>
      <c r="X1" s="813"/>
      <c r="Y1" s="813"/>
      <c r="Z1" s="813"/>
      <c r="AA1" s="296"/>
      <c r="AB1" s="785" t="s">
        <v>814</v>
      </c>
      <c r="AC1" s="785"/>
      <c r="AD1" s="785"/>
      <c r="AE1" s="785"/>
      <c r="AF1" s="785"/>
      <c r="AG1" s="785"/>
      <c r="AH1" s="785"/>
      <c r="AI1" s="785"/>
      <c r="AJ1" s="785"/>
      <c r="AK1" s="785"/>
      <c r="AL1" s="785"/>
      <c r="AM1" s="785"/>
      <c r="AN1" s="785"/>
      <c r="AO1" s="785"/>
      <c r="AP1" s="785"/>
      <c r="AQ1" s="785"/>
      <c r="AR1" s="785"/>
      <c r="AS1" s="785"/>
      <c r="AT1" s="785"/>
      <c r="AU1" s="785"/>
      <c r="AV1" s="785"/>
      <c r="AW1" s="785"/>
      <c r="AX1" s="785"/>
      <c r="AY1" s="785"/>
      <c r="AZ1" s="785"/>
      <c r="BA1" s="785"/>
      <c r="BB1" s="785"/>
      <c r="BC1" s="786"/>
    </row>
    <row r="2" spans="1:57" ht="69.75" customHeight="1" thickBot="1" x14ac:dyDescent="0.3">
      <c r="D2" s="830" t="s">
        <v>261</v>
      </c>
      <c r="E2" s="830"/>
      <c r="F2" s="830"/>
      <c r="G2" s="830"/>
      <c r="H2" s="830"/>
      <c r="I2" s="830"/>
      <c r="J2" s="830"/>
      <c r="K2" s="830"/>
      <c r="L2" s="830"/>
      <c r="M2" s="830"/>
      <c r="N2" s="830"/>
      <c r="O2" s="830"/>
      <c r="P2" s="830"/>
      <c r="Q2" s="830"/>
      <c r="R2" s="830"/>
      <c r="S2" s="450"/>
      <c r="T2" s="815" t="s">
        <v>163</v>
      </c>
      <c r="U2" s="815"/>
      <c r="V2" s="815"/>
      <c r="Y2" s="834" t="s">
        <v>80</v>
      </c>
      <c r="Z2" s="834"/>
      <c r="AB2" s="969" t="s">
        <v>832</v>
      </c>
      <c r="AC2" s="970"/>
      <c r="AD2" s="970"/>
      <c r="AE2" s="970"/>
      <c r="AF2" s="970"/>
      <c r="AG2" s="970"/>
      <c r="AH2" s="970"/>
      <c r="AI2" s="970"/>
      <c r="AJ2" s="970"/>
      <c r="AK2" s="970"/>
      <c r="AL2" s="970"/>
      <c r="AM2" s="970"/>
      <c r="AN2" s="970"/>
      <c r="AO2" s="970"/>
      <c r="AP2" s="970"/>
      <c r="AQ2" s="970"/>
      <c r="AR2" s="970"/>
      <c r="AS2" s="970"/>
      <c r="AT2" s="970"/>
      <c r="AU2" s="970"/>
      <c r="AV2" s="970"/>
      <c r="AW2" s="970"/>
      <c r="AX2" s="446"/>
      <c r="AY2" s="446"/>
      <c r="AZ2" s="971" t="s">
        <v>849</v>
      </c>
      <c r="BA2" s="972"/>
      <c r="BB2" s="972"/>
      <c r="BC2" s="972"/>
      <c r="BD2" s="972"/>
    </row>
    <row r="3" spans="1:57" ht="24" customHeight="1" thickBot="1" x14ac:dyDescent="0.35">
      <c r="C3" s="842" t="s">
        <v>735</v>
      </c>
      <c r="D3" s="843"/>
      <c r="E3" s="843"/>
      <c r="F3" s="843"/>
      <c r="G3" s="843"/>
      <c r="H3" s="843"/>
      <c r="I3" s="843"/>
      <c r="J3" s="843"/>
      <c r="K3" s="843"/>
      <c r="L3" s="843"/>
      <c r="M3" s="843"/>
      <c r="N3" s="843"/>
      <c r="O3" s="843"/>
      <c r="P3" s="843"/>
      <c r="Q3" s="843"/>
      <c r="R3" s="843"/>
      <c r="S3" s="843"/>
      <c r="T3" s="843"/>
      <c r="U3" s="843"/>
      <c r="V3" s="843"/>
      <c r="W3" s="843"/>
      <c r="X3" s="843"/>
      <c r="Y3" s="843"/>
      <c r="Z3" s="844"/>
      <c r="AB3" s="825" t="s">
        <v>736</v>
      </c>
      <c r="AC3" s="826"/>
      <c r="AD3" s="826"/>
      <c r="AE3" s="826"/>
      <c r="AF3" s="826"/>
      <c r="AG3" s="826"/>
      <c r="AH3" s="826"/>
      <c r="AI3" s="826"/>
      <c r="AJ3" s="826"/>
      <c r="AK3" s="826"/>
      <c r="AL3" s="826"/>
      <c r="AM3" s="826"/>
      <c r="AN3" s="826"/>
      <c r="AO3" s="426"/>
      <c r="AP3" s="426"/>
      <c r="AQ3" s="426"/>
      <c r="AR3" s="426" t="b">
        <v>0</v>
      </c>
      <c r="AS3" s="426"/>
      <c r="AT3" s="426"/>
      <c r="AU3" s="426"/>
      <c r="AV3" s="426"/>
      <c r="AW3" s="426"/>
      <c r="AX3" s="426"/>
      <c r="AY3" s="426"/>
      <c r="AZ3" s="426"/>
      <c r="BA3" s="426"/>
      <c r="BB3" s="426"/>
      <c r="BC3" s="427"/>
    </row>
    <row r="4" spans="1:57" ht="60.75" customHeight="1" thickBot="1" x14ac:dyDescent="0.3">
      <c r="C4" s="816" t="s">
        <v>667</v>
      </c>
      <c r="D4" s="817"/>
      <c r="E4" s="861" t="s">
        <v>652</v>
      </c>
      <c r="F4" s="862"/>
      <c r="G4" s="677" t="s">
        <v>653</v>
      </c>
      <c r="H4" s="897"/>
      <c r="I4" s="897"/>
      <c r="J4" s="898"/>
      <c r="K4" s="845" t="s">
        <v>654</v>
      </c>
      <c r="L4" s="846"/>
      <c r="M4" s="847"/>
      <c r="N4" s="879" t="s">
        <v>657</v>
      </c>
      <c r="O4" s="880"/>
      <c r="P4" s="881"/>
      <c r="Q4" s="831" t="s">
        <v>660</v>
      </c>
      <c r="R4" s="832"/>
      <c r="S4" s="822" t="s">
        <v>737</v>
      </c>
      <c r="T4" s="823"/>
      <c r="U4" s="823"/>
      <c r="V4" s="823"/>
      <c r="W4" s="823"/>
      <c r="X4" s="823"/>
      <c r="Y4" s="823"/>
      <c r="Z4" s="824"/>
      <c r="AB4" s="827" t="s">
        <v>738</v>
      </c>
      <c r="AC4" s="828"/>
      <c r="AD4" s="828"/>
      <c r="AE4" s="828"/>
      <c r="AF4" s="828"/>
      <c r="AG4" s="828"/>
      <c r="AH4" s="828"/>
      <c r="AI4" s="828"/>
      <c r="AJ4" s="828"/>
      <c r="AK4" s="828"/>
      <c r="AL4" s="828"/>
      <c r="AM4" s="828"/>
      <c r="AN4" s="828"/>
      <c r="AO4" s="828"/>
      <c r="AP4" s="828"/>
      <c r="AQ4" s="828"/>
      <c r="AR4" s="828"/>
      <c r="AS4" s="828"/>
      <c r="AT4" s="828"/>
      <c r="AU4" s="828"/>
      <c r="AV4" s="828"/>
      <c r="AW4" s="828"/>
      <c r="AX4" s="828"/>
      <c r="AY4" s="828"/>
      <c r="AZ4" s="828"/>
      <c r="BA4" s="828"/>
      <c r="BB4" s="828"/>
      <c r="BC4" s="829"/>
      <c r="BD4" s="80" t="s">
        <v>77</v>
      </c>
      <c r="BE4" s="80" t="s">
        <v>78</v>
      </c>
    </row>
    <row r="5" spans="1:57" ht="34.5" customHeight="1" x14ac:dyDescent="0.25">
      <c r="C5" s="818"/>
      <c r="D5" s="819"/>
      <c r="E5" s="863" t="s">
        <v>266</v>
      </c>
      <c r="F5" s="865" t="s">
        <v>779</v>
      </c>
      <c r="G5" s="852" t="s">
        <v>677</v>
      </c>
      <c r="H5" s="867" t="s">
        <v>780</v>
      </c>
      <c r="I5" s="869" t="s">
        <v>675</v>
      </c>
      <c r="J5" s="877" t="s">
        <v>676</v>
      </c>
      <c r="K5" s="719" t="s">
        <v>655</v>
      </c>
      <c r="L5" s="810" t="s">
        <v>777</v>
      </c>
      <c r="M5" s="694" t="s">
        <v>656</v>
      </c>
      <c r="N5" s="731" t="s">
        <v>658</v>
      </c>
      <c r="O5" s="810" t="s">
        <v>778</v>
      </c>
      <c r="P5" s="895" t="s">
        <v>659</v>
      </c>
      <c r="Q5" s="836" t="s">
        <v>267</v>
      </c>
      <c r="R5" s="865" t="s">
        <v>101</v>
      </c>
      <c r="S5" s="838" t="s">
        <v>562</v>
      </c>
      <c r="T5" s="839"/>
      <c r="U5" s="839"/>
      <c r="V5" s="839"/>
      <c r="W5" s="80"/>
      <c r="X5" s="80" t="b">
        <v>0</v>
      </c>
      <c r="Y5" s="92"/>
      <c r="Z5" s="858" t="str">
        <f>IF(AND(X5=FALSE,X6=FALSE,X7=FALSE,X8=FALSE),"",IF(AND(X5=TRUE,X6=TRUE),"Yes",IF(AND(X5=TRUE,X7=TRUE),"Yes",IF(AND(X6=TRUE,X7=TRUE),"Yes",IF(AND(X5=TRUE,X8=TRUE),"Yes",IF(AND(X7=TRUE,X8=TRUE),"Yes","No"))))))</f>
        <v/>
      </c>
      <c r="AB5" s="814" t="s">
        <v>739</v>
      </c>
      <c r="AC5" s="419"/>
      <c r="AD5" s="419"/>
      <c r="AE5" s="835" t="s">
        <v>62</v>
      </c>
      <c r="AF5" s="420"/>
      <c r="AG5" s="420"/>
      <c r="AH5" s="841" t="s">
        <v>740</v>
      </c>
      <c r="AI5" s="421"/>
      <c r="AJ5" s="421"/>
      <c r="AK5" s="841" t="s">
        <v>62</v>
      </c>
      <c r="AL5" s="420"/>
      <c r="AM5" s="420"/>
      <c r="AN5" s="809" t="s">
        <v>741</v>
      </c>
      <c r="AO5" s="422"/>
      <c r="AP5" s="422"/>
      <c r="AQ5" s="809" t="s">
        <v>62</v>
      </c>
      <c r="AR5" s="420"/>
      <c r="AS5" s="420"/>
      <c r="AT5" s="854" t="s">
        <v>742</v>
      </c>
      <c r="AU5" s="423"/>
      <c r="AV5" s="423"/>
      <c r="AW5" s="854" t="s">
        <v>62</v>
      </c>
      <c r="AX5" s="420"/>
      <c r="AY5" s="420"/>
      <c r="AZ5" s="956" t="s">
        <v>743</v>
      </c>
      <c r="BA5" s="424"/>
      <c r="BB5" s="425"/>
      <c r="BC5" s="840" t="s">
        <v>62</v>
      </c>
      <c r="BD5" s="812">
        <v>1</v>
      </c>
      <c r="BE5" s="812">
        <f>INDEX(Cups,BD5)</f>
        <v>0</v>
      </c>
    </row>
    <row r="6" spans="1:57" ht="44.25" customHeight="1" thickBot="1" x14ac:dyDescent="0.3">
      <c r="C6" s="820"/>
      <c r="D6" s="821"/>
      <c r="E6" s="864"/>
      <c r="F6" s="866"/>
      <c r="G6" s="853"/>
      <c r="H6" s="868"/>
      <c r="I6" s="870"/>
      <c r="J6" s="878"/>
      <c r="K6" s="720"/>
      <c r="L6" s="811"/>
      <c r="M6" s="695"/>
      <c r="N6" s="833"/>
      <c r="O6" s="811"/>
      <c r="P6" s="896"/>
      <c r="Q6" s="837"/>
      <c r="R6" s="866"/>
      <c r="S6" s="838" t="s">
        <v>563</v>
      </c>
      <c r="T6" s="839"/>
      <c r="U6" s="839"/>
      <c r="V6" s="839"/>
      <c r="W6" s="80"/>
      <c r="X6" s="80" t="b">
        <v>0</v>
      </c>
      <c r="Y6" s="92"/>
      <c r="Z6" s="859"/>
      <c r="AB6" s="792"/>
      <c r="AC6" s="325" t="s">
        <v>63</v>
      </c>
      <c r="AD6" s="325"/>
      <c r="AE6" s="775"/>
      <c r="AF6" s="265" t="s">
        <v>65</v>
      </c>
      <c r="AG6" s="265" t="s">
        <v>66</v>
      </c>
      <c r="AH6" s="777"/>
      <c r="AI6" s="320" t="s">
        <v>69</v>
      </c>
      <c r="AJ6" s="320"/>
      <c r="AK6" s="777"/>
      <c r="AL6" s="265" t="s">
        <v>67</v>
      </c>
      <c r="AM6" s="265" t="s">
        <v>68</v>
      </c>
      <c r="AN6" s="764"/>
      <c r="AO6" s="321" t="s">
        <v>70</v>
      </c>
      <c r="AP6" s="321"/>
      <c r="AQ6" s="764"/>
      <c r="AR6" s="265" t="s">
        <v>71</v>
      </c>
      <c r="AS6" s="265" t="s">
        <v>72</v>
      </c>
      <c r="AT6" s="766"/>
      <c r="AU6" s="322" t="s">
        <v>73</v>
      </c>
      <c r="AV6" s="322"/>
      <c r="AW6" s="766"/>
      <c r="AX6" s="265" t="s">
        <v>74</v>
      </c>
      <c r="AY6" s="265" t="s">
        <v>75</v>
      </c>
      <c r="AZ6" s="768"/>
      <c r="BA6" s="323" t="s">
        <v>76</v>
      </c>
      <c r="BB6" s="266"/>
      <c r="BC6" s="770"/>
      <c r="BD6" s="812"/>
      <c r="BE6" s="812"/>
    </row>
    <row r="7" spans="1:57" ht="34.5" customHeight="1" x14ac:dyDescent="0.25">
      <c r="A7" s="451">
        <v>1</v>
      </c>
      <c r="B7" s="451">
        <f>INDEX(meals,A7)</f>
        <v>0</v>
      </c>
      <c r="C7" s="457">
        <v>1</v>
      </c>
      <c r="D7" s="91"/>
      <c r="E7" s="187" t="str">
        <f>IF(B7=0,"",FLOOR(VLOOKUP(A7,'All Meals'!$A$12:$V$61,4),0.25))</f>
        <v/>
      </c>
      <c r="F7" s="188" t="str">
        <f>IF(B7=0,"",IF(E7="","No",IF(E7&gt;=1,"Yes","No")))</f>
        <v/>
      </c>
      <c r="G7" s="187" t="str">
        <f>IF(B7=0,"",FLOOR(VLOOKUP(A7,'All Meals'!$A$12:$V$61,5),0.25))</f>
        <v/>
      </c>
      <c r="H7" s="189" t="str">
        <f>IF(B7=0,"",IF(G7="","No",IF(G7&gt;=1,"Yes","No")))</f>
        <v/>
      </c>
      <c r="I7" s="260" t="str">
        <f>IF(B7=0,"",FLOOR(VLOOKUP(A7,'All Meals'!$A$12:$V$61,6),0.25))</f>
        <v/>
      </c>
      <c r="J7" s="260" t="str">
        <f>IF(B7=0,"",FLOOR(VLOOKUP(A7,'All Meals'!$A$12:$V$61,7),0.25))</f>
        <v/>
      </c>
      <c r="K7" s="109" t="str">
        <f>IF(B7=0, "",VLOOKUP(A7,'All Meals'!$A$12:$V$61,10))</f>
        <v/>
      </c>
      <c r="L7" s="110" t="str">
        <f>IF(B7=0,"",IF(K7="","No",IF(K7&gt;=0.5,"Yes","No")))</f>
        <v/>
      </c>
      <c r="M7" s="354" t="str">
        <f>IF(B7=0, "",VLOOKUP(A7,'All Meals'!$A$12:$V$61,13))</f>
        <v/>
      </c>
      <c r="N7" s="109" t="str">
        <f>IF(B7=0, "",VLOOKUP(A7,'All Meals'!$A$12:$V$61,16))</f>
        <v/>
      </c>
      <c r="O7" s="441" t="str">
        <f>IF(B7=0,"",IF(N7="","No",IF(N7&gt;=0.75,"Yes","No")))</f>
        <v/>
      </c>
      <c r="P7" s="442" t="str">
        <f>IF(B7=0, "",VLOOKUP(A7,'All Meals'!$A$12:$V$61,19))</f>
        <v/>
      </c>
      <c r="Q7" s="109" t="str">
        <f>IF(B7=0, "",VLOOKUP(A7,'All Meals'!$A$12:$V$61,20))</f>
        <v/>
      </c>
      <c r="R7" s="188" t="str">
        <f t="shared" ref="R7:R26" si="0">IF(B7=0,"",IF(Q7="","No",IF(Q7&gt;=1,"Yes","No")))</f>
        <v/>
      </c>
      <c r="S7" s="838" t="s">
        <v>564</v>
      </c>
      <c r="T7" s="839"/>
      <c r="U7" s="839"/>
      <c r="V7" s="839"/>
      <c r="W7" s="80"/>
      <c r="X7" s="80" t="b">
        <v>0</v>
      </c>
      <c r="Y7" s="92"/>
      <c r="Z7" s="859"/>
      <c r="AB7" s="893" t="s">
        <v>744</v>
      </c>
      <c r="AC7" s="889"/>
      <c r="AD7" s="889"/>
      <c r="AE7" s="891"/>
      <c r="AF7" s="855">
        <v>1</v>
      </c>
      <c r="AG7" s="857">
        <f>INDEX(Cups,AF7)</f>
        <v>0</v>
      </c>
      <c r="AH7" s="885" t="s">
        <v>745</v>
      </c>
      <c r="AI7" s="887"/>
      <c r="AJ7" s="887"/>
      <c r="AK7" s="885"/>
      <c r="AL7" s="855">
        <v>1</v>
      </c>
      <c r="AM7" s="857">
        <f>INDEX(Cups,AL7)</f>
        <v>0</v>
      </c>
      <c r="AN7" s="871" t="s">
        <v>746</v>
      </c>
      <c r="AO7" s="875"/>
      <c r="AP7" s="875"/>
      <c r="AQ7" s="871"/>
      <c r="AR7" s="855">
        <v>1</v>
      </c>
      <c r="AS7" s="857">
        <f>INDEX(Cups,AR7)</f>
        <v>0</v>
      </c>
      <c r="AT7" s="873" t="s">
        <v>747</v>
      </c>
      <c r="AU7" s="954"/>
      <c r="AV7" s="954"/>
      <c r="AW7" s="954"/>
      <c r="AX7" s="855">
        <v>1</v>
      </c>
      <c r="AY7" s="857">
        <f>INDEX(Cups,AX7)</f>
        <v>0</v>
      </c>
      <c r="AZ7" s="964" t="s">
        <v>748</v>
      </c>
      <c r="BA7" s="960"/>
      <c r="BB7" s="960"/>
      <c r="BC7" s="962"/>
    </row>
    <row r="8" spans="1:57" ht="33.75" customHeight="1" thickBot="1" x14ac:dyDescent="0.3">
      <c r="A8" s="451">
        <v>1</v>
      </c>
      <c r="B8" s="451">
        <f>INDEX(meals,A8)</f>
        <v>0</v>
      </c>
      <c r="C8" s="458">
        <v>2</v>
      </c>
      <c r="D8" s="73"/>
      <c r="E8" s="187" t="str">
        <f>IF(B8=0,"",FLOOR(VLOOKUP(A8,'All Meals'!$A$12:$V$61,4),0.25))</f>
        <v/>
      </c>
      <c r="F8" s="188" t="str">
        <f t="shared" ref="F8:F26" si="1">IF(B8=0,"",IF(E8="","No",IF(E8&gt;=1,"Yes","No")))</f>
        <v/>
      </c>
      <c r="G8" s="187" t="str">
        <f>IF(B8=0,"",FLOOR(VLOOKUP(A8,'All Meals'!$A$12:$V$61,5),0.25))</f>
        <v/>
      </c>
      <c r="H8" s="189" t="str">
        <f t="shared" ref="H8:H26" si="2">IF(B8=0,"",IF(G8="","No",IF(G8&gt;=1,"Yes","No")))</f>
        <v/>
      </c>
      <c r="I8" s="260" t="str">
        <f>IF(B8=0,"",FLOOR(VLOOKUP(A8,'All Meals'!$A$12:$V$61,6),0.25))</f>
        <v/>
      </c>
      <c r="J8" s="260" t="str">
        <f>IF(B8=0,"",FLOOR(VLOOKUP(A8,'All Meals'!$A$12:$V$61,7),0.25))</f>
        <v/>
      </c>
      <c r="K8" s="109" t="str">
        <f>IF(B8=0, "",VLOOKUP(A8,'All Meals'!$A$12:$V$61,10))</f>
        <v/>
      </c>
      <c r="L8" s="110" t="str">
        <f t="shared" ref="L8:L26" si="3">IF(B8=0,"",IF(K8="","No",IF(K8&gt;=0.5,"Yes","No")))</f>
        <v/>
      </c>
      <c r="M8" s="354" t="str">
        <f>IF(B8=0, "",VLOOKUP(A8,'All Meals'!$A$12:$V$61,13))</f>
        <v/>
      </c>
      <c r="N8" s="109" t="str">
        <f>IF(B8=0, "",VLOOKUP(A8,'All Meals'!$A$12:$V$61,16))</f>
        <v/>
      </c>
      <c r="O8" s="441" t="str">
        <f t="shared" ref="O8:O17" si="4">IF(B8=0,"",IF(N8="","No",IF(N8&gt;=1,"Yes","No")))</f>
        <v/>
      </c>
      <c r="P8" s="442" t="str">
        <f>IF(B8=0, "",VLOOKUP(A8,'All Meals'!$A$12:$V$61,19))</f>
        <v/>
      </c>
      <c r="Q8" s="109" t="str">
        <f>IF(B8=0, "",VLOOKUP(A8,'All Meals'!$A$12:$V$61,20))</f>
        <v/>
      </c>
      <c r="R8" s="188" t="str">
        <f t="shared" si="0"/>
        <v/>
      </c>
      <c r="S8" s="838" t="s">
        <v>565</v>
      </c>
      <c r="T8" s="839"/>
      <c r="U8" s="839"/>
      <c r="V8" s="839"/>
      <c r="W8" s="80"/>
      <c r="X8" s="80" t="b">
        <v>0</v>
      </c>
      <c r="Y8" s="92"/>
      <c r="Z8" s="860"/>
      <c r="AB8" s="894"/>
      <c r="AC8" s="890"/>
      <c r="AD8" s="890"/>
      <c r="AE8" s="892"/>
      <c r="AF8" s="856"/>
      <c r="AG8" s="856"/>
      <c r="AH8" s="886"/>
      <c r="AI8" s="888"/>
      <c r="AJ8" s="888"/>
      <c r="AK8" s="886"/>
      <c r="AL8" s="856"/>
      <c r="AM8" s="856"/>
      <c r="AN8" s="872"/>
      <c r="AO8" s="876"/>
      <c r="AP8" s="876"/>
      <c r="AQ8" s="872"/>
      <c r="AR8" s="856"/>
      <c r="AS8" s="856"/>
      <c r="AT8" s="874"/>
      <c r="AU8" s="955"/>
      <c r="AV8" s="955"/>
      <c r="AW8" s="955"/>
      <c r="AX8" s="856"/>
      <c r="AY8" s="856"/>
      <c r="AZ8" s="965"/>
      <c r="BA8" s="961"/>
      <c r="BB8" s="961"/>
      <c r="BC8" s="963"/>
    </row>
    <row r="9" spans="1:57" ht="33.75" customHeight="1" thickBot="1" x14ac:dyDescent="0.3">
      <c r="A9" s="451">
        <v>1</v>
      </c>
      <c r="B9" s="451">
        <f>INDEX(meals,A9)</f>
        <v>0</v>
      </c>
      <c r="C9" s="458">
        <v>3</v>
      </c>
      <c r="D9" s="73"/>
      <c r="E9" s="187" t="str">
        <f>IF(B9=0,"",FLOOR(VLOOKUP(A9,'All Meals'!$A$12:$V$61,4),0.25))</f>
        <v/>
      </c>
      <c r="F9" s="188" t="str">
        <f t="shared" si="1"/>
        <v/>
      </c>
      <c r="G9" s="187" t="str">
        <f>IF(B9=0,"",FLOOR(VLOOKUP(A9,'All Meals'!$A$12:$V$61,5),0.25))</f>
        <v/>
      </c>
      <c r="H9" s="189" t="str">
        <f t="shared" si="2"/>
        <v/>
      </c>
      <c r="I9" s="260" t="str">
        <f>IF(B9=0,"",FLOOR(VLOOKUP(A9,'All Meals'!$A$12:$V$61,6),0.25))</f>
        <v/>
      </c>
      <c r="J9" s="260" t="str">
        <f>IF(B9=0,"",FLOOR(VLOOKUP(A9,'All Meals'!$A$12:$V$61,7),0.25))</f>
        <v/>
      </c>
      <c r="K9" s="109" t="str">
        <f>IF(B9=0, "",VLOOKUP(A9,'All Meals'!$A$12:$V$61,10))</f>
        <v/>
      </c>
      <c r="L9" s="110" t="str">
        <f t="shared" si="3"/>
        <v/>
      </c>
      <c r="M9" s="354" t="str">
        <f>IF(B9=0, "",VLOOKUP(A9,'All Meals'!$A$12:$V$61,13))</f>
        <v/>
      </c>
      <c r="N9" s="109" t="str">
        <f>IF(B9=0, "",VLOOKUP(A9,'All Meals'!$A$12:$V$61,16))</f>
        <v/>
      </c>
      <c r="O9" s="441" t="str">
        <f t="shared" si="4"/>
        <v/>
      </c>
      <c r="P9" s="442" t="str">
        <f>IF(B9=0, "",VLOOKUP(A9,'All Meals'!$A$12:$V$61,19))</f>
        <v/>
      </c>
      <c r="Q9" s="109" t="str">
        <f>IF(B9=0, "",VLOOKUP(A9,'All Meals'!$A$12:$V$61,20))</f>
        <v/>
      </c>
      <c r="R9" s="188" t="str">
        <f t="shared" si="0"/>
        <v/>
      </c>
      <c r="S9" s="936" t="s">
        <v>566</v>
      </c>
      <c r="T9" s="937"/>
      <c r="U9" s="937"/>
      <c r="V9" s="937"/>
      <c r="W9" s="107"/>
      <c r="X9" s="107" t="b">
        <v>0</v>
      </c>
      <c r="Y9" s="93"/>
      <c r="Z9" s="108" t="str">
        <f>IF(X9=TRUE,"No","")</f>
        <v/>
      </c>
      <c r="AB9" s="921" t="str">
        <f>IF(OR(COUNTIF(AC10:AC19, 12)&gt;0, COUNTIF(AC10:AC19,2)&gt;0, COUNTIF(AC10:AC19,4)&gt;0, COUNTIF(AC10:AC19,10)&gt;0, COUNTIF(AC10:AC19,15)&gt;0, COUNTIF(AC10:AC19,17)&gt;0,), "Remember to enter CREDITABLE amounts of leafy greens!", "")</f>
        <v/>
      </c>
      <c r="AC9" s="922"/>
      <c r="AD9" s="922"/>
      <c r="AE9" s="923"/>
      <c r="AF9" s="324"/>
      <c r="AG9" s="324"/>
      <c r="AH9" s="882" t="str">
        <f>IF(COUNTIF(AI10:AI19,10)&gt;0,"Remember to enter the CREDITABLE amount of tomato paste!","")</f>
        <v/>
      </c>
      <c r="AI9" s="883"/>
      <c r="AJ9" s="883"/>
      <c r="AK9" s="884"/>
      <c r="AL9" s="324"/>
      <c r="AM9" s="324"/>
      <c r="AN9" s="800" t="str">
        <f>IF(SUM(AO10:AO19)&gt;10, "If crediting as a vegetable do not also credit as a meat/meat alternate", "")</f>
        <v/>
      </c>
      <c r="AO9" s="801"/>
      <c r="AP9" s="801"/>
      <c r="AQ9" s="802"/>
      <c r="AR9" s="295"/>
      <c r="AS9" s="295"/>
      <c r="AT9" s="966"/>
      <c r="AU9" s="967"/>
      <c r="AV9" s="967"/>
      <c r="AW9" s="968"/>
      <c r="AX9" s="295"/>
      <c r="AY9" s="295"/>
      <c r="AZ9" s="957"/>
      <c r="BA9" s="958"/>
      <c r="BB9" s="958"/>
      <c r="BC9" s="959"/>
    </row>
    <row r="10" spans="1:57" ht="33.75" customHeight="1" thickBot="1" x14ac:dyDescent="0.3">
      <c r="A10" s="451">
        <v>1</v>
      </c>
      <c r="B10" s="451">
        <f t="shared" ref="B10:B26" si="5">INDEX(meals,A10)</f>
        <v>0</v>
      </c>
      <c r="C10" s="458">
        <v>4</v>
      </c>
      <c r="D10" s="73"/>
      <c r="E10" s="187" t="str">
        <f>IF(B10=0,"",FLOOR(VLOOKUP(A10,'All Meals'!$A$12:$V$61,4),0.25))</f>
        <v/>
      </c>
      <c r="F10" s="188" t="str">
        <f t="shared" si="1"/>
        <v/>
      </c>
      <c r="G10" s="187" t="str">
        <f>IF(B10=0,"",FLOOR(VLOOKUP(A10,'All Meals'!$A$12:$V$61,5),0.25))</f>
        <v/>
      </c>
      <c r="H10" s="189" t="str">
        <f t="shared" si="2"/>
        <v/>
      </c>
      <c r="I10" s="260" t="str">
        <f>IF(B10=0,"",FLOOR(VLOOKUP(A10,'All Meals'!$A$12:$V$61,6),0.25))</f>
        <v/>
      </c>
      <c r="J10" s="260" t="str">
        <f>IF(B10=0,"",FLOOR(VLOOKUP(A10,'All Meals'!$A$12:$V$61,7),0.25))</f>
        <v/>
      </c>
      <c r="K10" s="109" t="str">
        <f>IF(B10=0, "",VLOOKUP(A10,'All Meals'!$A$12:$V$61,10))</f>
        <v/>
      </c>
      <c r="L10" s="110" t="str">
        <f t="shared" si="3"/>
        <v/>
      </c>
      <c r="M10" s="354" t="str">
        <f>IF(B10=0, "",VLOOKUP(A10,'All Meals'!$A$12:$V$61,13))</f>
        <v/>
      </c>
      <c r="N10" s="109" t="str">
        <f>IF(B10=0, "",VLOOKUP(A10,'All Meals'!$A$12:$V$61,16))</f>
        <v/>
      </c>
      <c r="O10" s="441" t="str">
        <f t="shared" si="4"/>
        <v/>
      </c>
      <c r="P10" s="442" t="str">
        <f>IF(B10=0, "",VLOOKUP(A10,'All Meals'!$A$12:$V$61,19))</f>
        <v/>
      </c>
      <c r="Q10" s="109" t="str">
        <f>IF(B10=0, "",VLOOKUP(A10,'All Meals'!$A$12:$V$61,20))</f>
        <v/>
      </c>
      <c r="R10" s="188" t="str">
        <f t="shared" si="0"/>
        <v/>
      </c>
      <c r="S10" s="331"/>
      <c r="T10" s="170"/>
      <c r="U10" s="170"/>
      <c r="V10" s="170"/>
      <c r="W10" s="80"/>
      <c r="X10" s="80"/>
      <c r="AB10" s="219"/>
      <c r="AC10" s="220">
        <v>1</v>
      </c>
      <c r="AD10" s="220">
        <f t="shared" ref="AD10:AD19" si="6">INDEX(GREEN,AC10)</f>
        <v>0</v>
      </c>
      <c r="AE10" s="220"/>
      <c r="AF10" s="294">
        <v>1</v>
      </c>
      <c r="AG10" s="294" t="str">
        <f t="shared" ref="AG10:AG19" si="7">IF(AD10=0,"",INDEX(Cups,AF10))</f>
        <v/>
      </c>
      <c r="AH10" s="96"/>
      <c r="AI10" s="96">
        <v>1</v>
      </c>
      <c r="AJ10" s="96">
        <f t="shared" ref="AJ10:AJ19" si="8">INDEX(RED,AI10)</f>
        <v>0</v>
      </c>
      <c r="AK10" s="96"/>
      <c r="AL10" s="294">
        <v>1</v>
      </c>
      <c r="AM10" s="294" t="str">
        <f t="shared" ref="AM10:AM19" si="9">IF(AJ10=0, "", INDEX(Cups,AL10))</f>
        <v/>
      </c>
      <c r="AN10" s="221"/>
      <c r="AO10" s="221">
        <v>1</v>
      </c>
      <c r="AP10" s="221">
        <f t="shared" ref="AP10:AP19" si="10">INDEX(BEANS,AO10)</f>
        <v>0</v>
      </c>
      <c r="AQ10" s="221"/>
      <c r="AR10" s="294">
        <v>1</v>
      </c>
      <c r="AS10" s="294" t="str">
        <f t="shared" ref="AS10:AS19" si="11">IF(AP10=0,"",INDEX(Cups,AR10))</f>
        <v/>
      </c>
      <c r="AT10" s="222"/>
      <c r="AU10" s="222">
        <v>1</v>
      </c>
      <c r="AV10" s="222">
        <f t="shared" ref="AV10:AV19" si="12">INDEX(STARCHY,AU10)</f>
        <v>0</v>
      </c>
      <c r="AW10" s="222"/>
      <c r="AX10" s="294">
        <v>1</v>
      </c>
      <c r="AY10" s="294" t="str">
        <f>IF(AV10=0,"",INDEX(Cups,AX10))</f>
        <v/>
      </c>
      <c r="AZ10" s="223"/>
      <c r="BA10" s="223">
        <v>1</v>
      </c>
      <c r="BB10" s="224">
        <f t="shared" ref="BB10:BB19" si="13">INDEX(OTHER,BA10)</f>
        <v>0</v>
      </c>
      <c r="BC10" s="225"/>
      <c r="BD10" s="80">
        <v>1</v>
      </c>
      <c r="BE10" s="80" t="str">
        <f t="shared" ref="BE10:BE19" si="14">IF(BB10=0,"",INDEX(Cups,BD10))</f>
        <v/>
      </c>
    </row>
    <row r="11" spans="1:57" ht="33.75" customHeight="1" x14ac:dyDescent="0.25">
      <c r="A11" s="451">
        <v>1</v>
      </c>
      <c r="B11" s="451">
        <f t="shared" si="5"/>
        <v>0</v>
      </c>
      <c r="C11" s="458">
        <v>5</v>
      </c>
      <c r="D11" s="73"/>
      <c r="E11" s="187" t="str">
        <f>IF(B11=0,"",FLOOR(VLOOKUP(A11,'All Meals'!$A$12:$V$61,4),0.25))</f>
        <v/>
      </c>
      <c r="F11" s="188" t="str">
        <f t="shared" si="1"/>
        <v/>
      </c>
      <c r="G11" s="187" t="str">
        <f>IF(B11=0,"",FLOOR(VLOOKUP(A11,'All Meals'!$A$12:$V$61,5),0.25))</f>
        <v/>
      </c>
      <c r="H11" s="189" t="str">
        <f t="shared" si="2"/>
        <v/>
      </c>
      <c r="I11" s="260" t="str">
        <f>IF(B11=0,"",FLOOR(VLOOKUP(A11,'All Meals'!$A$12:$V$61,6),0.25))</f>
        <v/>
      </c>
      <c r="J11" s="260" t="str">
        <f>IF(B11=0,"",FLOOR(VLOOKUP(A11,'All Meals'!$A$12:$V$61,7),0.25))</f>
        <v/>
      </c>
      <c r="K11" s="109" t="str">
        <f>IF(B11=0, "",VLOOKUP(A11,'All Meals'!$A$12:$V$61,10))</f>
        <v/>
      </c>
      <c r="L11" s="110" t="str">
        <f t="shared" si="3"/>
        <v/>
      </c>
      <c r="M11" s="354" t="str">
        <f>IF(B11=0, "",VLOOKUP(A11,'All Meals'!$A$12:$V$61,13))</f>
        <v/>
      </c>
      <c r="N11" s="109" t="str">
        <f>IF(B11=0, "",VLOOKUP(A11,'All Meals'!$A$12:$V$61,16))</f>
        <v/>
      </c>
      <c r="O11" s="441" t="str">
        <f t="shared" si="4"/>
        <v/>
      </c>
      <c r="P11" s="442" t="str">
        <f>IF(B11=0, "",VLOOKUP(A11,'All Meals'!$A$12:$V$61,19))</f>
        <v/>
      </c>
      <c r="Q11" s="109" t="str">
        <f>IF(B11=0, "",VLOOKUP(A11,'All Meals'!$A$12:$V$61,20))</f>
        <v/>
      </c>
      <c r="R11" s="188" t="str">
        <f t="shared" si="0"/>
        <v/>
      </c>
      <c r="T11" s="713" t="s">
        <v>239</v>
      </c>
      <c r="U11" s="714"/>
      <c r="V11" s="714"/>
      <c r="W11" s="714"/>
      <c r="X11" s="714"/>
      <c r="Y11" s="714"/>
      <c r="Z11" s="715"/>
      <c r="AB11" s="94"/>
      <c r="AC11" s="95">
        <v>1</v>
      </c>
      <c r="AD11" s="95">
        <f t="shared" si="6"/>
        <v>0</v>
      </c>
      <c r="AE11" s="95"/>
      <c r="AF11" s="92">
        <v>1</v>
      </c>
      <c r="AG11" s="92" t="str">
        <f t="shared" si="7"/>
        <v/>
      </c>
      <c r="AH11" s="96"/>
      <c r="AI11" s="96">
        <v>1</v>
      </c>
      <c r="AJ11" s="96">
        <f t="shared" si="8"/>
        <v>0</v>
      </c>
      <c r="AK11" s="96"/>
      <c r="AL11" s="92">
        <v>1</v>
      </c>
      <c r="AM11" s="92" t="str">
        <f t="shared" si="9"/>
        <v/>
      </c>
      <c r="AN11" s="97"/>
      <c r="AO11" s="97">
        <v>1</v>
      </c>
      <c r="AP11" s="97">
        <f t="shared" si="10"/>
        <v>0</v>
      </c>
      <c r="AQ11" s="97"/>
      <c r="AR11" s="92">
        <v>1</v>
      </c>
      <c r="AS11" s="92" t="str">
        <f t="shared" si="11"/>
        <v/>
      </c>
      <c r="AT11" s="98"/>
      <c r="AU11" s="98">
        <v>1</v>
      </c>
      <c r="AV11" s="98">
        <f t="shared" si="12"/>
        <v>0</v>
      </c>
      <c r="AW11" s="98"/>
      <c r="AX11" s="92">
        <v>1</v>
      </c>
      <c r="AY11" s="92" t="str">
        <f t="shared" ref="AY11:AY19" si="15">IF(AV11=0,"",INDEX(Cups,AX11))</f>
        <v/>
      </c>
      <c r="AZ11" s="99"/>
      <c r="BA11" s="99">
        <v>1</v>
      </c>
      <c r="BB11" s="100">
        <f t="shared" si="13"/>
        <v>0</v>
      </c>
      <c r="BC11" s="101"/>
      <c r="BD11" s="80">
        <v>1</v>
      </c>
      <c r="BE11" s="80" t="str">
        <f t="shared" si="14"/>
        <v/>
      </c>
    </row>
    <row r="12" spans="1:57" ht="33.75" customHeight="1" thickBot="1" x14ac:dyDescent="0.3">
      <c r="A12" s="451">
        <v>1</v>
      </c>
      <c r="B12" s="451">
        <f t="shared" si="5"/>
        <v>0</v>
      </c>
      <c r="C12" s="458">
        <v>6</v>
      </c>
      <c r="D12" s="73"/>
      <c r="E12" s="187" t="str">
        <f>IF(B12=0,"",FLOOR(VLOOKUP(A12,'All Meals'!$A$12:$V$61,4),0.25))</f>
        <v/>
      </c>
      <c r="F12" s="188" t="str">
        <f t="shared" si="1"/>
        <v/>
      </c>
      <c r="G12" s="187" t="str">
        <f>IF(B12=0,"",FLOOR(VLOOKUP(A12,'All Meals'!$A$12:$V$61,5),0.25))</f>
        <v/>
      </c>
      <c r="H12" s="189" t="str">
        <f t="shared" si="2"/>
        <v/>
      </c>
      <c r="I12" s="260" t="str">
        <f>IF(B12=0,"",FLOOR(VLOOKUP(A12,'All Meals'!$A$12:$V$61,6),0.25))</f>
        <v/>
      </c>
      <c r="J12" s="260" t="str">
        <f>IF(B12=0,"",FLOOR(VLOOKUP(A12,'All Meals'!$A$12:$V$61,7),0.25))</f>
        <v/>
      </c>
      <c r="K12" s="109" t="str">
        <f>IF(B12=0, "",VLOOKUP(A12,'All Meals'!$A$12:$V$61,10))</f>
        <v/>
      </c>
      <c r="L12" s="110" t="str">
        <f t="shared" si="3"/>
        <v/>
      </c>
      <c r="M12" s="354" t="str">
        <f>IF(B12=0, "",VLOOKUP(A12,'All Meals'!$A$12:$V$61,13))</f>
        <v/>
      </c>
      <c r="N12" s="109" t="str">
        <f>IF(B12=0, "",VLOOKUP(A12,'All Meals'!$A$12:$V$61,16))</f>
        <v/>
      </c>
      <c r="O12" s="441" t="str">
        <f t="shared" si="4"/>
        <v/>
      </c>
      <c r="P12" s="442" t="str">
        <f>IF(B12=0, "",VLOOKUP(A12,'All Meals'!$A$12:$V$61,19))</f>
        <v/>
      </c>
      <c r="Q12" s="109" t="str">
        <f>IF(B12=0, "",VLOOKUP(A12,'All Meals'!$A$12:$V$61,20))</f>
        <v/>
      </c>
      <c r="R12" s="188" t="str">
        <f t="shared" si="0"/>
        <v/>
      </c>
      <c r="T12" s="907"/>
      <c r="U12" s="908"/>
      <c r="V12" s="908"/>
      <c r="W12" s="908"/>
      <c r="X12" s="908"/>
      <c r="Y12" s="908"/>
      <c r="Z12" s="909"/>
      <c r="AB12" s="94"/>
      <c r="AC12" s="95">
        <v>1</v>
      </c>
      <c r="AD12" s="95">
        <f t="shared" si="6"/>
        <v>0</v>
      </c>
      <c r="AE12" s="95"/>
      <c r="AF12" s="92">
        <v>1</v>
      </c>
      <c r="AG12" s="92" t="str">
        <f t="shared" si="7"/>
        <v/>
      </c>
      <c r="AH12" s="96"/>
      <c r="AI12" s="96">
        <v>1</v>
      </c>
      <c r="AJ12" s="96">
        <f t="shared" si="8"/>
        <v>0</v>
      </c>
      <c r="AK12" s="96"/>
      <c r="AL12" s="92">
        <v>1</v>
      </c>
      <c r="AM12" s="92" t="str">
        <f t="shared" si="9"/>
        <v/>
      </c>
      <c r="AN12" s="97"/>
      <c r="AO12" s="97">
        <v>1</v>
      </c>
      <c r="AP12" s="97">
        <f t="shared" si="10"/>
        <v>0</v>
      </c>
      <c r="AQ12" s="97"/>
      <c r="AR12" s="92">
        <v>1</v>
      </c>
      <c r="AS12" s="92" t="str">
        <f t="shared" si="11"/>
        <v/>
      </c>
      <c r="AT12" s="98"/>
      <c r="AU12" s="98">
        <v>1</v>
      </c>
      <c r="AV12" s="98">
        <f t="shared" si="12"/>
        <v>0</v>
      </c>
      <c r="AW12" s="98"/>
      <c r="AX12" s="92">
        <v>1</v>
      </c>
      <c r="AY12" s="92" t="str">
        <f t="shared" si="15"/>
        <v/>
      </c>
      <c r="AZ12" s="99"/>
      <c r="BA12" s="99">
        <v>1</v>
      </c>
      <c r="BB12" s="100">
        <f t="shared" si="13"/>
        <v>0</v>
      </c>
      <c r="BC12" s="101"/>
      <c r="BD12" s="80">
        <v>1</v>
      </c>
      <c r="BE12" s="80" t="str">
        <f t="shared" si="14"/>
        <v/>
      </c>
    </row>
    <row r="13" spans="1:57" ht="33.75" customHeight="1" x14ac:dyDescent="0.25">
      <c r="A13" s="451">
        <v>1</v>
      </c>
      <c r="B13" s="451">
        <f t="shared" si="5"/>
        <v>0</v>
      </c>
      <c r="C13" s="458">
        <v>7</v>
      </c>
      <c r="D13" s="73"/>
      <c r="E13" s="187" t="str">
        <f>IF(B13=0,"",FLOOR(VLOOKUP(A13,'All Meals'!$A$12:$V$61,4),0.25))</f>
        <v/>
      </c>
      <c r="F13" s="188" t="str">
        <f t="shared" si="1"/>
        <v/>
      </c>
      <c r="G13" s="187" t="str">
        <f>IF(B13=0,"",FLOOR(VLOOKUP(A13,'All Meals'!$A$12:$V$61,5),0.25))</f>
        <v/>
      </c>
      <c r="H13" s="189" t="str">
        <f t="shared" si="2"/>
        <v/>
      </c>
      <c r="I13" s="260" t="str">
        <f>IF(B13=0,"",FLOOR(VLOOKUP(A13,'All Meals'!$A$12:$V$61,6),0.25))</f>
        <v/>
      </c>
      <c r="J13" s="260" t="str">
        <f>IF(B13=0,"",FLOOR(VLOOKUP(A13,'All Meals'!$A$12:$V$61,7),0.25))</f>
        <v/>
      </c>
      <c r="K13" s="109" t="str">
        <f>IF(B13=0, "",VLOOKUP(A13,'All Meals'!$A$12:$V$61,10))</f>
        <v/>
      </c>
      <c r="L13" s="110" t="str">
        <f t="shared" si="3"/>
        <v/>
      </c>
      <c r="M13" s="354" t="str">
        <f>IF(B13=0, "",VLOOKUP(A13,'All Meals'!$A$12:$V$61,13))</f>
        <v/>
      </c>
      <c r="N13" s="109" t="str">
        <f>IF(B13=0, "",VLOOKUP(A13,'All Meals'!$A$12:$V$61,16))</f>
        <v/>
      </c>
      <c r="O13" s="441" t="str">
        <f t="shared" si="4"/>
        <v/>
      </c>
      <c r="P13" s="442" t="str">
        <f>IF(B13=0, "",VLOOKUP(A13,'All Meals'!$A$12:$V$61,19))</f>
        <v/>
      </c>
      <c r="Q13" s="109" t="str">
        <f>IF(B13=0, "",VLOOKUP(A13,'All Meals'!$A$12:$V$61,20))</f>
        <v/>
      </c>
      <c r="R13" s="188" t="str">
        <f t="shared" si="0"/>
        <v/>
      </c>
      <c r="T13" s="926" t="s">
        <v>229</v>
      </c>
      <c r="U13" s="927"/>
      <c r="V13" s="927"/>
      <c r="W13" s="92">
        <v>1</v>
      </c>
      <c r="X13" s="92">
        <f>INDEX(Cups,W13)</f>
        <v>0</v>
      </c>
      <c r="Y13" s="934"/>
      <c r="Z13" s="935"/>
      <c r="AB13" s="94"/>
      <c r="AC13" s="95">
        <v>1</v>
      </c>
      <c r="AD13" s="95">
        <f t="shared" si="6"/>
        <v>0</v>
      </c>
      <c r="AE13" s="95"/>
      <c r="AF13" s="92">
        <v>1</v>
      </c>
      <c r="AG13" s="92" t="str">
        <f t="shared" si="7"/>
        <v/>
      </c>
      <c r="AH13" s="96"/>
      <c r="AI13" s="96">
        <v>1</v>
      </c>
      <c r="AJ13" s="96">
        <f t="shared" si="8"/>
        <v>0</v>
      </c>
      <c r="AK13" s="96"/>
      <c r="AL13" s="92">
        <v>1</v>
      </c>
      <c r="AM13" s="92" t="str">
        <f t="shared" si="9"/>
        <v/>
      </c>
      <c r="AN13" s="97"/>
      <c r="AO13" s="97">
        <v>1</v>
      </c>
      <c r="AP13" s="97">
        <f t="shared" si="10"/>
        <v>0</v>
      </c>
      <c r="AQ13" s="97"/>
      <c r="AR13" s="92">
        <v>1</v>
      </c>
      <c r="AS13" s="92" t="str">
        <f t="shared" si="11"/>
        <v/>
      </c>
      <c r="AT13" s="98"/>
      <c r="AU13" s="98">
        <v>1</v>
      </c>
      <c r="AV13" s="98">
        <f t="shared" si="12"/>
        <v>0</v>
      </c>
      <c r="AW13" s="98"/>
      <c r="AX13" s="92">
        <v>1</v>
      </c>
      <c r="AY13" s="92" t="str">
        <f t="shared" si="15"/>
        <v/>
      </c>
      <c r="AZ13" s="99"/>
      <c r="BA13" s="99">
        <v>1</v>
      </c>
      <c r="BB13" s="100">
        <f t="shared" si="13"/>
        <v>0</v>
      </c>
      <c r="BC13" s="101"/>
      <c r="BD13" s="80">
        <v>1</v>
      </c>
      <c r="BE13" s="80" t="str">
        <f t="shared" si="14"/>
        <v/>
      </c>
    </row>
    <row r="14" spans="1:57" ht="33.75" customHeight="1" x14ac:dyDescent="0.25">
      <c r="A14" s="451">
        <v>1</v>
      </c>
      <c r="B14" s="451">
        <f t="shared" si="5"/>
        <v>0</v>
      </c>
      <c r="C14" s="458">
        <v>8</v>
      </c>
      <c r="D14" s="73"/>
      <c r="E14" s="187" t="str">
        <f>IF(B14=0,"",FLOOR(VLOOKUP(A14,'All Meals'!$A$12:$V$61,4),0.25))</f>
        <v/>
      </c>
      <c r="F14" s="188" t="str">
        <f t="shared" si="1"/>
        <v/>
      </c>
      <c r="G14" s="187" t="str">
        <f>IF(B14=0,"",FLOOR(VLOOKUP(A14,'All Meals'!$A$12:$V$61,5),0.25))</f>
        <v/>
      </c>
      <c r="H14" s="189" t="str">
        <f t="shared" si="2"/>
        <v/>
      </c>
      <c r="I14" s="260" t="str">
        <f>IF(B14=0,"",FLOOR(VLOOKUP(A14,'All Meals'!$A$12:$V$61,6),0.25))</f>
        <v/>
      </c>
      <c r="J14" s="260" t="str">
        <f>IF(B14=0,"",FLOOR(VLOOKUP(A14,'All Meals'!$A$12:$V$61,7),0.25))</f>
        <v/>
      </c>
      <c r="K14" s="109" t="str">
        <f>IF(B14=0, "",VLOOKUP(A14,'All Meals'!$A$12:$V$61,10))</f>
        <v/>
      </c>
      <c r="L14" s="110" t="str">
        <f t="shared" si="3"/>
        <v/>
      </c>
      <c r="M14" s="354" t="str">
        <f>IF(B14=0, "",VLOOKUP(A14,'All Meals'!$A$12:$V$61,13))</f>
        <v/>
      </c>
      <c r="N14" s="109" t="str">
        <f>IF(B14=0, "",VLOOKUP(A14,'All Meals'!$A$12:$V$61,16))</f>
        <v/>
      </c>
      <c r="O14" s="441" t="str">
        <f t="shared" si="4"/>
        <v/>
      </c>
      <c r="P14" s="442" t="str">
        <f>IF(B14=0, "",VLOOKUP(A14,'All Meals'!$A$12:$V$61,19))</f>
        <v/>
      </c>
      <c r="Q14" s="109" t="str">
        <f>IF(B14=0, "",VLOOKUP(A14,'All Meals'!$A$12:$V$61,20))</f>
        <v/>
      </c>
      <c r="R14" s="188" t="str">
        <f t="shared" si="0"/>
        <v/>
      </c>
      <c r="T14" s="926"/>
      <c r="U14" s="927"/>
      <c r="V14" s="927"/>
      <c r="W14" s="92">
        <v>1</v>
      </c>
      <c r="X14" s="92">
        <f>INDEX(Cups,W14)</f>
        <v>0</v>
      </c>
      <c r="Y14" s="924"/>
      <c r="Z14" s="925"/>
      <c r="AB14" s="94"/>
      <c r="AC14" s="95">
        <v>1</v>
      </c>
      <c r="AD14" s="95">
        <f t="shared" si="6"/>
        <v>0</v>
      </c>
      <c r="AE14" s="95"/>
      <c r="AF14" s="92">
        <v>1</v>
      </c>
      <c r="AG14" s="92" t="str">
        <f t="shared" si="7"/>
        <v/>
      </c>
      <c r="AH14" s="96"/>
      <c r="AI14" s="96">
        <v>1</v>
      </c>
      <c r="AJ14" s="96">
        <f t="shared" si="8"/>
        <v>0</v>
      </c>
      <c r="AK14" s="96"/>
      <c r="AL14" s="92">
        <v>1</v>
      </c>
      <c r="AM14" s="92" t="str">
        <f t="shared" si="9"/>
        <v/>
      </c>
      <c r="AN14" s="97"/>
      <c r="AO14" s="97">
        <v>1</v>
      </c>
      <c r="AP14" s="97">
        <f t="shared" si="10"/>
        <v>0</v>
      </c>
      <c r="AQ14" s="97"/>
      <c r="AR14" s="92">
        <v>1</v>
      </c>
      <c r="AS14" s="92" t="str">
        <f t="shared" si="11"/>
        <v/>
      </c>
      <c r="AT14" s="98"/>
      <c r="AU14" s="98">
        <v>1</v>
      </c>
      <c r="AV14" s="98">
        <f t="shared" si="12"/>
        <v>0</v>
      </c>
      <c r="AW14" s="98"/>
      <c r="AX14" s="92">
        <v>1</v>
      </c>
      <c r="AY14" s="92" t="str">
        <f t="shared" si="15"/>
        <v/>
      </c>
      <c r="AZ14" s="99"/>
      <c r="BA14" s="99">
        <v>1</v>
      </c>
      <c r="BB14" s="100">
        <f t="shared" si="13"/>
        <v>0</v>
      </c>
      <c r="BC14" s="101"/>
      <c r="BD14" s="80">
        <v>1</v>
      </c>
      <c r="BE14" s="80" t="str">
        <f t="shared" si="14"/>
        <v/>
      </c>
    </row>
    <row r="15" spans="1:57" ht="33.75" customHeight="1" x14ac:dyDescent="0.25">
      <c r="A15" s="451">
        <v>1</v>
      </c>
      <c r="B15" s="451">
        <f t="shared" si="5"/>
        <v>0</v>
      </c>
      <c r="C15" s="458">
        <v>9</v>
      </c>
      <c r="D15" s="73"/>
      <c r="E15" s="187" t="str">
        <f>IF(B15=0,"",FLOOR(VLOOKUP(A15,'All Meals'!$A$12:$V$61,4),0.25))</f>
        <v/>
      </c>
      <c r="F15" s="188" t="str">
        <f t="shared" si="1"/>
        <v/>
      </c>
      <c r="G15" s="187" t="str">
        <f>IF(B15=0,"",FLOOR(VLOOKUP(A15,'All Meals'!$A$12:$V$61,5),0.25))</f>
        <v/>
      </c>
      <c r="H15" s="189" t="str">
        <f t="shared" si="2"/>
        <v/>
      </c>
      <c r="I15" s="260" t="str">
        <f>IF(B15=0,"",FLOOR(VLOOKUP(A15,'All Meals'!$A$12:$V$61,6),0.25))</f>
        <v/>
      </c>
      <c r="J15" s="260" t="str">
        <f>IF(B15=0,"",FLOOR(VLOOKUP(A15,'All Meals'!$A$12:$V$61,7),0.25))</f>
        <v/>
      </c>
      <c r="K15" s="109" t="str">
        <f>IF(B15=0, "",VLOOKUP(A15,'All Meals'!$A$12:$V$61,10))</f>
        <v/>
      </c>
      <c r="L15" s="110" t="str">
        <f t="shared" si="3"/>
        <v/>
      </c>
      <c r="M15" s="354" t="str">
        <f>IF(B15=0, "",VLOOKUP(A15,'All Meals'!$A$12:$V$61,13))</f>
        <v/>
      </c>
      <c r="N15" s="109" t="str">
        <f>IF(B15=0, "",VLOOKUP(A15,'All Meals'!$A$12:$V$61,16))</f>
        <v/>
      </c>
      <c r="O15" s="441" t="str">
        <f t="shared" si="4"/>
        <v/>
      </c>
      <c r="P15" s="442" t="str">
        <f>IF(B15=0, "",VLOOKUP(A15,'All Meals'!$A$12:$V$61,19))</f>
        <v/>
      </c>
      <c r="Q15" s="109" t="str">
        <f>IF(B15=0, "",VLOOKUP(A15,'All Meals'!$A$12:$V$61,20))</f>
        <v/>
      </c>
      <c r="R15" s="188" t="str">
        <f t="shared" si="0"/>
        <v/>
      </c>
      <c r="T15" s="926"/>
      <c r="U15" s="927"/>
      <c r="V15" s="927"/>
      <c r="W15" s="92">
        <v>1</v>
      </c>
      <c r="X15" s="92">
        <f>INDEX(Cups,W15)</f>
        <v>0</v>
      </c>
      <c r="Y15" s="924"/>
      <c r="Z15" s="925"/>
      <c r="AB15" s="94"/>
      <c r="AC15" s="95">
        <v>1</v>
      </c>
      <c r="AD15" s="95">
        <f t="shared" si="6"/>
        <v>0</v>
      </c>
      <c r="AE15" s="95"/>
      <c r="AF15" s="92">
        <v>1</v>
      </c>
      <c r="AG15" s="92" t="str">
        <f t="shared" si="7"/>
        <v/>
      </c>
      <c r="AH15" s="96"/>
      <c r="AI15" s="96">
        <v>1</v>
      </c>
      <c r="AJ15" s="96">
        <f t="shared" si="8"/>
        <v>0</v>
      </c>
      <c r="AK15" s="96"/>
      <c r="AL15" s="92">
        <v>1</v>
      </c>
      <c r="AM15" s="92" t="str">
        <f t="shared" si="9"/>
        <v/>
      </c>
      <c r="AN15" s="97"/>
      <c r="AO15" s="97">
        <v>1</v>
      </c>
      <c r="AP15" s="97">
        <f t="shared" si="10"/>
        <v>0</v>
      </c>
      <c r="AQ15" s="97"/>
      <c r="AR15" s="92">
        <v>1</v>
      </c>
      <c r="AS15" s="92" t="str">
        <f t="shared" si="11"/>
        <v/>
      </c>
      <c r="AT15" s="98"/>
      <c r="AU15" s="98">
        <v>1</v>
      </c>
      <c r="AV15" s="98">
        <f t="shared" si="12"/>
        <v>0</v>
      </c>
      <c r="AW15" s="98"/>
      <c r="AX15" s="92">
        <v>1</v>
      </c>
      <c r="AY15" s="92" t="str">
        <f t="shared" si="15"/>
        <v/>
      </c>
      <c r="AZ15" s="99"/>
      <c r="BA15" s="99">
        <v>1</v>
      </c>
      <c r="BB15" s="100">
        <f t="shared" si="13"/>
        <v>0</v>
      </c>
      <c r="BC15" s="101"/>
      <c r="BD15" s="80">
        <v>1</v>
      </c>
      <c r="BE15" s="80" t="str">
        <f t="shared" si="14"/>
        <v/>
      </c>
    </row>
    <row r="16" spans="1:57" ht="38.25" customHeight="1" x14ac:dyDescent="0.25">
      <c r="A16" s="451">
        <v>1</v>
      </c>
      <c r="B16" s="451">
        <f t="shared" si="5"/>
        <v>0</v>
      </c>
      <c r="C16" s="458">
        <v>10</v>
      </c>
      <c r="D16" s="73"/>
      <c r="E16" s="187" t="str">
        <f>IF(B16=0,"",FLOOR(VLOOKUP(A16,'All Meals'!$A$12:$V$61,4),0.25))</f>
        <v/>
      </c>
      <c r="F16" s="188" t="str">
        <f t="shared" si="1"/>
        <v/>
      </c>
      <c r="G16" s="187" t="str">
        <f>IF(B16=0,"",FLOOR(VLOOKUP(A16,'All Meals'!$A$12:$V$61,5),0.25))</f>
        <v/>
      </c>
      <c r="H16" s="189" t="str">
        <f t="shared" si="2"/>
        <v/>
      </c>
      <c r="I16" s="260" t="str">
        <f>IF(B16=0,"",FLOOR(VLOOKUP(A16,'All Meals'!$A$12:$V$61,6),0.25))</f>
        <v/>
      </c>
      <c r="J16" s="260" t="str">
        <f>IF(B16=0,"",FLOOR(VLOOKUP(A16,'All Meals'!$A$12:$V$61,7),0.25))</f>
        <v/>
      </c>
      <c r="K16" s="109" t="str">
        <f>IF(B16=0, "",VLOOKUP(A16,'All Meals'!$A$12:$V$61,10))</f>
        <v/>
      </c>
      <c r="L16" s="110" t="str">
        <f t="shared" si="3"/>
        <v/>
      </c>
      <c r="M16" s="354" t="str">
        <f>IF(B16=0, "",VLOOKUP(A16,'All Meals'!$A$12:$V$61,13))</f>
        <v/>
      </c>
      <c r="N16" s="109" t="str">
        <f>IF(B16=0, "",VLOOKUP(A16,'All Meals'!$A$12:$V$61,16))</f>
        <v/>
      </c>
      <c r="O16" s="441" t="str">
        <f t="shared" si="4"/>
        <v/>
      </c>
      <c r="P16" s="442" t="str">
        <f>IF(B16=0, "",VLOOKUP(A16,'All Meals'!$A$12:$V$61,19))</f>
        <v/>
      </c>
      <c r="Q16" s="109" t="str">
        <f>IF(B16=0, "",VLOOKUP(A16,'All Meals'!$A$12:$V$61,20))</f>
        <v/>
      </c>
      <c r="R16" s="188" t="str">
        <f t="shared" si="0"/>
        <v/>
      </c>
      <c r="T16" s="926"/>
      <c r="U16" s="927"/>
      <c r="V16" s="927"/>
      <c r="W16" s="92">
        <v>1</v>
      </c>
      <c r="X16" s="92">
        <f>INDEX(Cups,W16)</f>
        <v>0</v>
      </c>
      <c r="Y16" s="924"/>
      <c r="Z16" s="925"/>
      <c r="AB16" s="94"/>
      <c r="AC16" s="95">
        <v>1</v>
      </c>
      <c r="AD16" s="95">
        <f t="shared" si="6"/>
        <v>0</v>
      </c>
      <c r="AE16" s="95"/>
      <c r="AF16" s="92">
        <v>1</v>
      </c>
      <c r="AG16" s="92" t="str">
        <f t="shared" si="7"/>
        <v/>
      </c>
      <c r="AH16" s="96"/>
      <c r="AI16" s="96">
        <v>1</v>
      </c>
      <c r="AJ16" s="96">
        <f t="shared" si="8"/>
        <v>0</v>
      </c>
      <c r="AK16" s="96"/>
      <c r="AL16" s="92">
        <v>1</v>
      </c>
      <c r="AM16" s="92" t="str">
        <f t="shared" si="9"/>
        <v/>
      </c>
      <c r="AN16" s="97"/>
      <c r="AO16" s="97">
        <v>1</v>
      </c>
      <c r="AP16" s="97">
        <f t="shared" si="10"/>
        <v>0</v>
      </c>
      <c r="AQ16" s="97"/>
      <c r="AR16" s="92">
        <v>1</v>
      </c>
      <c r="AS16" s="92" t="str">
        <f t="shared" si="11"/>
        <v/>
      </c>
      <c r="AT16" s="98"/>
      <c r="AU16" s="98">
        <v>1</v>
      </c>
      <c r="AV16" s="98">
        <f t="shared" si="12"/>
        <v>0</v>
      </c>
      <c r="AW16" s="98"/>
      <c r="AX16" s="92">
        <v>1</v>
      </c>
      <c r="AY16" s="92" t="str">
        <f t="shared" si="15"/>
        <v/>
      </c>
      <c r="AZ16" s="99"/>
      <c r="BA16" s="99">
        <v>1</v>
      </c>
      <c r="BB16" s="100">
        <f t="shared" si="13"/>
        <v>0</v>
      </c>
      <c r="BC16" s="101"/>
      <c r="BD16" s="80">
        <v>1</v>
      </c>
      <c r="BE16" s="80" t="str">
        <f t="shared" si="14"/>
        <v/>
      </c>
    </row>
    <row r="17" spans="1:57" ht="33.75" customHeight="1" x14ac:dyDescent="0.25">
      <c r="A17" s="451">
        <v>1</v>
      </c>
      <c r="B17" s="451">
        <f t="shared" si="5"/>
        <v>0</v>
      </c>
      <c r="C17" s="458">
        <v>11</v>
      </c>
      <c r="D17" s="73"/>
      <c r="E17" s="187" t="str">
        <f>IF(B17=0,"",FLOOR(VLOOKUP(A17,'All Meals'!$A$12:$V$61,4),0.25))</f>
        <v/>
      </c>
      <c r="F17" s="188" t="str">
        <f t="shared" si="1"/>
        <v/>
      </c>
      <c r="G17" s="187" t="str">
        <f>IF(B17=0,"",FLOOR(VLOOKUP(A17,'All Meals'!$A$12:$V$61,5),0.25))</f>
        <v/>
      </c>
      <c r="H17" s="189" t="str">
        <f t="shared" si="2"/>
        <v/>
      </c>
      <c r="I17" s="260" t="str">
        <f>IF(B17=0,"",FLOOR(VLOOKUP(A17,'All Meals'!$A$12:$V$61,6),0.25))</f>
        <v/>
      </c>
      <c r="J17" s="260" t="str">
        <f>IF(B17=0,"",FLOOR(VLOOKUP(A17,'All Meals'!$A$12:$V$61,7),0.25))</f>
        <v/>
      </c>
      <c r="K17" s="109" t="str">
        <f>IF(B17=0, "",VLOOKUP(A17,'All Meals'!$A$12:$V$61,10))</f>
        <v/>
      </c>
      <c r="L17" s="110" t="str">
        <f t="shared" si="3"/>
        <v/>
      </c>
      <c r="M17" s="354" t="str">
        <f>IF(B17=0, "",VLOOKUP(A17,'All Meals'!$A$12:$V$61,13))</f>
        <v/>
      </c>
      <c r="N17" s="109" t="str">
        <f>IF(B17=0, "",VLOOKUP(A17,'All Meals'!$A$12:$V$61,16))</f>
        <v/>
      </c>
      <c r="O17" s="441" t="str">
        <f t="shared" si="4"/>
        <v/>
      </c>
      <c r="P17" s="442" t="str">
        <f>IF(B17=0, "",VLOOKUP(A17,'All Meals'!$A$12:$V$61,19))</f>
        <v/>
      </c>
      <c r="Q17" s="109" t="str">
        <f>IF(B17=0, "",VLOOKUP(A17,'All Meals'!$A$12:$V$61,20))</f>
        <v/>
      </c>
      <c r="R17" s="188" t="str">
        <f t="shared" si="0"/>
        <v/>
      </c>
      <c r="T17" s="926"/>
      <c r="U17" s="927"/>
      <c r="V17" s="927"/>
      <c r="W17" s="92">
        <v>1</v>
      </c>
      <c r="X17" s="92">
        <f>INDEX(Cups,W17)</f>
        <v>0</v>
      </c>
      <c r="Y17" s="930"/>
      <c r="Z17" s="931"/>
      <c r="AB17" s="94"/>
      <c r="AC17" s="95">
        <v>1</v>
      </c>
      <c r="AD17" s="95">
        <f t="shared" si="6"/>
        <v>0</v>
      </c>
      <c r="AE17" s="95"/>
      <c r="AF17" s="92">
        <v>1</v>
      </c>
      <c r="AG17" s="92" t="str">
        <f t="shared" si="7"/>
        <v/>
      </c>
      <c r="AH17" s="96"/>
      <c r="AI17" s="96">
        <v>1</v>
      </c>
      <c r="AJ17" s="96">
        <f t="shared" si="8"/>
        <v>0</v>
      </c>
      <c r="AK17" s="96"/>
      <c r="AL17" s="92">
        <v>1</v>
      </c>
      <c r="AM17" s="92" t="str">
        <f t="shared" si="9"/>
        <v/>
      </c>
      <c r="AN17" s="97"/>
      <c r="AO17" s="97">
        <v>1</v>
      </c>
      <c r="AP17" s="97">
        <f t="shared" si="10"/>
        <v>0</v>
      </c>
      <c r="AQ17" s="97"/>
      <c r="AR17" s="92">
        <v>1</v>
      </c>
      <c r="AS17" s="92" t="str">
        <f t="shared" si="11"/>
        <v/>
      </c>
      <c r="AT17" s="98"/>
      <c r="AU17" s="98">
        <v>1</v>
      </c>
      <c r="AV17" s="98">
        <f t="shared" si="12"/>
        <v>0</v>
      </c>
      <c r="AW17" s="98"/>
      <c r="AX17" s="92">
        <v>1</v>
      </c>
      <c r="AY17" s="92" t="str">
        <f t="shared" si="15"/>
        <v/>
      </c>
      <c r="AZ17" s="99"/>
      <c r="BA17" s="99">
        <v>1</v>
      </c>
      <c r="BB17" s="100">
        <f t="shared" si="13"/>
        <v>0</v>
      </c>
      <c r="BC17" s="101"/>
      <c r="BD17" s="80">
        <v>1</v>
      </c>
      <c r="BE17" s="80" t="str">
        <f t="shared" si="14"/>
        <v/>
      </c>
    </row>
    <row r="18" spans="1:57" ht="33.75" customHeight="1" thickBot="1" x14ac:dyDescent="0.3">
      <c r="A18" s="451">
        <v>1</v>
      </c>
      <c r="B18" s="451">
        <f t="shared" si="5"/>
        <v>0</v>
      </c>
      <c r="C18" s="458">
        <v>12</v>
      </c>
      <c r="D18" s="73"/>
      <c r="E18" s="187" t="str">
        <f>IF(B18=0,"",FLOOR(VLOOKUP(A18,'All Meals'!$A$12:$V$61,4),0.25))</f>
        <v/>
      </c>
      <c r="F18" s="188" t="str">
        <f t="shared" si="1"/>
        <v/>
      </c>
      <c r="G18" s="187" t="str">
        <f>IF(B18=0,"",FLOOR(VLOOKUP(A18,'All Meals'!$A$12:$V$61,5),0.25))</f>
        <v/>
      </c>
      <c r="H18" s="189" t="str">
        <f t="shared" si="2"/>
        <v/>
      </c>
      <c r="I18" s="260" t="str">
        <f>IF(B18=0,"",FLOOR(VLOOKUP(A18,'All Meals'!$A$12:$V$61,6),0.25))</f>
        <v/>
      </c>
      <c r="J18" s="260" t="str">
        <f>IF(B18=0,"",FLOOR(VLOOKUP(A18,'All Meals'!$A$12:$V$61,7),0.25))</f>
        <v/>
      </c>
      <c r="K18" s="109" t="str">
        <f>IF(B18=0, "",VLOOKUP(A18,'All Meals'!$A$12:$V$61,10))</f>
        <v/>
      </c>
      <c r="L18" s="110" t="str">
        <f t="shared" si="3"/>
        <v/>
      </c>
      <c r="M18" s="354" t="str">
        <f>IF(B18=0, "",VLOOKUP(A18,'All Meals'!$A$12:$V$61,13))</f>
        <v/>
      </c>
      <c r="N18" s="109" t="str">
        <f>IF(B18=0, "",VLOOKUP(A18,'All Meals'!$A$12:$V$61,16))</f>
        <v/>
      </c>
      <c r="O18" s="441" t="str">
        <f>IF(B18=0,"",IF(N18="","No",IF(N18&gt;=0.75,"Yes","No")))</f>
        <v/>
      </c>
      <c r="P18" s="442" t="str">
        <f>IF(B18=0, "",VLOOKUP(A18,'All Meals'!$A$12:$V$61,19))</f>
        <v/>
      </c>
      <c r="Q18" s="109" t="str">
        <f>IF(B18=0, "",VLOOKUP(A18,'All Meals'!$A$12:$V$61,20))</f>
        <v/>
      </c>
      <c r="R18" s="188" t="str">
        <f t="shared" si="0"/>
        <v/>
      </c>
      <c r="T18" s="928"/>
      <c r="U18" s="929"/>
      <c r="V18" s="929"/>
      <c r="W18" s="229"/>
      <c r="X18" s="229"/>
      <c r="Y18" s="932">
        <f>SUM(X13:X17)</f>
        <v>0</v>
      </c>
      <c r="Z18" s="933"/>
      <c r="AB18" s="94"/>
      <c r="AC18" s="95">
        <v>1</v>
      </c>
      <c r="AD18" s="95">
        <f t="shared" si="6"/>
        <v>0</v>
      </c>
      <c r="AE18" s="95"/>
      <c r="AF18" s="92">
        <v>1</v>
      </c>
      <c r="AG18" s="92" t="str">
        <f t="shared" si="7"/>
        <v/>
      </c>
      <c r="AH18" s="96"/>
      <c r="AI18" s="96">
        <v>1</v>
      </c>
      <c r="AJ18" s="96">
        <f t="shared" si="8"/>
        <v>0</v>
      </c>
      <c r="AK18" s="96"/>
      <c r="AL18" s="92">
        <v>1</v>
      </c>
      <c r="AM18" s="92" t="str">
        <f t="shared" si="9"/>
        <v/>
      </c>
      <c r="AN18" s="97"/>
      <c r="AO18" s="97">
        <v>1</v>
      </c>
      <c r="AP18" s="97">
        <f t="shared" si="10"/>
        <v>0</v>
      </c>
      <c r="AQ18" s="97"/>
      <c r="AR18" s="92">
        <v>1</v>
      </c>
      <c r="AS18" s="92" t="str">
        <f t="shared" si="11"/>
        <v/>
      </c>
      <c r="AT18" s="98"/>
      <c r="AU18" s="98">
        <v>1</v>
      </c>
      <c r="AV18" s="98">
        <f t="shared" si="12"/>
        <v>0</v>
      </c>
      <c r="AW18" s="98"/>
      <c r="AX18" s="92">
        <v>1</v>
      </c>
      <c r="AY18" s="92" t="str">
        <f t="shared" si="15"/>
        <v/>
      </c>
      <c r="AZ18" s="99"/>
      <c r="BA18" s="99">
        <v>1</v>
      </c>
      <c r="BB18" s="100">
        <f t="shared" si="13"/>
        <v>0</v>
      </c>
      <c r="BC18" s="101"/>
      <c r="BD18" s="80">
        <v>1</v>
      </c>
      <c r="BE18" s="80" t="str">
        <f t="shared" si="14"/>
        <v/>
      </c>
    </row>
    <row r="19" spans="1:57" ht="33.75" customHeight="1" thickBot="1" x14ac:dyDescent="0.3">
      <c r="A19" s="451">
        <v>1</v>
      </c>
      <c r="B19" s="451">
        <f t="shared" si="5"/>
        <v>0</v>
      </c>
      <c r="C19" s="458">
        <v>13</v>
      </c>
      <c r="D19" s="73"/>
      <c r="E19" s="187" t="str">
        <f>IF(B19=0,"",FLOOR(VLOOKUP(A19,'All Meals'!$A$12:$V$61,4),0.25))</f>
        <v/>
      </c>
      <c r="F19" s="188" t="str">
        <f t="shared" si="1"/>
        <v/>
      </c>
      <c r="G19" s="187" t="str">
        <f>IF(B19=0,"",FLOOR(VLOOKUP(A19,'All Meals'!$A$12:$V$61,5),0.25))</f>
        <v/>
      </c>
      <c r="H19" s="189" t="str">
        <f t="shared" si="2"/>
        <v/>
      </c>
      <c r="I19" s="260" t="str">
        <f>IF(B19=0,"",FLOOR(VLOOKUP(A19,'All Meals'!$A$12:$V$61,6),0.25))</f>
        <v/>
      </c>
      <c r="J19" s="260" t="str">
        <f>IF(B19=0,"",FLOOR(VLOOKUP(A19,'All Meals'!$A$12:$V$61,7),0.25))</f>
        <v/>
      </c>
      <c r="K19" s="109" t="str">
        <f>IF(B19=0, "",VLOOKUP(A19,'All Meals'!$A$12:$V$61,10))</f>
        <v/>
      </c>
      <c r="L19" s="110" t="str">
        <f t="shared" si="3"/>
        <v/>
      </c>
      <c r="M19" s="354" t="str">
        <f>IF(B19=0, "",VLOOKUP(A19,'All Meals'!$A$12:$V$61,13))</f>
        <v/>
      </c>
      <c r="N19" s="109" t="str">
        <f>IF(B19=0, "",VLOOKUP(A19,'All Meals'!$A$12:$V$61,16))</f>
        <v/>
      </c>
      <c r="O19" s="441" t="str">
        <f t="shared" ref="O19:O26" si="16">IF(B19=0,"",IF(N19="","No",IF(N19&gt;=0.75,"Yes","No")))</f>
        <v/>
      </c>
      <c r="P19" s="442" t="str">
        <f>IF(B19=0, "",VLOOKUP(A19,'All Meals'!$A$12:$V$61,19))</f>
        <v/>
      </c>
      <c r="Q19" s="109" t="str">
        <f>IF(B19=0, "",VLOOKUP(A19,'All Meals'!$A$12:$V$61,20))</f>
        <v/>
      </c>
      <c r="R19" s="188" t="str">
        <f t="shared" si="0"/>
        <v/>
      </c>
      <c r="T19" s="910" t="s">
        <v>381</v>
      </c>
      <c r="U19" s="911"/>
      <c r="V19" s="911"/>
      <c r="W19" s="911"/>
      <c r="X19" s="911"/>
      <c r="Y19" s="911"/>
      <c r="Z19" s="912"/>
      <c r="AB19" s="248"/>
      <c r="AC19" s="249">
        <v>1</v>
      </c>
      <c r="AD19" s="249">
        <f t="shared" si="6"/>
        <v>0</v>
      </c>
      <c r="AE19" s="249"/>
      <c r="AF19" s="229">
        <v>1</v>
      </c>
      <c r="AG19" s="229" t="str">
        <f t="shared" si="7"/>
        <v/>
      </c>
      <c r="AH19" s="102"/>
      <c r="AI19" s="102">
        <v>1</v>
      </c>
      <c r="AJ19" s="102">
        <f t="shared" si="8"/>
        <v>0</v>
      </c>
      <c r="AK19" s="102"/>
      <c r="AL19" s="229">
        <v>1</v>
      </c>
      <c r="AM19" s="229" t="str">
        <f t="shared" si="9"/>
        <v/>
      </c>
      <c r="AN19" s="250"/>
      <c r="AO19" s="250">
        <v>1</v>
      </c>
      <c r="AP19" s="250">
        <f t="shared" si="10"/>
        <v>0</v>
      </c>
      <c r="AQ19" s="250"/>
      <c r="AR19" s="229">
        <v>1</v>
      </c>
      <c r="AS19" s="229" t="str">
        <f t="shared" si="11"/>
        <v/>
      </c>
      <c r="AT19" s="103"/>
      <c r="AU19" s="103">
        <v>1</v>
      </c>
      <c r="AV19" s="103">
        <f t="shared" si="12"/>
        <v>0</v>
      </c>
      <c r="AW19" s="103"/>
      <c r="AX19" s="229">
        <v>1</v>
      </c>
      <c r="AY19" s="229" t="str">
        <f t="shared" si="15"/>
        <v/>
      </c>
      <c r="AZ19" s="104"/>
      <c r="BA19" s="104">
        <v>1</v>
      </c>
      <c r="BB19" s="105">
        <f t="shared" si="13"/>
        <v>0</v>
      </c>
      <c r="BC19" s="106"/>
      <c r="BD19" s="80">
        <v>1</v>
      </c>
      <c r="BE19" s="80" t="str">
        <f t="shared" si="14"/>
        <v/>
      </c>
    </row>
    <row r="20" spans="1:57" ht="33.75" customHeight="1" x14ac:dyDescent="0.25">
      <c r="A20" s="451">
        <v>1</v>
      </c>
      <c r="B20" s="451">
        <f t="shared" si="5"/>
        <v>0</v>
      </c>
      <c r="C20" s="458">
        <v>14</v>
      </c>
      <c r="D20" s="73"/>
      <c r="E20" s="187" t="str">
        <f>IF(B20=0,"",FLOOR(VLOOKUP(A20,'All Meals'!$A$12:$V$61,4),0.25))</f>
        <v/>
      </c>
      <c r="F20" s="188" t="str">
        <f t="shared" si="1"/>
        <v/>
      </c>
      <c r="G20" s="187" t="str">
        <f>IF(B20=0,"",FLOOR(VLOOKUP(A20,'All Meals'!$A$12:$V$61,5),0.25))</f>
        <v/>
      </c>
      <c r="H20" s="189" t="str">
        <f t="shared" si="2"/>
        <v/>
      </c>
      <c r="I20" s="260" t="str">
        <f>IF(B20=0,"",FLOOR(VLOOKUP(A20,'All Meals'!$A$12:$V$61,6),0.25))</f>
        <v/>
      </c>
      <c r="J20" s="260" t="str">
        <f>IF(B20=0,"",FLOOR(VLOOKUP(A20,'All Meals'!$A$12:$V$61,7),0.25))</f>
        <v/>
      </c>
      <c r="K20" s="109" t="str">
        <f>IF(B20=0, "",VLOOKUP(A20,'All Meals'!$A$12:$V$61,10))</f>
        <v/>
      </c>
      <c r="L20" s="110" t="str">
        <f t="shared" si="3"/>
        <v/>
      </c>
      <c r="M20" s="354" t="str">
        <f>IF(B20=0, "",VLOOKUP(A20,'All Meals'!$A$12:$V$61,13))</f>
        <v/>
      </c>
      <c r="N20" s="109" t="str">
        <f>IF(B20=0, "",VLOOKUP(A20,'All Meals'!$A$12:$V$61,16))</f>
        <v/>
      </c>
      <c r="O20" s="441" t="str">
        <f t="shared" si="16"/>
        <v/>
      </c>
      <c r="P20" s="442" t="str">
        <f>IF(B20=0, "",VLOOKUP(A20,'All Meals'!$A$12:$V$61,19))</f>
        <v/>
      </c>
      <c r="Q20" s="109" t="str">
        <f>IF(B20=0, "",VLOOKUP(A20,'All Meals'!$A$12:$V$61,20))</f>
        <v/>
      </c>
      <c r="R20" s="188" t="str">
        <f t="shared" si="0"/>
        <v/>
      </c>
      <c r="T20" s="672" t="s">
        <v>230</v>
      </c>
      <c r="U20" s="913"/>
      <c r="V20" s="914"/>
      <c r="Y20" s="917"/>
      <c r="Z20" s="918"/>
      <c r="AB20" s="941" t="str">
        <f>IF(OR(COUNTIF(AC10:AC19,18)&gt;0, COUNTIF(AI10:AI19, 13)&gt;0, COUNTIF(AO10:AO19, 12)&gt;0, COUNTIF(AU10:AU19, 11)&gt;0,COUNTIF(BA10:BA19,34)&gt;0, COUNTIF(BA10:BA19,35)&gt;0, COUNTIF(BA10:BA19,36)&gt;0,COUNTIF(BA10:BA19,37)&gt;0, COUNTIF(BA10:BA19,38)&gt;0, COUNTIF(BA10:BA19,39)&gt;0), "You entered an unspecified or extra other vegetable above, please enter the name of the vegetable in the appropriate subgroup below", "")</f>
        <v/>
      </c>
      <c r="AC20" s="942"/>
      <c r="AD20" s="942"/>
      <c r="AE20" s="942"/>
      <c r="AF20" s="942"/>
      <c r="AG20" s="942"/>
      <c r="AH20" s="942"/>
      <c r="AI20" s="942"/>
      <c r="AJ20" s="942"/>
      <c r="AK20" s="942"/>
      <c r="AL20" s="942"/>
      <c r="AM20" s="942"/>
      <c r="AN20" s="942"/>
      <c r="AO20" s="942"/>
      <c r="AP20" s="942"/>
      <c r="AQ20" s="942"/>
      <c r="AR20" s="942"/>
      <c r="AS20" s="942"/>
      <c r="AT20" s="942"/>
      <c r="AU20" s="942"/>
      <c r="AV20" s="942"/>
      <c r="AW20" s="942"/>
      <c r="AX20" s="942"/>
      <c r="AY20" s="942"/>
      <c r="AZ20" s="942"/>
      <c r="BA20" s="942"/>
      <c r="BB20" s="942"/>
      <c r="BC20" s="943"/>
    </row>
    <row r="21" spans="1:57" ht="33.75" customHeight="1" x14ac:dyDescent="0.25">
      <c r="A21" s="451">
        <v>1</v>
      </c>
      <c r="B21" s="451">
        <f t="shared" si="5"/>
        <v>0</v>
      </c>
      <c r="C21" s="458">
        <v>15</v>
      </c>
      <c r="D21" s="73"/>
      <c r="E21" s="187" t="str">
        <f>IF(B21=0,"",FLOOR(VLOOKUP(A21,'All Meals'!$A$12:$V$61,4),0.25))</f>
        <v/>
      </c>
      <c r="F21" s="188" t="str">
        <f t="shared" si="1"/>
        <v/>
      </c>
      <c r="G21" s="187" t="str">
        <f>IF(B21=0,"",FLOOR(VLOOKUP(A21,'All Meals'!$A$12:$V$61,5),0.25))</f>
        <v/>
      </c>
      <c r="H21" s="189" t="str">
        <f t="shared" si="2"/>
        <v/>
      </c>
      <c r="I21" s="260" t="str">
        <f>IF(B21=0,"",FLOOR(VLOOKUP(A21,'All Meals'!$A$12:$V$61,6),0.25))</f>
        <v/>
      </c>
      <c r="J21" s="260" t="str">
        <f>IF(B21=0,"",FLOOR(VLOOKUP(A21,'All Meals'!$A$12:$V$61,7),0.25))</f>
        <v/>
      </c>
      <c r="K21" s="109" t="str">
        <f>IF(B21=0, "",VLOOKUP(A21,'All Meals'!$A$12:$V$61,10))</f>
        <v/>
      </c>
      <c r="L21" s="110" t="str">
        <f t="shared" si="3"/>
        <v/>
      </c>
      <c r="M21" s="354" t="str">
        <f>IF(B21=0, "",VLOOKUP(A21,'All Meals'!$A$12:$V$61,13))</f>
        <v/>
      </c>
      <c r="N21" s="109" t="str">
        <f>IF(B21=0, "",VLOOKUP(A21,'All Meals'!$A$12:$V$61,16))</f>
        <v/>
      </c>
      <c r="O21" s="441" t="str">
        <f t="shared" si="16"/>
        <v/>
      </c>
      <c r="P21" s="442" t="str">
        <f>IF(B21=0, "",VLOOKUP(A21,'All Meals'!$A$12:$V$61,19))</f>
        <v/>
      </c>
      <c r="Q21" s="109" t="str">
        <f>IF(B21=0, "",VLOOKUP(A21,'All Meals'!$A$12:$V$61,20))</f>
        <v/>
      </c>
      <c r="R21" s="188" t="str">
        <f t="shared" si="0"/>
        <v/>
      </c>
      <c r="T21" s="673"/>
      <c r="U21" s="915"/>
      <c r="V21" s="916"/>
      <c r="Y21" s="919"/>
      <c r="Z21" s="920"/>
      <c r="AB21" s="754" t="s">
        <v>232</v>
      </c>
      <c r="AC21" s="755"/>
      <c r="AD21" s="755"/>
      <c r="AE21" s="755"/>
      <c r="AF21" s="251"/>
      <c r="AG21" s="251"/>
      <c r="AH21" s="756" t="s">
        <v>233</v>
      </c>
      <c r="AI21" s="756"/>
      <c r="AJ21" s="756"/>
      <c r="AK21" s="756"/>
      <c r="AL21" s="251"/>
      <c r="AM21" s="251"/>
      <c r="AN21" s="757" t="s">
        <v>234</v>
      </c>
      <c r="AO21" s="757"/>
      <c r="AP21" s="757"/>
      <c r="AQ21" s="757"/>
      <c r="AR21" s="251"/>
      <c r="AS21" s="251"/>
      <c r="AT21" s="758" t="s">
        <v>235</v>
      </c>
      <c r="AU21" s="758"/>
      <c r="AV21" s="758"/>
      <c r="AW21" s="758"/>
      <c r="AX21" s="251"/>
      <c r="AY21" s="251"/>
      <c r="AZ21" s="945" t="s">
        <v>236</v>
      </c>
      <c r="BA21" s="946"/>
      <c r="BB21" s="946"/>
      <c r="BC21" s="947"/>
    </row>
    <row r="22" spans="1:57" ht="33.75" customHeight="1" x14ac:dyDescent="0.25">
      <c r="A22" s="451">
        <v>1</v>
      </c>
      <c r="B22" s="451">
        <f t="shared" si="5"/>
        <v>0</v>
      </c>
      <c r="C22" s="458">
        <v>16</v>
      </c>
      <c r="D22" s="73"/>
      <c r="E22" s="187" t="str">
        <f>IF(B22=0,"",FLOOR(VLOOKUP(A22,'All Meals'!$A$12:$V$61,4),0.25))</f>
        <v/>
      </c>
      <c r="F22" s="188" t="str">
        <f t="shared" si="1"/>
        <v/>
      </c>
      <c r="G22" s="187" t="str">
        <f>IF(B22=0,"",FLOOR(VLOOKUP(A22,'All Meals'!$A$12:$V$61,5),0.25))</f>
        <v/>
      </c>
      <c r="H22" s="189" t="str">
        <f t="shared" si="2"/>
        <v/>
      </c>
      <c r="I22" s="260" t="str">
        <f>IF(B22=0,"",FLOOR(VLOOKUP(A22,'All Meals'!$A$12:$V$61,6),0.25))</f>
        <v/>
      </c>
      <c r="J22" s="260" t="str">
        <f>IF(B22=0,"",FLOOR(VLOOKUP(A22,'All Meals'!$A$12:$V$61,7),0.25))</f>
        <v/>
      </c>
      <c r="K22" s="109" t="str">
        <f>IF(B22=0, "",VLOOKUP(A22,'All Meals'!$A$12:$V$61,10))</f>
        <v/>
      </c>
      <c r="L22" s="110" t="str">
        <f t="shared" si="3"/>
        <v/>
      </c>
      <c r="M22" s="354" t="str">
        <f>IF(B22=0, "",VLOOKUP(A22,'All Meals'!$A$12:$V$61,13))</f>
        <v/>
      </c>
      <c r="N22" s="109" t="str">
        <f>IF(B22=0, "",VLOOKUP(A22,'All Meals'!$A$12:$V$61,16))</f>
        <v/>
      </c>
      <c r="O22" s="441" t="str">
        <f t="shared" si="16"/>
        <v/>
      </c>
      <c r="P22" s="442" t="str">
        <f>IF(B22=0, "",VLOOKUP(A22,'All Meals'!$A$12:$V$61,19))</f>
        <v/>
      </c>
      <c r="Q22" s="109" t="str">
        <f>IF(B22=0, "",VLOOKUP(A22,'All Meals'!$A$12:$V$61,20))</f>
        <v/>
      </c>
      <c r="R22" s="188" t="str">
        <f t="shared" si="0"/>
        <v/>
      </c>
      <c r="T22" s="668" t="s">
        <v>228</v>
      </c>
      <c r="U22" s="899"/>
      <c r="V22" s="900"/>
      <c r="W22" s="230"/>
      <c r="X22" s="230"/>
      <c r="Y22" s="903">
        <f>FLOOR(Y20,0.125)</f>
        <v>0</v>
      </c>
      <c r="Z22" s="904"/>
      <c r="AB22" s="952"/>
      <c r="AC22" s="953"/>
      <c r="AD22" s="953"/>
      <c r="AE22" s="953"/>
      <c r="AF22" s="352"/>
      <c r="AG22" s="352"/>
      <c r="AH22" s="944"/>
      <c r="AI22" s="944"/>
      <c r="AJ22" s="944"/>
      <c r="AK22" s="944"/>
      <c r="AL22" s="352"/>
      <c r="AM22" s="352"/>
      <c r="AN22" s="752"/>
      <c r="AO22" s="752"/>
      <c r="AP22" s="752"/>
      <c r="AQ22" s="752"/>
      <c r="AR22" s="352"/>
      <c r="AS22" s="352"/>
      <c r="AT22" s="753"/>
      <c r="AU22" s="753"/>
      <c r="AV22" s="753"/>
      <c r="AW22" s="753"/>
      <c r="AX22" s="352"/>
      <c r="AY22" s="352"/>
      <c r="AZ22" s="948"/>
      <c r="BA22" s="949"/>
      <c r="BB22" s="949"/>
      <c r="BC22" s="950"/>
    </row>
    <row r="23" spans="1:57" ht="33.75" customHeight="1" thickBot="1" x14ac:dyDescent="0.3">
      <c r="A23" s="451">
        <v>1</v>
      </c>
      <c r="B23" s="451">
        <f t="shared" si="5"/>
        <v>0</v>
      </c>
      <c r="C23" s="458">
        <v>17</v>
      </c>
      <c r="D23" s="73"/>
      <c r="E23" s="187" t="str">
        <f>IF(B23=0,"",FLOOR(VLOOKUP(A23,'All Meals'!$A$12:$V$61,4),0.25))</f>
        <v/>
      </c>
      <c r="F23" s="188" t="str">
        <f t="shared" si="1"/>
        <v/>
      </c>
      <c r="G23" s="187" t="str">
        <f>IF(B23=0,"",FLOOR(VLOOKUP(A23,'All Meals'!$A$12:$V$61,5),0.25))</f>
        <v/>
      </c>
      <c r="H23" s="189" t="str">
        <f t="shared" si="2"/>
        <v/>
      </c>
      <c r="I23" s="260" t="str">
        <f>IF(B23=0,"",FLOOR(VLOOKUP(A23,'All Meals'!$A$12:$V$61,6),0.25))</f>
        <v/>
      </c>
      <c r="J23" s="260" t="str">
        <f>IF(B23=0,"",FLOOR(VLOOKUP(A23,'All Meals'!$A$12:$V$61,7),0.25))</f>
        <v/>
      </c>
      <c r="K23" s="109" t="str">
        <f>IF(B23=0, "",VLOOKUP(A23,'All Meals'!$A$12:$V$61,10))</f>
        <v/>
      </c>
      <c r="L23" s="110" t="str">
        <f t="shared" si="3"/>
        <v/>
      </c>
      <c r="M23" s="354" t="str">
        <f>IF(B23=0, "",VLOOKUP(A23,'All Meals'!$A$12:$V$61,13))</f>
        <v/>
      </c>
      <c r="N23" s="109" t="str">
        <f>IF(B23=0, "",VLOOKUP(A23,'All Meals'!$A$12:$V$61,16))</f>
        <v/>
      </c>
      <c r="O23" s="441" t="str">
        <f t="shared" si="16"/>
        <v/>
      </c>
      <c r="P23" s="442" t="str">
        <f>IF(B23=0, "",VLOOKUP(A23,'All Meals'!$A$12:$V$61,19))</f>
        <v/>
      </c>
      <c r="Q23" s="109" t="str">
        <f>IF(B23=0, "",VLOOKUP(A23,'All Meals'!$A$12:$V$61,20))</f>
        <v/>
      </c>
      <c r="R23" s="188" t="str">
        <f t="shared" si="0"/>
        <v/>
      </c>
      <c r="T23" s="669"/>
      <c r="U23" s="901"/>
      <c r="V23" s="902"/>
      <c r="W23" s="231"/>
      <c r="X23" s="231"/>
      <c r="Y23" s="905"/>
      <c r="Z23" s="906"/>
      <c r="AB23" s="952"/>
      <c r="AC23" s="953"/>
      <c r="AD23" s="953"/>
      <c r="AE23" s="953"/>
      <c r="AF23" s="352"/>
      <c r="AG23" s="352"/>
      <c r="AH23" s="944"/>
      <c r="AI23" s="944"/>
      <c r="AJ23" s="944"/>
      <c r="AK23" s="944"/>
      <c r="AL23" s="352"/>
      <c r="AM23" s="352"/>
      <c r="AN23" s="752"/>
      <c r="AO23" s="752"/>
      <c r="AP23" s="752"/>
      <c r="AQ23" s="752"/>
      <c r="AR23" s="352"/>
      <c r="AS23" s="352"/>
      <c r="AT23" s="753"/>
      <c r="AU23" s="753"/>
      <c r="AV23" s="753"/>
      <c r="AW23" s="753"/>
      <c r="AX23" s="352"/>
      <c r="AY23" s="352"/>
      <c r="AZ23" s="948"/>
      <c r="BA23" s="949"/>
      <c r="BB23" s="949"/>
      <c r="BC23" s="950"/>
    </row>
    <row r="24" spans="1:57" ht="33.75" customHeight="1" x14ac:dyDescent="0.25">
      <c r="A24" s="451">
        <v>1</v>
      </c>
      <c r="B24" s="451">
        <f t="shared" si="5"/>
        <v>0</v>
      </c>
      <c r="C24" s="458">
        <v>18</v>
      </c>
      <c r="D24" s="73"/>
      <c r="E24" s="187" t="str">
        <f>IF(B24=0,"",FLOOR(VLOOKUP(A24,'All Meals'!$A$12:$V$61,4),0.25))</f>
        <v/>
      </c>
      <c r="F24" s="188" t="str">
        <f t="shared" si="1"/>
        <v/>
      </c>
      <c r="G24" s="187" t="str">
        <f>IF(B24=0,"",FLOOR(VLOOKUP(A24,'All Meals'!$A$12:$V$61,5),0.25))</f>
        <v/>
      </c>
      <c r="H24" s="189" t="str">
        <f t="shared" si="2"/>
        <v/>
      </c>
      <c r="I24" s="260" t="str">
        <f>IF(B24=0,"",FLOOR(VLOOKUP(A24,'All Meals'!$A$12:$V$61,6),0.25))</f>
        <v/>
      </c>
      <c r="J24" s="260" t="str">
        <f>IF(B24=0,"",FLOOR(VLOOKUP(A24,'All Meals'!$A$12:$V$61,7),0.25))</f>
        <v/>
      </c>
      <c r="K24" s="109" t="str">
        <f>IF(B24=0, "",VLOOKUP(A24,'All Meals'!$A$12:$V$61,10))</f>
        <v/>
      </c>
      <c r="L24" s="110" t="str">
        <f t="shared" si="3"/>
        <v/>
      </c>
      <c r="M24" s="354" t="str">
        <f>IF(B24=0, "",VLOOKUP(A24,'All Meals'!$A$12:$V$61,13))</f>
        <v/>
      </c>
      <c r="N24" s="109" t="str">
        <f>IF(B24=0, "",VLOOKUP(A24,'All Meals'!$A$12:$V$61,16))</f>
        <v/>
      </c>
      <c r="O24" s="441" t="str">
        <f t="shared" si="16"/>
        <v/>
      </c>
      <c r="P24" s="442" t="str">
        <f>IF(B24=0, "",VLOOKUP(A24,'All Meals'!$A$12:$V$61,19))</f>
        <v/>
      </c>
      <c r="Q24" s="109" t="str">
        <f>IF(B24=0, "",VLOOKUP(A24,'All Meals'!$A$12:$V$61,20))</f>
        <v/>
      </c>
      <c r="R24" s="188" t="str">
        <f t="shared" si="0"/>
        <v/>
      </c>
      <c r="AB24" s="749"/>
      <c r="AC24" s="750"/>
      <c r="AD24" s="750"/>
      <c r="AE24" s="750"/>
      <c r="AF24" s="352"/>
      <c r="AG24" s="352"/>
      <c r="AH24" s="944"/>
      <c r="AI24" s="944"/>
      <c r="AJ24" s="944"/>
      <c r="AK24" s="944"/>
      <c r="AL24" s="352"/>
      <c r="AM24" s="352"/>
      <c r="AN24" s="752"/>
      <c r="AO24" s="752"/>
      <c r="AP24" s="752"/>
      <c r="AQ24" s="752"/>
      <c r="AR24" s="352"/>
      <c r="AS24" s="352"/>
      <c r="AT24" s="753"/>
      <c r="AU24" s="753"/>
      <c r="AV24" s="753"/>
      <c r="AW24" s="753"/>
      <c r="AX24" s="352"/>
      <c r="AY24" s="352"/>
      <c r="AZ24" s="948"/>
      <c r="BA24" s="949"/>
      <c r="BB24" s="949"/>
      <c r="BC24" s="950"/>
    </row>
    <row r="25" spans="1:57" ht="33.75" customHeight="1" x14ac:dyDescent="0.25">
      <c r="A25" s="451">
        <v>1</v>
      </c>
      <c r="B25" s="451">
        <f t="shared" si="5"/>
        <v>0</v>
      </c>
      <c r="C25" s="458">
        <v>19</v>
      </c>
      <c r="D25" s="73"/>
      <c r="E25" s="187" t="str">
        <f>IF(B25=0,"",FLOOR(VLOOKUP(A25,'All Meals'!$A$12:$V$61,4),0.25))</f>
        <v/>
      </c>
      <c r="F25" s="188" t="str">
        <f t="shared" si="1"/>
        <v/>
      </c>
      <c r="G25" s="187" t="str">
        <f>IF(B25=0,"",FLOOR(VLOOKUP(A25,'All Meals'!$A$12:$V$61,5),0.25))</f>
        <v/>
      </c>
      <c r="H25" s="189" t="str">
        <f t="shared" si="2"/>
        <v/>
      </c>
      <c r="I25" s="260" t="str">
        <f>IF(B25=0,"",FLOOR(VLOOKUP(A25,'All Meals'!$A$12:$V$61,6),0.25))</f>
        <v/>
      </c>
      <c r="J25" s="260" t="str">
        <f>IF(B25=0,"",FLOOR(VLOOKUP(A25,'All Meals'!$A$12:$V$61,7),0.25))</f>
        <v/>
      </c>
      <c r="K25" s="109" t="str">
        <f>IF(B25=0, "",VLOOKUP(A25,'All Meals'!$A$12:$V$61,10))</f>
        <v/>
      </c>
      <c r="L25" s="110" t="str">
        <f t="shared" si="3"/>
        <v/>
      </c>
      <c r="M25" s="354" t="str">
        <f>IF(B25=0, "",VLOOKUP(A25,'All Meals'!$A$12:$V$61,13))</f>
        <v/>
      </c>
      <c r="N25" s="109" t="str">
        <f>IF(B25=0, "",VLOOKUP(A25,'All Meals'!$A$12:$V$61,16))</f>
        <v/>
      </c>
      <c r="O25" s="441" t="str">
        <f t="shared" si="16"/>
        <v/>
      </c>
      <c r="P25" s="442" t="str">
        <f>IF(B25=0, "",VLOOKUP(A25,'All Meals'!$A$12:$V$61,19))</f>
        <v/>
      </c>
      <c r="Q25" s="109" t="str">
        <f>IF(B25=0, "",VLOOKUP(A25,'All Meals'!$A$12:$V$61,20))</f>
        <v/>
      </c>
      <c r="R25" s="188" t="str">
        <f t="shared" si="0"/>
        <v/>
      </c>
      <c r="AB25" s="749"/>
      <c r="AC25" s="750"/>
      <c r="AD25" s="750"/>
      <c r="AE25" s="750"/>
      <c r="AF25" s="352"/>
      <c r="AG25" s="352"/>
      <c r="AH25" s="944"/>
      <c r="AI25" s="944"/>
      <c r="AJ25" s="944"/>
      <c r="AK25" s="944"/>
      <c r="AL25" s="352"/>
      <c r="AM25" s="352"/>
      <c r="AN25" s="752"/>
      <c r="AO25" s="752"/>
      <c r="AP25" s="752"/>
      <c r="AQ25" s="752"/>
      <c r="AR25" s="352"/>
      <c r="AS25" s="352"/>
      <c r="AT25" s="753"/>
      <c r="AU25" s="753"/>
      <c r="AV25" s="753"/>
      <c r="AW25" s="753"/>
      <c r="AX25" s="352"/>
      <c r="AY25" s="352"/>
      <c r="AZ25" s="948"/>
      <c r="BA25" s="949"/>
      <c r="BB25" s="949"/>
      <c r="BC25" s="950"/>
    </row>
    <row r="26" spans="1:57" ht="33.75" customHeight="1" thickBot="1" x14ac:dyDescent="0.3">
      <c r="A26" s="451">
        <v>1</v>
      </c>
      <c r="B26" s="451">
        <f t="shared" si="5"/>
        <v>0</v>
      </c>
      <c r="C26" s="459">
        <v>20</v>
      </c>
      <c r="D26" s="74"/>
      <c r="E26" s="452" t="str">
        <f>IF(B26=0,"",FLOOR(VLOOKUP(A26,'All Meals'!$A$12:$V$61,4),0.25))</f>
        <v/>
      </c>
      <c r="F26" s="188" t="str">
        <f t="shared" si="1"/>
        <v/>
      </c>
      <c r="G26" s="452" t="str">
        <f>IF(B26=0,"",FLOOR(VLOOKUP(A26,'All Meals'!$A$12:$V$61,5),0.25))</f>
        <v/>
      </c>
      <c r="H26" s="189" t="str">
        <f t="shared" si="2"/>
        <v/>
      </c>
      <c r="I26" s="453" t="str">
        <f>IF(B26=0,"",FLOOR(VLOOKUP(A26,'All Meals'!$A$12:$V$61,6),0.25))</f>
        <v/>
      </c>
      <c r="J26" s="453" t="str">
        <f>IF(B26=0,"",FLOOR(VLOOKUP(A26,'All Meals'!$A$12:$V$61,7),0.25))</f>
        <v/>
      </c>
      <c r="K26" s="454" t="str">
        <f>IF(B26=0, "",VLOOKUP(A26,'All Meals'!$A$12:$V$61,10))</f>
        <v/>
      </c>
      <c r="L26" s="110" t="str">
        <f t="shared" si="3"/>
        <v/>
      </c>
      <c r="M26" s="455" t="str">
        <f>IF(B26=0, "",VLOOKUP(A26,'All Meals'!$A$12:$V$61,13))</f>
        <v/>
      </c>
      <c r="N26" s="454" t="str">
        <f>IF(B26=0, "",VLOOKUP(A26,'All Meals'!$A$12:$V$61,16))</f>
        <v/>
      </c>
      <c r="O26" s="441" t="str">
        <f t="shared" si="16"/>
        <v/>
      </c>
      <c r="P26" s="456" t="str">
        <f>IF(B26=0, "",VLOOKUP(A26,'All Meals'!$A$12:$V$61,19))</f>
        <v/>
      </c>
      <c r="Q26" s="454" t="str">
        <f>IF(B26=0, "",VLOOKUP(A26,'All Meals'!$A$12:$V$61,20))</f>
        <v/>
      </c>
      <c r="R26" s="190" t="str">
        <f t="shared" si="0"/>
        <v/>
      </c>
      <c r="AB26" s="742"/>
      <c r="AC26" s="743"/>
      <c r="AD26" s="743"/>
      <c r="AE26" s="743"/>
      <c r="AF26" s="353"/>
      <c r="AG26" s="353"/>
      <c r="AH26" s="951"/>
      <c r="AI26" s="951"/>
      <c r="AJ26" s="951"/>
      <c r="AK26" s="951"/>
      <c r="AL26" s="353"/>
      <c r="AM26" s="353"/>
      <c r="AN26" s="745"/>
      <c r="AO26" s="745"/>
      <c r="AP26" s="745"/>
      <c r="AQ26" s="745"/>
      <c r="AR26" s="353"/>
      <c r="AS26" s="353"/>
      <c r="AT26" s="746"/>
      <c r="AU26" s="746"/>
      <c r="AV26" s="746"/>
      <c r="AW26" s="746"/>
      <c r="AX26" s="353"/>
      <c r="AY26" s="353"/>
      <c r="AZ26" s="938"/>
      <c r="BA26" s="939"/>
      <c r="BB26" s="939"/>
      <c r="BC26" s="940"/>
    </row>
    <row r="27" spans="1:57" ht="33.75" customHeight="1" x14ac:dyDescent="0.25">
      <c r="AB27" s="170"/>
    </row>
    <row r="28" spans="1:57" ht="33.75" customHeight="1" x14ac:dyDescent="0.25">
      <c r="AB28" s="170"/>
      <c r="AE28" s="171"/>
    </row>
    <row r="29" spans="1:57" ht="33.75" customHeight="1" x14ac:dyDescent="0.25"/>
    <row r="30" spans="1:57" ht="33.75" customHeight="1" x14ac:dyDescent="0.25"/>
  </sheetData>
  <sheetProtection algorithmName="SHA-512" hashValue="uBUyJiNcwTnbIXFPmuxZXBA0gwFYiWW3dFsutdsECC3rY4Hz6KsIPOy3XX2W7JaWyaW7ymbGBfJWSRa9dy5brg==" saltValue="6IYieVcmNZWLzi4yFvZxjw==" spinCount="100000" sheet="1"/>
  <mergeCells count="127">
    <mergeCell ref="BD5:BD6"/>
    <mergeCell ref="BB7:BB8"/>
    <mergeCell ref="BC7:BC8"/>
    <mergeCell ref="AJ7:AJ8"/>
    <mergeCell ref="AK7:AK8"/>
    <mergeCell ref="S5:V5"/>
    <mergeCell ref="AB5:AB6"/>
    <mergeCell ref="BA7:BA8"/>
    <mergeCell ref="T1:Z1"/>
    <mergeCell ref="AB1:BC1"/>
    <mergeCell ref="AM7:AM8"/>
    <mergeCell ref="AN7:AN8"/>
    <mergeCell ref="AO7:AO8"/>
    <mergeCell ref="D2:R2"/>
    <mergeCell ref="T2:V2"/>
    <mergeCell ref="Y2:Z2"/>
    <mergeCell ref="AB2:AW2"/>
    <mergeCell ref="AZ2:BD2"/>
    <mergeCell ref="C1:R1"/>
    <mergeCell ref="AE5:AE6"/>
    <mergeCell ref="Z5:Z8"/>
    <mergeCell ref="S8:V8"/>
    <mergeCell ref="AB3:AN3"/>
    <mergeCell ref="K4:M4"/>
    <mergeCell ref="Q4:R4"/>
    <mergeCell ref="S4:Z4"/>
    <mergeCell ref="AB4:BC4"/>
    <mergeCell ref="Q5:Q6"/>
    <mergeCell ref="K5:K6"/>
    <mergeCell ref="L5:L6"/>
    <mergeCell ref="AP7:AP8"/>
    <mergeCell ref="AQ7:AQ8"/>
    <mergeCell ref="AR7:AR8"/>
    <mergeCell ref="AS7:AS8"/>
    <mergeCell ref="AT7:AT8"/>
    <mergeCell ref="AZ7:AZ8"/>
    <mergeCell ref="AL7:AL8"/>
    <mergeCell ref="BE5:BE6"/>
    <mergeCell ref="S6:V6"/>
    <mergeCell ref="S7:V7"/>
    <mergeCell ref="AB7:AB8"/>
    <mergeCell ref="AC7:AC8"/>
    <mergeCell ref="AD7:AD8"/>
    <mergeCell ref="AE7:AE8"/>
    <mergeCell ref="AF7:AF8"/>
    <mergeCell ref="AI7:AI8"/>
    <mergeCell ref="AN5:AN6"/>
    <mergeCell ref="AQ5:AQ6"/>
    <mergeCell ref="AT5:AT6"/>
    <mergeCell ref="AW5:AW6"/>
    <mergeCell ref="AZ5:AZ6"/>
    <mergeCell ref="BC5:BC6"/>
    <mergeCell ref="AH5:AH6"/>
    <mergeCell ref="AG7:AG8"/>
    <mergeCell ref="AH7:AH8"/>
    <mergeCell ref="AK5:AK6"/>
    <mergeCell ref="AU7:AU8"/>
    <mergeCell ref="AV7:AV8"/>
    <mergeCell ref="AW7:AW8"/>
    <mergeCell ref="AX7:AX8"/>
    <mergeCell ref="AY7:AY8"/>
    <mergeCell ref="AZ9:BC9"/>
    <mergeCell ref="T11:Z12"/>
    <mergeCell ref="T13:V18"/>
    <mergeCell ref="Y13:Z13"/>
    <mergeCell ref="Y14:Z14"/>
    <mergeCell ref="Y15:Z15"/>
    <mergeCell ref="Y16:Z16"/>
    <mergeCell ref="Y17:Z17"/>
    <mergeCell ref="Y18:Z18"/>
    <mergeCell ref="S9:V9"/>
    <mergeCell ref="AB9:AE9"/>
    <mergeCell ref="AH9:AK9"/>
    <mergeCell ref="AN9:AQ9"/>
    <mergeCell ref="AT9:AW9"/>
    <mergeCell ref="AZ23:BC23"/>
    <mergeCell ref="AB22:AE22"/>
    <mergeCell ref="AH22:AK22"/>
    <mergeCell ref="AN22:AQ22"/>
    <mergeCell ref="T20:V21"/>
    <mergeCell ref="Y20:Z21"/>
    <mergeCell ref="AB20:BC20"/>
    <mergeCell ref="AB21:AE21"/>
    <mergeCell ref="AH21:AK21"/>
    <mergeCell ref="AN21:AQ21"/>
    <mergeCell ref="AT21:AW21"/>
    <mergeCell ref="AZ21:BC21"/>
    <mergeCell ref="AB26:AE26"/>
    <mergeCell ref="AH26:AK26"/>
    <mergeCell ref="AN26:AQ26"/>
    <mergeCell ref="AT26:AW26"/>
    <mergeCell ref="T22:V23"/>
    <mergeCell ref="Y22:Z23"/>
    <mergeCell ref="AT22:AW22"/>
    <mergeCell ref="T19:Z19"/>
    <mergeCell ref="AZ26:BC26"/>
    <mergeCell ref="AB24:AE24"/>
    <mergeCell ref="AH24:AK24"/>
    <mergeCell ref="AN24:AQ24"/>
    <mergeCell ref="AT24:AW24"/>
    <mergeCell ref="AZ24:BC24"/>
    <mergeCell ref="AB25:AE25"/>
    <mergeCell ref="AH25:AK25"/>
    <mergeCell ref="AN25:AQ25"/>
    <mergeCell ref="AT25:AW25"/>
    <mergeCell ref="AZ25:BC25"/>
    <mergeCell ref="AZ22:BC22"/>
    <mergeCell ref="AB23:AE23"/>
    <mergeCell ref="AH23:AK23"/>
    <mergeCell ref="AN23:AQ23"/>
    <mergeCell ref="AT23:AW23"/>
    <mergeCell ref="C4:D6"/>
    <mergeCell ref="C3:Z3"/>
    <mergeCell ref="N4:P4"/>
    <mergeCell ref="P5:P6"/>
    <mergeCell ref="E4:F4"/>
    <mergeCell ref="E5:E6"/>
    <mergeCell ref="F5:F6"/>
    <mergeCell ref="G4:J4"/>
    <mergeCell ref="G5:G6"/>
    <mergeCell ref="H5:H6"/>
    <mergeCell ref="I5:I6"/>
    <mergeCell ref="J5:J6"/>
    <mergeCell ref="O5:O6"/>
    <mergeCell ref="R5:R6"/>
    <mergeCell ref="M5:M6"/>
    <mergeCell ref="N5:N6"/>
  </mergeCells>
  <conditionalFormatting sqref="R7:R26 Z5 O7:O26 F7:J26 L7:L26 Z9">
    <cfRule type="containsText" dxfId="72" priority="9" stopIfTrue="1" operator="containsText" text="Yes">
      <formula>NOT(ISERROR(SEARCH("Yes",F5)))</formula>
    </cfRule>
    <cfRule type="containsText" dxfId="71" priority="10" stopIfTrue="1" operator="containsText" text="No">
      <formula>NOT(ISERROR(SEARCH("No",F5)))</formula>
    </cfRule>
  </conditionalFormatting>
  <conditionalFormatting sqref="AB9:AE9 AH9:AK9">
    <cfRule type="containsText" dxfId="70" priority="8" stopIfTrue="1" operator="containsText" text="Remember">
      <formula>NOT(ISERROR(SEARCH("Remember",AB9)))</formula>
    </cfRule>
  </conditionalFormatting>
  <conditionalFormatting sqref="AB20">
    <cfRule type="containsText" dxfId="69" priority="7" stopIfTrue="1" operator="containsText" text="You">
      <formula>NOT(ISERROR(SEARCH("You",AB20)))</formula>
    </cfRule>
  </conditionalFormatting>
  <conditionalFormatting sqref="AN9:AQ9">
    <cfRule type="containsText" dxfId="68" priority="2" stopIfTrue="1" operator="containsText" text="if">
      <formula>NOT(ISERROR(SEARCH("if",AN9)))</formula>
    </cfRule>
  </conditionalFormatting>
  <conditionalFormatting sqref="AB20">
    <cfRule type="containsText" dxfId="67" priority="1" stopIfTrue="1" operator="containsText" text="You">
      <formula>NOT(ISERROR(SEARCH("You",AB20)))</formula>
    </cfRule>
  </conditionalFormatting>
  <hyperlinks>
    <hyperlink ref="Y2:Z2" location="'Weekly Report'!A1" display="Go to Weekly Report" xr:uid="{00000000-0004-0000-0700-000000000000}"/>
    <hyperlink ref="T2:V2" location="'Menu Worksheet Instructions'!A1" display="Go to Instructions" xr:uid="{00000000-0004-0000-0700-000001000000}"/>
    <hyperlink ref="AZ2:BD2" r:id="rId1" display="https://foodbuyingguide.fns.usda.gov/files/Reports/USDA_FBG_Section2_Vegetables_YieldTable.pdf" xr:uid="{00000000-0004-0000-0700-000002000000}"/>
  </hyperlinks>
  <pageMargins left="0.7" right="0.7" top="0.75" bottom="0.75" header="0.3" footer="0.3"/>
  <pageSetup scale="35" orientation="landscape" horizontalDpi="1200" verticalDpi="1200" r:id="rId2"/>
  <headerFooter>
    <oddHeader>&amp;L&amp;G</oddHeader>
    <oddFooter>&amp;L&amp;P</oddFooter>
  </headerFooter>
  <colBreaks count="1" manualBreakCount="1">
    <brk id="18" max="25" man="1"/>
  </col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1505" r:id="rId6" name="Drop Down 1">
              <controlPr defaultSize="0" autoLine="0" autoPict="0">
                <anchor moveWithCells="1">
                  <from>
                    <xdr:col>3</xdr:col>
                    <xdr:colOff>161925</xdr:colOff>
                    <xdr:row>6</xdr:row>
                    <xdr:rowOff>104775</xdr:rowOff>
                  </from>
                  <to>
                    <xdr:col>3</xdr:col>
                    <xdr:colOff>3057525</xdr:colOff>
                    <xdr:row>6</xdr:row>
                    <xdr:rowOff>381000</xdr:rowOff>
                  </to>
                </anchor>
              </controlPr>
            </control>
          </mc:Choice>
        </mc:AlternateContent>
        <mc:AlternateContent xmlns:mc="http://schemas.openxmlformats.org/markup-compatibility/2006">
          <mc:Choice Requires="x14">
            <control shapeId="21506" r:id="rId7" name="Drop Down 2">
              <controlPr defaultSize="0" autoLine="0" autoPict="0">
                <anchor moveWithCells="1">
                  <from>
                    <xdr:col>3</xdr:col>
                    <xdr:colOff>161925</xdr:colOff>
                    <xdr:row>7</xdr:row>
                    <xdr:rowOff>104775</xdr:rowOff>
                  </from>
                  <to>
                    <xdr:col>3</xdr:col>
                    <xdr:colOff>3057525</xdr:colOff>
                    <xdr:row>7</xdr:row>
                    <xdr:rowOff>381000</xdr:rowOff>
                  </to>
                </anchor>
              </controlPr>
            </control>
          </mc:Choice>
        </mc:AlternateContent>
        <mc:AlternateContent xmlns:mc="http://schemas.openxmlformats.org/markup-compatibility/2006">
          <mc:Choice Requires="x14">
            <control shapeId="21507" r:id="rId8" name="Drop Down 3">
              <controlPr defaultSize="0" autoLine="0" autoPict="0">
                <anchor moveWithCells="1">
                  <from>
                    <xdr:col>3</xdr:col>
                    <xdr:colOff>161925</xdr:colOff>
                    <xdr:row>8</xdr:row>
                    <xdr:rowOff>104775</xdr:rowOff>
                  </from>
                  <to>
                    <xdr:col>3</xdr:col>
                    <xdr:colOff>3057525</xdr:colOff>
                    <xdr:row>8</xdr:row>
                    <xdr:rowOff>381000</xdr:rowOff>
                  </to>
                </anchor>
              </controlPr>
            </control>
          </mc:Choice>
        </mc:AlternateContent>
        <mc:AlternateContent xmlns:mc="http://schemas.openxmlformats.org/markup-compatibility/2006">
          <mc:Choice Requires="x14">
            <control shapeId="21508" r:id="rId9" name="Drop Down 4">
              <controlPr defaultSize="0" autoLine="0" autoPict="0">
                <anchor moveWithCells="1">
                  <from>
                    <xdr:col>3</xdr:col>
                    <xdr:colOff>161925</xdr:colOff>
                    <xdr:row>9</xdr:row>
                    <xdr:rowOff>104775</xdr:rowOff>
                  </from>
                  <to>
                    <xdr:col>3</xdr:col>
                    <xdr:colOff>3057525</xdr:colOff>
                    <xdr:row>9</xdr:row>
                    <xdr:rowOff>381000</xdr:rowOff>
                  </to>
                </anchor>
              </controlPr>
            </control>
          </mc:Choice>
        </mc:AlternateContent>
        <mc:AlternateContent xmlns:mc="http://schemas.openxmlformats.org/markup-compatibility/2006">
          <mc:Choice Requires="x14">
            <control shapeId="21509" r:id="rId10" name="Drop Down 5">
              <controlPr defaultSize="0" autoLine="0" autoPict="0">
                <anchor moveWithCells="1">
                  <from>
                    <xdr:col>3</xdr:col>
                    <xdr:colOff>161925</xdr:colOff>
                    <xdr:row>10</xdr:row>
                    <xdr:rowOff>104775</xdr:rowOff>
                  </from>
                  <to>
                    <xdr:col>3</xdr:col>
                    <xdr:colOff>3057525</xdr:colOff>
                    <xdr:row>10</xdr:row>
                    <xdr:rowOff>381000</xdr:rowOff>
                  </to>
                </anchor>
              </controlPr>
            </control>
          </mc:Choice>
        </mc:AlternateContent>
        <mc:AlternateContent xmlns:mc="http://schemas.openxmlformats.org/markup-compatibility/2006">
          <mc:Choice Requires="x14">
            <control shapeId="21510" r:id="rId11" name="Drop Down 6">
              <controlPr defaultSize="0" autoLine="0" autoPict="0">
                <anchor moveWithCells="1">
                  <from>
                    <xdr:col>3</xdr:col>
                    <xdr:colOff>161925</xdr:colOff>
                    <xdr:row>11</xdr:row>
                    <xdr:rowOff>104775</xdr:rowOff>
                  </from>
                  <to>
                    <xdr:col>3</xdr:col>
                    <xdr:colOff>3057525</xdr:colOff>
                    <xdr:row>11</xdr:row>
                    <xdr:rowOff>381000</xdr:rowOff>
                  </to>
                </anchor>
              </controlPr>
            </control>
          </mc:Choice>
        </mc:AlternateContent>
        <mc:AlternateContent xmlns:mc="http://schemas.openxmlformats.org/markup-compatibility/2006">
          <mc:Choice Requires="x14">
            <control shapeId="21511" r:id="rId12" name="Drop Down 7">
              <controlPr defaultSize="0" autoLine="0" autoPict="0">
                <anchor moveWithCells="1">
                  <from>
                    <xdr:col>3</xdr:col>
                    <xdr:colOff>161925</xdr:colOff>
                    <xdr:row>12</xdr:row>
                    <xdr:rowOff>104775</xdr:rowOff>
                  </from>
                  <to>
                    <xdr:col>3</xdr:col>
                    <xdr:colOff>3057525</xdr:colOff>
                    <xdr:row>12</xdr:row>
                    <xdr:rowOff>381000</xdr:rowOff>
                  </to>
                </anchor>
              </controlPr>
            </control>
          </mc:Choice>
        </mc:AlternateContent>
        <mc:AlternateContent xmlns:mc="http://schemas.openxmlformats.org/markup-compatibility/2006">
          <mc:Choice Requires="x14">
            <control shapeId="21512" r:id="rId13" name="Drop Down 8">
              <controlPr defaultSize="0" autoLine="0" autoPict="0">
                <anchor moveWithCells="1">
                  <from>
                    <xdr:col>3</xdr:col>
                    <xdr:colOff>161925</xdr:colOff>
                    <xdr:row>13</xdr:row>
                    <xdr:rowOff>104775</xdr:rowOff>
                  </from>
                  <to>
                    <xdr:col>3</xdr:col>
                    <xdr:colOff>3057525</xdr:colOff>
                    <xdr:row>13</xdr:row>
                    <xdr:rowOff>381000</xdr:rowOff>
                  </to>
                </anchor>
              </controlPr>
            </control>
          </mc:Choice>
        </mc:AlternateContent>
        <mc:AlternateContent xmlns:mc="http://schemas.openxmlformats.org/markup-compatibility/2006">
          <mc:Choice Requires="x14">
            <control shapeId="21513" r:id="rId14" name="Drop Down 9">
              <controlPr defaultSize="0" autoLine="0" autoPict="0">
                <anchor moveWithCells="1">
                  <from>
                    <xdr:col>3</xdr:col>
                    <xdr:colOff>161925</xdr:colOff>
                    <xdr:row>14</xdr:row>
                    <xdr:rowOff>104775</xdr:rowOff>
                  </from>
                  <to>
                    <xdr:col>3</xdr:col>
                    <xdr:colOff>3057525</xdr:colOff>
                    <xdr:row>14</xdr:row>
                    <xdr:rowOff>381000</xdr:rowOff>
                  </to>
                </anchor>
              </controlPr>
            </control>
          </mc:Choice>
        </mc:AlternateContent>
        <mc:AlternateContent xmlns:mc="http://schemas.openxmlformats.org/markup-compatibility/2006">
          <mc:Choice Requires="x14">
            <control shapeId="21514" r:id="rId15" name="Drop Down 10">
              <controlPr defaultSize="0" autoLine="0" autoPict="0">
                <anchor moveWithCells="1">
                  <from>
                    <xdr:col>3</xdr:col>
                    <xdr:colOff>161925</xdr:colOff>
                    <xdr:row>15</xdr:row>
                    <xdr:rowOff>85725</xdr:rowOff>
                  </from>
                  <to>
                    <xdr:col>3</xdr:col>
                    <xdr:colOff>3057525</xdr:colOff>
                    <xdr:row>15</xdr:row>
                    <xdr:rowOff>361950</xdr:rowOff>
                  </to>
                </anchor>
              </controlPr>
            </control>
          </mc:Choice>
        </mc:AlternateContent>
        <mc:AlternateContent xmlns:mc="http://schemas.openxmlformats.org/markup-compatibility/2006">
          <mc:Choice Requires="x14">
            <control shapeId="21515" r:id="rId16" name="Drop Down 11">
              <controlPr defaultSize="0" autoLine="0" autoPict="0">
                <anchor moveWithCells="1">
                  <from>
                    <xdr:col>3</xdr:col>
                    <xdr:colOff>161925</xdr:colOff>
                    <xdr:row>16</xdr:row>
                    <xdr:rowOff>104775</xdr:rowOff>
                  </from>
                  <to>
                    <xdr:col>3</xdr:col>
                    <xdr:colOff>3057525</xdr:colOff>
                    <xdr:row>16</xdr:row>
                    <xdr:rowOff>381000</xdr:rowOff>
                  </to>
                </anchor>
              </controlPr>
            </control>
          </mc:Choice>
        </mc:AlternateContent>
        <mc:AlternateContent xmlns:mc="http://schemas.openxmlformats.org/markup-compatibility/2006">
          <mc:Choice Requires="x14">
            <control shapeId="21516" r:id="rId17" name="Drop Down 12">
              <controlPr defaultSize="0" autoLine="0" autoPict="0">
                <anchor moveWithCells="1">
                  <from>
                    <xdr:col>3</xdr:col>
                    <xdr:colOff>161925</xdr:colOff>
                    <xdr:row>17</xdr:row>
                    <xdr:rowOff>104775</xdr:rowOff>
                  </from>
                  <to>
                    <xdr:col>3</xdr:col>
                    <xdr:colOff>3057525</xdr:colOff>
                    <xdr:row>17</xdr:row>
                    <xdr:rowOff>381000</xdr:rowOff>
                  </to>
                </anchor>
              </controlPr>
            </control>
          </mc:Choice>
        </mc:AlternateContent>
        <mc:AlternateContent xmlns:mc="http://schemas.openxmlformats.org/markup-compatibility/2006">
          <mc:Choice Requires="x14">
            <control shapeId="21517" r:id="rId18" name="Drop Down 13">
              <controlPr defaultSize="0" autoLine="0" autoPict="0">
                <anchor moveWithCells="1">
                  <from>
                    <xdr:col>3</xdr:col>
                    <xdr:colOff>161925</xdr:colOff>
                    <xdr:row>18</xdr:row>
                    <xdr:rowOff>104775</xdr:rowOff>
                  </from>
                  <to>
                    <xdr:col>3</xdr:col>
                    <xdr:colOff>3057525</xdr:colOff>
                    <xdr:row>18</xdr:row>
                    <xdr:rowOff>381000</xdr:rowOff>
                  </to>
                </anchor>
              </controlPr>
            </control>
          </mc:Choice>
        </mc:AlternateContent>
        <mc:AlternateContent xmlns:mc="http://schemas.openxmlformats.org/markup-compatibility/2006">
          <mc:Choice Requires="x14">
            <control shapeId="21518" r:id="rId19" name="Drop Down 14">
              <controlPr defaultSize="0" autoLine="0" autoPict="0">
                <anchor moveWithCells="1">
                  <from>
                    <xdr:col>3</xdr:col>
                    <xdr:colOff>161925</xdr:colOff>
                    <xdr:row>19</xdr:row>
                    <xdr:rowOff>104775</xdr:rowOff>
                  </from>
                  <to>
                    <xdr:col>3</xdr:col>
                    <xdr:colOff>3057525</xdr:colOff>
                    <xdr:row>19</xdr:row>
                    <xdr:rowOff>381000</xdr:rowOff>
                  </to>
                </anchor>
              </controlPr>
            </control>
          </mc:Choice>
        </mc:AlternateContent>
        <mc:AlternateContent xmlns:mc="http://schemas.openxmlformats.org/markup-compatibility/2006">
          <mc:Choice Requires="x14">
            <control shapeId="21519" r:id="rId20" name="Drop Down 15">
              <controlPr defaultSize="0" autoLine="0" autoPict="0">
                <anchor moveWithCells="1">
                  <from>
                    <xdr:col>3</xdr:col>
                    <xdr:colOff>161925</xdr:colOff>
                    <xdr:row>20</xdr:row>
                    <xdr:rowOff>104775</xdr:rowOff>
                  </from>
                  <to>
                    <xdr:col>3</xdr:col>
                    <xdr:colOff>3057525</xdr:colOff>
                    <xdr:row>20</xdr:row>
                    <xdr:rowOff>381000</xdr:rowOff>
                  </to>
                </anchor>
              </controlPr>
            </control>
          </mc:Choice>
        </mc:AlternateContent>
        <mc:AlternateContent xmlns:mc="http://schemas.openxmlformats.org/markup-compatibility/2006">
          <mc:Choice Requires="x14">
            <control shapeId="21520" r:id="rId21" name="Drop Down 16">
              <controlPr defaultSize="0" autoLine="0" autoPict="0">
                <anchor moveWithCells="1">
                  <from>
                    <xdr:col>3</xdr:col>
                    <xdr:colOff>161925</xdr:colOff>
                    <xdr:row>21</xdr:row>
                    <xdr:rowOff>104775</xdr:rowOff>
                  </from>
                  <to>
                    <xdr:col>3</xdr:col>
                    <xdr:colOff>3057525</xdr:colOff>
                    <xdr:row>21</xdr:row>
                    <xdr:rowOff>381000</xdr:rowOff>
                  </to>
                </anchor>
              </controlPr>
            </control>
          </mc:Choice>
        </mc:AlternateContent>
        <mc:AlternateContent xmlns:mc="http://schemas.openxmlformats.org/markup-compatibility/2006">
          <mc:Choice Requires="x14">
            <control shapeId="21521" r:id="rId22" name="Drop Down 17">
              <controlPr defaultSize="0" autoLine="0" autoPict="0">
                <anchor moveWithCells="1">
                  <from>
                    <xdr:col>3</xdr:col>
                    <xdr:colOff>161925</xdr:colOff>
                    <xdr:row>22</xdr:row>
                    <xdr:rowOff>104775</xdr:rowOff>
                  </from>
                  <to>
                    <xdr:col>3</xdr:col>
                    <xdr:colOff>3057525</xdr:colOff>
                    <xdr:row>22</xdr:row>
                    <xdr:rowOff>381000</xdr:rowOff>
                  </to>
                </anchor>
              </controlPr>
            </control>
          </mc:Choice>
        </mc:AlternateContent>
        <mc:AlternateContent xmlns:mc="http://schemas.openxmlformats.org/markup-compatibility/2006">
          <mc:Choice Requires="x14">
            <control shapeId="21522" r:id="rId23" name="Drop Down 18">
              <controlPr defaultSize="0" autoLine="0" autoPict="0">
                <anchor moveWithCells="1">
                  <from>
                    <xdr:col>3</xdr:col>
                    <xdr:colOff>161925</xdr:colOff>
                    <xdr:row>23</xdr:row>
                    <xdr:rowOff>104775</xdr:rowOff>
                  </from>
                  <to>
                    <xdr:col>3</xdr:col>
                    <xdr:colOff>3057525</xdr:colOff>
                    <xdr:row>23</xdr:row>
                    <xdr:rowOff>381000</xdr:rowOff>
                  </to>
                </anchor>
              </controlPr>
            </control>
          </mc:Choice>
        </mc:AlternateContent>
        <mc:AlternateContent xmlns:mc="http://schemas.openxmlformats.org/markup-compatibility/2006">
          <mc:Choice Requires="x14">
            <control shapeId="21523" r:id="rId24" name="Drop Down 19">
              <controlPr defaultSize="0" autoLine="0" autoPict="0">
                <anchor moveWithCells="1">
                  <from>
                    <xdr:col>3</xdr:col>
                    <xdr:colOff>161925</xdr:colOff>
                    <xdr:row>24</xdr:row>
                    <xdr:rowOff>104775</xdr:rowOff>
                  </from>
                  <to>
                    <xdr:col>3</xdr:col>
                    <xdr:colOff>3057525</xdr:colOff>
                    <xdr:row>24</xdr:row>
                    <xdr:rowOff>381000</xdr:rowOff>
                  </to>
                </anchor>
              </controlPr>
            </control>
          </mc:Choice>
        </mc:AlternateContent>
        <mc:AlternateContent xmlns:mc="http://schemas.openxmlformats.org/markup-compatibility/2006">
          <mc:Choice Requires="x14">
            <control shapeId="21524" r:id="rId25" name="Drop Down 20">
              <controlPr defaultSize="0" autoLine="0" autoPict="0">
                <anchor moveWithCells="1">
                  <from>
                    <xdr:col>3</xdr:col>
                    <xdr:colOff>161925</xdr:colOff>
                    <xdr:row>25</xdr:row>
                    <xdr:rowOff>104775</xdr:rowOff>
                  </from>
                  <to>
                    <xdr:col>3</xdr:col>
                    <xdr:colOff>3057525</xdr:colOff>
                    <xdr:row>25</xdr:row>
                    <xdr:rowOff>381000</xdr:rowOff>
                  </to>
                </anchor>
              </controlPr>
            </control>
          </mc:Choice>
        </mc:AlternateContent>
        <mc:AlternateContent xmlns:mc="http://schemas.openxmlformats.org/markup-compatibility/2006">
          <mc:Choice Requires="x14">
            <control shapeId="21525" r:id="rId26" name="Check Box 21">
              <controlPr defaultSize="0" autoFill="0" autoLine="0" autoPict="0">
                <anchor moveWithCells="1">
                  <from>
                    <xdr:col>24</xdr:col>
                    <xdr:colOff>200025</xdr:colOff>
                    <xdr:row>4</xdr:row>
                    <xdr:rowOff>142875</xdr:rowOff>
                  </from>
                  <to>
                    <xdr:col>24</xdr:col>
                    <xdr:colOff>504825</xdr:colOff>
                    <xdr:row>4</xdr:row>
                    <xdr:rowOff>371475</xdr:rowOff>
                  </to>
                </anchor>
              </controlPr>
            </control>
          </mc:Choice>
        </mc:AlternateContent>
        <mc:AlternateContent xmlns:mc="http://schemas.openxmlformats.org/markup-compatibility/2006">
          <mc:Choice Requires="x14">
            <control shapeId="21526" r:id="rId27" name="Check Box 22">
              <controlPr defaultSize="0" autoFill="0" autoLine="0" autoPict="0">
                <anchor moveWithCells="1">
                  <from>
                    <xdr:col>24</xdr:col>
                    <xdr:colOff>200025</xdr:colOff>
                    <xdr:row>5</xdr:row>
                    <xdr:rowOff>152400</xdr:rowOff>
                  </from>
                  <to>
                    <xdr:col>24</xdr:col>
                    <xdr:colOff>514350</xdr:colOff>
                    <xdr:row>5</xdr:row>
                    <xdr:rowOff>371475</xdr:rowOff>
                  </to>
                </anchor>
              </controlPr>
            </control>
          </mc:Choice>
        </mc:AlternateContent>
        <mc:AlternateContent xmlns:mc="http://schemas.openxmlformats.org/markup-compatibility/2006">
          <mc:Choice Requires="x14">
            <control shapeId="21527" r:id="rId28" name="Check Box 23">
              <controlPr defaultSize="0" autoFill="0" autoLine="0" autoPict="0">
                <anchor moveWithCells="1">
                  <from>
                    <xdr:col>24</xdr:col>
                    <xdr:colOff>200025</xdr:colOff>
                    <xdr:row>6</xdr:row>
                    <xdr:rowOff>123825</xdr:rowOff>
                  </from>
                  <to>
                    <xdr:col>24</xdr:col>
                    <xdr:colOff>514350</xdr:colOff>
                    <xdr:row>6</xdr:row>
                    <xdr:rowOff>342900</xdr:rowOff>
                  </to>
                </anchor>
              </controlPr>
            </control>
          </mc:Choice>
        </mc:AlternateContent>
        <mc:AlternateContent xmlns:mc="http://schemas.openxmlformats.org/markup-compatibility/2006">
          <mc:Choice Requires="x14">
            <control shapeId="21528" r:id="rId29" name="Check Box 24">
              <controlPr defaultSize="0" autoFill="0" autoLine="0" autoPict="0">
                <anchor moveWithCells="1">
                  <from>
                    <xdr:col>24</xdr:col>
                    <xdr:colOff>180975</xdr:colOff>
                    <xdr:row>7</xdr:row>
                    <xdr:rowOff>123825</xdr:rowOff>
                  </from>
                  <to>
                    <xdr:col>24</xdr:col>
                    <xdr:colOff>485775</xdr:colOff>
                    <xdr:row>7</xdr:row>
                    <xdr:rowOff>342900</xdr:rowOff>
                  </to>
                </anchor>
              </controlPr>
            </control>
          </mc:Choice>
        </mc:AlternateContent>
        <mc:AlternateContent xmlns:mc="http://schemas.openxmlformats.org/markup-compatibility/2006">
          <mc:Choice Requires="x14">
            <control shapeId="21529" r:id="rId30" name="Check Box 25">
              <controlPr defaultSize="0" autoFill="0" autoLine="0" autoPict="0">
                <anchor moveWithCells="1">
                  <from>
                    <xdr:col>24</xdr:col>
                    <xdr:colOff>180975</xdr:colOff>
                    <xdr:row>8</xdr:row>
                    <xdr:rowOff>85725</xdr:rowOff>
                  </from>
                  <to>
                    <xdr:col>24</xdr:col>
                    <xdr:colOff>485775</xdr:colOff>
                    <xdr:row>8</xdr:row>
                    <xdr:rowOff>314325</xdr:rowOff>
                  </to>
                </anchor>
              </controlPr>
            </control>
          </mc:Choice>
        </mc:AlternateContent>
        <mc:AlternateContent xmlns:mc="http://schemas.openxmlformats.org/markup-compatibility/2006">
          <mc:Choice Requires="x14">
            <control shapeId="21530" r:id="rId31" name="Drop Down 26">
              <controlPr defaultSize="0" autoLine="0" autoPict="0">
                <anchor moveWithCells="1">
                  <from>
                    <xdr:col>27</xdr:col>
                    <xdr:colOff>123825</xdr:colOff>
                    <xdr:row>9</xdr:row>
                    <xdr:rowOff>76200</xdr:rowOff>
                  </from>
                  <to>
                    <xdr:col>27</xdr:col>
                    <xdr:colOff>2476500</xdr:colOff>
                    <xdr:row>9</xdr:row>
                    <xdr:rowOff>342900</xdr:rowOff>
                  </to>
                </anchor>
              </controlPr>
            </control>
          </mc:Choice>
        </mc:AlternateContent>
        <mc:AlternateContent xmlns:mc="http://schemas.openxmlformats.org/markup-compatibility/2006">
          <mc:Choice Requires="x14">
            <control shapeId="21531" r:id="rId32" name="Drop Down 27">
              <controlPr defaultSize="0" autoLine="0" autoPict="0">
                <anchor moveWithCells="1">
                  <from>
                    <xdr:col>27</xdr:col>
                    <xdr:colOff>123825</xdr:colOff>
                    <xdr:row>10</xdr:row>
                    <xdr:rowOff>85725</xdr:rowOff>
                  </from>
                  <to>
                    <xdr:col>27</xdr:col>
                    <xdr:colOff>2476500</xdr:colOff>
                    <xdr:row>10</xdr:row>
                    <xdr:rowOff>381000</xdr:rowOff>
                  </to>
                </anchor>
              </controlPr>
            </control>
          </mc:Choice>
        </mc:AlternateContent>
        <mc:AlternateContent xmlns:mc="http://schemas.openxmlformats.org/markup-compatibility/2006">
          <mc:Choice Requires="x14">
            <control shapeId="21532" r:id="rId33" name="Drop Down 28">
              <controlPr defaultSize="0" autoLine="0" autoPict="0">
                <anchor moveWithCells="1">
                  <from>
                    <xdr:col>27</xdr:col>
                    <xdr:colOff>123825</xdr:colOff>
                    <xdr:row>11</xdr:row>
                    <xdr:rowOff>85725</xdr:rowOff>
                  </from>
                  <to>
                    <xdr:col>27</xdr:col>
                    <xdr:colOff>2476500</xdr:colOff>
                    <xdr:row>11</xdr:row>
                    <xdr:rowOff>381000</xdr:rowOff>
                  </to>
                </anchor>
              </controlPr>
            </control>
          </mc:Choice>
        </mc:AlternateContent>
        <mc:AlternateContent xmlns:mc="http://schemas.openxmlformats.org/markup-compatibility/2006">
          <mc:Choice Requires="x14">
            <control shapeId="21533" r:id="rId34" name="Drop Down 29">
              <controlPr defaultSize="0" autoLine="0" autoPict="0">
                <anchor moveWithCells="1">
                  <from>
                    <xdr:col>27</xdr:col>
                    <xdr:colOff>123825</xdr:colOff>
                    <xdr:row>12</xdr:row>
                    <xdr:rowOff>76200</xdr:rowOff>
                  </from>
                  <to>
                    <xdr:col>27</xdr:col>
                    <xdr:colOff>2495550</xdr:colOff>
                    <xdr:row>12</xdr:row>
                    <xdr:rowOff>342900</xdr:rowOff>
                  </to>
                </anchor>
              </controlPr>
            </control>
          </mc:Choice>
        </mc:AlternateContent>
        <mc:AlternateContent xmlns:mc="http://schemas.openxmlformats.org/markup-compatibility/2006">
          <mc:Choice Requires="x14">
            <control shapeId="21534" r:id="rId35" name="Drop Down 30">
              <controlPr defaultSize="0" autoLine="0" autoPict="0">
                <anchor moveWithCells="1">
                  <from>
                    <xdr:col>27</xdr:col>
                    <xdr:colOff>123825</xdr:colOff>
                    <xdr:row>13</xdr:row>
                    <xdr:rowOff>76200</xdr:rowOff>
                  </from>
                  <to>
                    <xdr:col>27</xdr:col>
                    <xdr:colOff>2476500</xdr:colOff>
                    <xdr:row>13</xdr:row>
                    <xdr:rowOff>342900</xdr:rowOff>
                  </to>
                </anchor>
              </controlPr>
            </control>
          </mc:Choice>
        </mc:AlternateContent>
        <mc:AlternateContent xmlns:mc="http://schemas.openxmlformats.org/markup-compatibility/2006">
          <mc:Choice Requires="x14">
            <control shapeId="21535" r:id="rId36" name="Drop Down 31">
              <controlPr defaultSize="0" autoLine="0" autoPict="0">
                <anchor moveWithCells="1">
                  <from>
                    <xdr:col>27</xdr:col>
                    <xdr:colOff>123825</xdr:colOff>
                    <xdr:row>14</xdr:row>
                    <xdr:rowOff>76200</xdr:rowOff>
                  </from>
                  <to>
                    <xdr:col>27</xdr:col>
                    <xdr:colOff>2476500</xdr:colOff>
                    <xdr:row>14</xdr:row>
                    <xdr:rowOff>342900</xdr:rowOff>
                  </to>
                </anchor>
              </controlPr>
            </control>
          </mc:Choice>
        </mc:AlternateContent>
        <mc:AlternateContent xmlns:mc="http://schemas.openxmlformats.org/markup-compatibility/2006">
          <mc:Choice Requires="x14">
            <control shapeId="21536" r:id="rId37" name="Drop Down 32">
              <controlPr defaultSize="0" autoLine="0" autoPict="0">
                <anchor moveWithCells="1">
                  <from>
                    <xdr:col>27</xdr:col>
                    <xdr:colOff>123825</xdr:colOff>
                    <xdr:row>15</xdr:row>
                    <xdr:rowOff>76200</xdr:rowOff>
                  </from>
                  <to>
                    <xdr:col>27</xdr:col>
                    <xdr:colOff>2476500</xdr:colOff>
                    <xdr:row>15</xdr:row>
                    <xdr:rowOff>342900</xdr:rowOff>
                  </to>
                </anchor>
              </controlPr>
            </control>
          </mc:Choice>
        </mc:AlternateContent>
        <mc:AlternateContent xmlns:mc="http://schemas.openxmlformats.org/markup-compatibility/2006">
          <mc:Choice Requires="x14">
            <control shapeId="21537" r:id="rId38" name="Drop Down 33">
              <controlPr defaultSize="0" autoLine="0" autoPict="0">
                <anchor moveWithCells="1">
                  <from>
                    <xdr:col>27</xdr:col>
                    <xdr:colOff>123825</xdr:colOff>
                    <xdr:row>16</xdr:row>
                    <xdr:rowOff>76200</xdr:rowOff>
                  </from>
                  <to>
                    <xdr:col>27</xdr:col>
                    <xdr:colOff>2476500</xdr:colOff>
                    <xdr:row>16</xdr:row>
                    <xdr:rowOff>342900</xdr:rowOff>
                  </to>
                </anchor>
              </controlPr>
            </control>
          </mc:Choice>
        </mc:AlternateContent>
        <mc:AlternateContent xmlns:mc="http://schemas.openxmlformats.org/markup-compatibility/2006">
          <mc:Choice Requires="x14">
            <control shapeId="21538" r:id="rId39" name="Drop Down 34">
              <controlPr defaultSize="0" autoLine="0" autoPict="0">
                <anchor moveWithCells="1">
                  <from>
                    <xdr:col>27</xdr:col>
                    <xdr:colOff>123825</xdr:colOff>
                    <xdr:row>18</xdr:row>
                    <xdr:rowOff>76200</xdr:rowOff>
                  </from>
                  <to>
                    <xdr:col>27</xdr:col>
                    <xdr:colOff>2476500</xdr:colOff>
                    <xdr:row>18</xdr:row>
                    <xdr:rowOff>342900</xdr:rowOff>
                  </to>
                </anchor>
              </controlPr>
            </control>
          </mc:Choice>
        </mc:AlternateContent>
        <mc:AlternateContent xmlns:mc="http://schemas.openxmlformats.org/markup-compatibility/2006">
          <mc:Choice Requires="x14">
            <control shapeId="21539" r:id="rId40" name="Drop Down 35">
              <controlPr defaultSize="0" autoLine="0" autoPict="0">
                <anchor moveWithCells="1">
                  <from>
                    <xdr:col>30</xdr:col>
                    <xdr:colOff>123825</xdr:colOff>
                    <xdr:row>9</xdr:row>
                    <xdr:rowOff>76200</xdr:rowOff>
                  </from>
                  <to>
                    <xdr:col>30</xdr:col>
                    <xdr:colOff>942975</xdr:colOff>
                    <xdr:row>9</xdr:row>
                    <xdr:rowOff>342900</xdr:rowOff>
                  </to>
                </anchor>
              </controlPr>
            </control>
          </mc:Choice>
        </mc:AlternateContent>
        <mc:AlternateContent xmlns:mc="http://schemas.openxmlformats.org/markup-compatibility/2006">
          <mc:Choice Requires="x14">
            <control shapeId="21540" r:id="rId41" name="Drop Down 36">
              <controlPr defaultSize="0" autoLine="0" autoPict="0">
                <anchor moveWithCells="1">
                  <from>
                    <xdr:col>30</xdr:col>
                    <xdr:colOff>123825</xdr:colOff>
                    <xdr:row>10</xdr:row>
                    <xdr:rowOff>76200</xdr:rowOff>
                  </from>
                  <to>
                    <xdr:col>30</xdr:col>
                    <xdr:colOff>942975</xdr:colOff>
                    <xdr:row>10</xdr:row>
                    <xdr:rowOff>342900</xdr:rowOff>
                  </to>
                </anchor>
              </controlPr>
            </control>
          </mc:Choice>
        </mc:AlternateContent>
        <mc:AlternateContent xmlns:mc="http://schemas.openxmlformats.org/markup-compatibility/2006">
          <mc:Choice Requires="x14">
            <control shapeId="21541" r:id="rId42" name="Drop Down 37">
              <controlPr defaultSize="0" autoLine="0" autoPict="0">
                <anchor moveWithCells="1">
                  <from>
                    <xdr:col>30</xdr:col>
                    <xdr:colOff>123825</xdr:colOff>
                    <xdr:row>11</xdr:row>
                    <xdr:rowOff>76200</xdr:rowOff>
                  </from>
                  <to>
                    <xdr:col>30</xdr:col>
                    <xdr:colOff>942975</xdr:colOff>
                    <xdr:row>11</xdr:row>
                    <xdr:rowOff>342900</xdr:rowOff>
                  </to>
                </anchor>
              </controlPr>
            </control>
          </mc:Choice>
        </mc:AlternateContent>
        <mc:AlternateContent xmlns:mc="http://schemas.openxmlformats.org/markup-compatibility/2006">
          <mc:Choice Requires="x14">
            <control shapeId="21542" r:id="rId43" name="Drop Down 38">
              <controlPr defaultSize="0" autoLine="0" autoPict="0">
                <anchor moveWithCells="1">
                  <from>
                    <xdr:col>30</xdr:col>
                    <xdr:colOff>123825</xdr:colOff>
                    <xdr:row>12</xdr:row>
                    <xdr:rowOff>76200</xdr:rowOff>
                  </from>
                  <to>
                    <xdr:col>30</xdr:col>
                    <xdr:colOff>942975</xdr:colOff>
                    <xdr:row>12</xdr:row>
                    <xdr:rowOff>342900</xdr:rowOff>
                  </to>
                </anchor>
              </controlPr>
            </control>
          </mc:Choice>
        </mc:AlternateContent>
        <mc:AlternateContent xmlns:mc="http://schemas.openxmlformats.org/markup-compatibility/2006">
          <mc:Choice Requires="x14">
            <control shapeId="21543" r:id="rId44" name="Drop Down 39">
              <controlPr defaultSize="0" autoLine="0" autoPict="0">
                <anchor moveWithCells="1">
                  <from>
                    <xdr:col>30</xdr:col>
                    <xdr:colOff>123825</xdr:colOff>
                    <xdr:row>13</xdr:row>
                    <xdr:rowOff>76200</xdr:rowOff>
                  </from>
                  <to>
                    <xdr:col>30</xdr:col>
                    <xdr:colOff>942975</xdr:colOff>
                    <xdr:row>13</xdr:row>
                    <xdr:rowOff>342900</xdr:rowOff>
                  </to>
                </anchor>
              </controlPr>
            </control>
          </mc:Choice>
        </mc:AlternateContent>
        <mc:AlternateContent xmlns:mc="http://schemas.openxmlformats.org/markup-compatibility/2006">
          <mc:Choice Requires="x14">
            <control shapeId="21544" r:id="rId45" name="Drop Down 40">
              <controlPr defaultSize="0" autoLine="0" autoPict="0">
                <anchor moveWithCells="1">
                  <from>
                    <xdr:col>30</xdr:col>
                    <xdr:colOff>123825</xdr:colOff>
                    <xdr:row>14</xdr:row>
                    <xdr:rowOff>76200</xdr:rowOff>
                  </from>
                  <to>
                    <xdr:col>30</xdr:col>
                    <xdr:colOff>942975</xdr:colOff>
                    <xdr:row>14</xdr:row>
                    <xdr:rowOff>342900</xdr:rowOff>
                  </to>
                </anchor>
              </controlPr>
            </control>
          </mc:Choice>
        </mc:AlternateContent>
        <mc:AlternateContent xmlns:mc="http://schemas.openxmlformats.org/markup-compatibility/2006">
          <mc:Choice Requires="x14">
            <control shapeId="21545" r:id="rId46" name="Drop Down 41">
              <controlPr defaultSize="0" autoLine="0" autoPict="0">
                <anchor moveWithCells="1">
                  <from>
                    <xdr:col>30</xdr:col>
                    <xdr:colOff>123825</xdr:colOff>
                    <xdr:row>15</xdr:row>
                    <xdr:rowOff>76200</xdr:rowOff>
                  </from>
                  <to>
                    <xdr:col>30</xdr:col>
                    <xdr:colOff>942975</xdr:colOff>
                    <xdr:row>15</xdr:row>
                    <xdr:rowOff>342900</xdr:rowOff>
                  </to>
                </anchor>
              </controlPr>
            </control>
          </mc:Choice>
        </mc:AlternateContent>
        <mc:AlternateContent xmlns:mc="http://schemas.openxmlformats.org/markup-compatibility/2006">
          <mc:Choice Requires="x14">
            <control shapeId="21546" r:id="rId47" name="Drop Down 42">
              <controlPr defaultSize="0" autoLine="0" autoPict="0">
                <anchor moveWithCells="1">
                  <from>
                    <xdr:col>30</xdr:col>
                    <xdr:colOff>123825</xdr:colOff>
                    <xdr:row>16</xdr:row>
                    <xdr:rowOff>76200</xdr:rowOff>
                  </from>
                  <to>
                    <xdr:col>30</xdr:col>
                    <xdr:colOff>942975</xdr:colOff>
                    <xdr:row>16</xdr:row>
                    <xdr:rowOff>342900</xdr:rowOff>
                  </to>
                </anchor>
              </controlPr>
            </control>
          </mc:Choice>
        </mc:AlternateContent>
        <mc:AlternateContent xmlns:mc="http://schemas.openxmlformats.org/markup-compatibility/2006">
          <mc:Choice Requires="x14">
            <control shapeId="21547" r:id="rId48" name="Drop Down 43">
              <controlPr defaultSize="0" autoLine="0" autoPict="0">
                <anchor moveWithCells="1">
                  <from>
                    <xdr:col>30</xdr:col>
                    <xdr:colOff>123825</xdr:colOff>
                    <xdr:row>17</xdr:row>
                    <xdr:rowOff>76200</xdr:rowOff>
                  </from>
                  <to>
                    <xdr:col>30</xdr:col>
                    <xdr:colOff>942975</xdr:colOff>
                    <xdr:row>17</xdr:row>
                    <xdr:rowOff>342900</xdr:rowOff>
                  </to>
                </anchor>
              </controlPr>
            </control>
          </mc:Choice>
        </mc:AlternateContent>
        <mc:AlternateContent xmlns:mc="http://schemas.openxmlformats.org/markup-compatibility/2006">
          <mc:Choice Requires="x14">
            <control shapeId="21548" r:id="rId49" name="Drop Down 44">
              <controlPr defaultSize="0" autoLine="0" autoPict="0">
                <anchor moveWithCells="1">
                  <from>
                    <xdr:col>30</xdr:col>
                    <xdr:colOff>123825</xdr:colOff>
                    <xdr:row>18</xdr:row>
                    <xdr:rowOff>76200</xdr:rowOff>
                  </from>
                  <to>
                    <xdr:col>30</xdr:col>
                    <xdr:colOff>942975</xdr:colOff>
                    <xdr:row>18</xdr:row>
                    <xdr:rowOff>342900</xdr:rowOff>
                  </to>
                </anchor>
              </controlPr>
            </control>
          </mc:Choice>
        </mc:AlternateContent>
        <mc:AlternateContent xmlns:mc="http://schemas.openxmlformats.org/markup-compatibility/2006">
          <mc:Choice Requires="x14">
            <control shapeId="21549" r:id="rId50" name="Drop Down 45">
              <controlPr defaultSize="0" autoLine="0" autoPict="0">
                <anchor moveWithCells="1">
                  <from>
                    <xdr:col>33</xdr:col>
                    <xdr:colOff>123825</xdr:colOff>
                    <xdr:row>9</xdr:row>
                    <xdr:rowOff>76200</xdr:rowOff>
                  </from>
                  <to>
                    <xdr:col>33</xdr:col>
                    <xdr:colOff>2476500</xdr:colOff>
                    <xdr:row>9</xdr:row>
                    <xdr:rowOff>342900</xdr:rowOff>
                  </to>
                </anchor>
              </controlPr>
            </control>
          </mc:Choice>
        </mc:AlternateContent>
        <mc:AlternateContent xmlns:mc="http://schemas.openxmlformats.org/markup-compatibility/2006">
          <mc:Choice Requires="x14">
            <control shapeId="21550" r:id="rId51" name="Drop Down 46">
              <controlPr defaultSize="0" autoLine="0" autoPict="0">
                <anchor moveWithCells="1">
                  <from>
                    <xdr:col>33</xdr:col>
                    <xdr:colOff>123825</xdr:colOff>
                    <xdr:row>10</xdr:row>
                    <xdr:rowOff>76200</xdr:rowOff>
                  </from>
                  <to>
                    <xdr:col>33</xdr:col>
                    <xdr:colOff>2476500</xdr:colOff>
                    <xdr:row>10</xdr:row>
                    <xdr:rowOff>342900</xdr:rowOff>
                  </to>
                </anchor>
              </controlPr>
            </control>
          </mc:Choice>
        </mc:AlternateContent>
        <mc:AlternateContent xmlns:mc="http://schemas.openxmlformats.org/markup-compatibility/2006">
          <mc:Choice Requires="x14">
            <control shapeId="21551" r:id="rId52" name="Drop Down 47">
              <controlPr defaultSize="0" autoLine="0" autoPict="0">
                <anchor moveWithCells="1">
                  <from>
                    <xdr:col>33</xdr:col>
                    <xdr:colOff>123825</xdr:colOff>
                    <xdr:row>11</xdr:row>
                    <xdr:rowOff>76200</xdr:rowOff>
                  </from>
                  <to>
                    <xdr:col>33</xdr:col>
                    <xdr:colOff>2476500</xdr:colOff>
                    <xdr:row>11</xdr:row>
                    <xdr:rowOff>342900</xdr:rowOff>
                  </to>
                </anchor>
              </controlPr>
            </control>
          </mc:Choice>
        </mc:AlternateContent>
        <mc:AlternateContent xmlns:mc="http://schemas.openxmlformats.org/markup-compatibility/2006">
          <mc:Choice Requires="x14">
            <control shapeId="21552" r:id="rId53" name="Drop Down 48">
              <controlPr defaultSize="0" autoLine="0" autoPict="0">
                <anchor moveWithCells="1">
                  <from>
                    <xdr:col>33</xdr:col>
                    <xdr:colOff>123825</xdr:colOff>
                    <xdr:row>12</xdr:row>
                    <xdr:rowOff>76200</xdr:rowOff>
                  </from>
                  <to>
                    <xdr:col>33</xdr:col>
                    <xdr:colOff>2476500</xdr:colOff>
                    <xdr:row>12</xdr:row>
                    <xdr:rowOff>342900</xdr:rowOff>
                  </to>
                </anchor>
              </controlPr>
            </control>
          </mc:Choice>
        </mc:AlternateContent>
        <mc:AlternateContent xmlns:mc="http://schemas.openxmlformats.org/markup-compatibility/2006">
          <mc:Choice Requires="x14">
            <control shapeId="21553" r:id="rId54" name="Drop Down 49">
              <controlPr defaultSize="0" autoLine="0" autoPict="0">
                <anchor moveWithCells="1">
                  <from>
                    <xdr:col>33</xdr:col>
                    <xdr:colOff>123825</xdr:colOff>
                    <xdr:row>13</xdr:row>
                    <xdr:rowOff>76200</xdr:rowOff>
                  </from>
                  <to>
                    <xdr:col>33</xdr:col>
                    <xdr:colOff>2476500</xdr:colOff>
                    <xdr:row>13</xdr:row>
                    <xdr:rowOff>342900</xdr:rowOff>
                  </to>
                </anchor>
              </controlPr>
            </control>
          </mc:Choice>
        </mc:AlternateContent>
        <mc:AlternateContent xmlns:mc="http://schemas.openxmlformats.org/markup-compatibility/2006">
          <mc:Choice Requires="x14">
            <control shapeId="21554" r:id="rId55" name="Drop Down 50">
              <controlPr defaultSize="0" autoLine="0" autoPict="0">
                <anchor moveWithCells="1">
                  <from>
                    <xdr:col>33</xdr:col>
                    <xdr:colOff>123825</xdr:colOff>
                    <xdr:row>14</xdr:row>
                    <xdr:rowOff>76200</xdr:rowOff>
                  </from>
                  <to>
                    <xdr:col>33</xdr:col>
                    <xdr:colOff>2476500</xdr:colOff>
                    <xdr:row>14</xdr:row>
                    <xdr:rowOff>342900</xdr:rowOff>
                  </to>
                </anchor>
              </controlPr>
            </control>
          </mc:Choice>
        </mc:AlternateContent>
        <mc:AlternateContent xmlns:mc="http://schemas.openxmlformats.org/markup-compatibility/2006">
          <mc:Choice Requires="x14">
            <control shapeId="21555" r:id="rId56" name="Drop Down 51">
              <controlPr defaultSize="0" autoLine="0" autoPict="0">
                <anchor moveWithCells="1">
                  <from>
                    <xdr:col>33</xdr:col>
                    <xdr:colOff>123825</xdr:colOff>
                    <xdr:row>15</xdr:row>
                    <xdr:rowOff>76200</xdr:rowOff>
                  </from>
                  <to>
                    <xdr:col>33</xdr:col>
                    <xdr:colOff>2476500</xdr:colOff>
                    <xdr:row>15</xdr:row>
                    <xdr:rowOff>342900</xdr:rowOff>
                  </to>
                </anchor>
              </controlPr>
            </control>
          </mc:Choice>
        </mc:AlternateContent>
        <mc:AlternateContent xmlns:mc="http://schemas.openxmlformats.org/markup-compatibility/2006">
          <mc:Choice Requires="x14">
            <control shapeId="21556" r:id="rId57" name="Drop Down 52">
              <controlPr defaultSize="0" autoLine="0" autoPict="0">
                <anchor moveWithCells="1">
                  <from>
                    <xdr:col>33</xdr:col>
                    <xdr:colOff>123825</xdr:colOff>
                    <xdr:row>16</xdr:row>
                    <xdr:rowOff>76200</xdr:rowOff>
                  </from>
                  <to>
                    <xdr:col>33</xdr:col>
                    <xdr:colOff>2476500</xdr:colOff>
                    <xdr:row>16</xdr:row>
                    <xdr:rowOff>342900</xdr:rowOff>
                  </to>
                </anchor>
              </controlPr>
            </control>
          </mc:Choice>
        </mc:AlternateContent>
        <mc:AlternateContent xmlns:mc="http://schemas.openxmlformats.org/markup-compatibility/2006">
          <mc:Choice Requires="x14">
            <control shapeId="21557" r:id="rId58" name="Drop Down 53">
              <controlPr defaultSize="0" autoLine="0" autoPict="0">
                <anchor moveWithCells="1">
                  <from>
                    <xdr:col>33</xdr:col>
                    <xdr:colOff>123825</xdr:colOff>
                    <xdr:row>17</xdr:row>
                    <xdr:rowOff>76200</xdr:rowOff>
                  </from>
                  <to>
                    <xdr:col>33</xdr:col>
                    <xdr:colOff>2476500</xdr:colOff>
                    <xdr:row>17</xdr:row>
                    <xdr:rowOff>342900</xdr:rowOff>
                  </to>
                </anchor>
              </controlPr>
            </control>
          </mc:Choice>
        </mc:AlternateContent>
        <mc:AlternateContent xmlns:mc="http://schemas.openxmlformats.org/markup-compatibility/2006">
          <mc:Choice Requires="x14">
            <control shapeId="21558" r:id="rId59" name="Drop Down 54">
              <controlPr defaultSize="0" autoLine="0" autoPict="0">
                <anchor moveWithCells="1">
                  <from>
                    <xdr:col>33</xdr:col>
                    <xdr:colOff>123825</xdr:colOff>
                    <xdr:row>18</xdr:row>
                    <xdr:rowOff>76200</xdr:rowOff>
                  </from>
                  <to>
                    <xdr:col>33</xdr:col>
                    <xdr:colOff>2476500</xdr:colOff>
                    <xdr:row>18</xdr:row>
                    <xdr:rowOff>342900</xdr:rowOff>
                  </to>
                </anchor>
              </controlPr>
            </control>
          </mc:Choice>
        </mc:AlternateContent>
        <mc:AlternateContent xmlns:mc="http://schemas.openxmlformats.org/markup-compatibility/2006">
          <mc:Choice Requires="x14">
            <control shapeId="21559" r:id="rId60" name="Drop Down 55">
              <controlPr defaultSize="0" autoLine="0" autoPict="0">
                <anchor moveWithCells="1">
                  <from>
                    <xdr:col>36</xdr:col>
                    <xdr:colOff>123825</xdr:colOff>
                    <xdr:row>9</xdr:row>
                    <xdr:rowOff>76200</xdr:rowOff>
                  </from>
                  <to>
                    <xdr:col>36</xdr:col>
                    <xdr:colOff>942975</xdr:colOff>
                    <xdr:row>9</xdr:row>
                    <xdr:rowOff>342900</xdr:rowOff>
                  </to>
                </anchor>
              </controlPr>
            </control>
          </mc:Choice>
        </mc:AlternateContent>
        <mc:AlternateContent xmlns:mc="http://schemas.openxmlformats.org/markup-compatibility/2006">
          <mc:Choice Requires="x14">
            <control shapeId="21560" r:id="rId61" name="Drop Down 56">
              <controlPr defaultSize="0" autoLine="0" autoPict="0">
                <anchor moveWithCells="1">
                  <from>
                    <xdr:col>36</xdr:col>
                    <xdr:colOff>123825</xdr:colOff>
                    <xdr:row>10</xdr:row>
                    <xdr:rowOff>76200</xdr:rowOff>
                  </from>
                  <to>
                    <xdr:col>36</xdr:col>
                    <xdr:colOff>942975</xdr:colOff>
                    <xdr:row>10</xdr:row>
                    <xdr:rowOff>342900</xdr:rowOff>
                  </to>
                </anchor>
              </controlPr>
            </control>
          </mc:Choice>
        </mc:AlternateContent>
        <mc:AlternateContent xmlns:mc="http://schemas.openxmlformats.org/markup-compatibility/2006">
          <mc:Choice Requires="x14">
            <control shapeId="21561" r:id="rId62" name="Drop Down 57">
              <controlPr defaultSize="0" autoLine="0" autoPict="0">
                <anchor moveWithCells="1">
                  <from>
                    <xdr:col>36</xdr:col>
                    <xdr:colOff>123825</xdr:colOff>
                    <xdr:row>11</xdr:row>
                    <xdr:rowOff>76200</xdr:rowOff>
                  </from>
                  <to>
                    <xdr:col>36</xdr:col>
                    <xdr:colOff>942975</xdr:colOff>
                    <xdr:row>11</xdr:row>
                    <xdr:rowOff>342900</xdr:rowOff>
                  </to>
                </anchor>
              </controlPr>
            </control>
          </mc:Choice>
        </mc:AlternateContent>
        <mc:AlternateContent xmlns:mc="http://schemas.openxmlformats.org/markup-compatibility/2006">
          <mc:Choice Requires="x14">
            <control shapeId="21562" r:id="rId63" name="Drop Down 58">
              <controlPr defaultSize="0" autoLine="0" autoPict="0">
                <anchor moveWithCells="1">
                  <from>
                    <xdr:col>36</xdr:col>
                    <xdr:colOff>123825</xdr:colOff>
                    <xdr:row>12</xdr:row>
                    <xdr:rowOff>76200</xdr:rowOff>
                  </from>
                  <to>
                    <xdr:col>36</xdr:col>
                    <xdr:colOff>942975</xdr:colOff>
                    <xdr:row>12</xdr:row>
                    <xdr:rowOff>342900</xdr:rowOff>
                  </to>
                </anchor>
              </controlPr>
            </control>
          </mc:Choice>
        </mc:AlternateContent>
        <mc:AlternateContent xmlns:mc="http://schemas.openxmlformats.org/markup-compatibility/2006">
          <mc:Choice Requires="x14">
            <control shapeId="21563" r:id="rId64" name="Drop Down 59">
              <controlPr defaultSize="0" autoLine="0" autoPict="0">
                <anchor moveWithCells="1">
                  <from>
                    <xdr:col>36</xdr:col>
                    <xdr:colOff>123825</xdr:colOff>
                    <xdr:row>13</xdr:row>
                    <xdr:rowOff>76200</xdr:rowOff>
                  </from>
                  <to>
                    <xdr:col>36</xdr:col>
                    <xdr:colOff>942975</xdr:colOff>
                    <xdr:row>13</xdr:row>
                    <xdr:rowOff>342900</xdr:rowOff>
                  </to>
                </anchor>
              </controlPr>
            </control>
          </mc:Choice>
        </mc:AlternateContent>
        <mc:AlternateContent xmlns:mc="http://schemas.openxmlformats.org/markup-compatibility/2006">
          <mc:Choice Requires="x14">
            <control shapeId="21564" r:id="rId65" name="Drop Down 60">
              <controlPr defaultSize="0" autoLine="0" autoPict="0">
                <anchor moveWithCells="1">
                  <from>
                    <xdr:col>36</xdr:col>
                    <xdr:colOff>123825</xdr:colOff>
                    <xdr:row>14</xdr:row>
                    <xdr:rowOff>76200</xdr:rowOff>
                  </from>
                  <to>
                    <xdr:col>36</xdr:col>
                    <xdr:colOff>942975</xdr:colOff>
                    <xdr:row>14</xdr:row>
                    <xdr:rowOff>342900</xdr:rowOff>
                  </to>
                </anchor>
              </controlPr>
            </control>
          </mc:Choice>
        </mc:AlternateContent>
        <mc:AlternateContent xmlns:mc="http://schemas.openxmlformats.org/markup-compatibility/2006">
          <mc:Choice Requires="x14">
            <control shapeId="21565" r:id="rId66" name="Drop Down 61">
              <controlPr defaultSize="0" autoLine="0" autoPict="0">
                <anchor moveWithCells="1">
                  <from>
                    <xdr:col>36</xdr:col>
                    <xdr:colOff>123825</xdr:colOff>
                    <xdr:row>15</xdr:row>
                    <xdr:rowOff>76200</xdr:rowOff>
                  </from>
                  <to>
                    <xdr:col>36</xdr:col>
                    <xdr:colOff>942975</xdr:colOff>
                    <xdr:row>15</xdr:row>
                    <xdr:rowOff>342900</xdr:rowOff>
                  </to>
                </anchor>
              </controlPr>
            </control>
          </mc:Choice>
        </mc:AlternateContent>
        <mc:AlternateContent xmlns:mc="http://schemas.openxmlformats.org/markup-compatibility/2006">
          <mc:Choice Requires="x14">
            <control shapeId="21566" r:id="rId67" name="Drop Down 62">
              <controlPr defaultSize="0" autoLine="0" autoPict="0">
                <anchor moveWithCells="1">
                  <from>
                    <xdr:col>36</xdr:col>
                    <xdr:colOff>123825</xdr:colOff>
                    <xdr:row>16</xdr:row>
                    <xdr:rowOff>76200</xdr:rowOff>
                  </from>
                  <to>
                    <xdr:col>36</xdr:col>
                    <xdr:colOff>942975</xdr:colOff>
                    <xdr:row>16</xdr:row>
                    <xdr:rowOff>342900</xdr:rowOff>
                  </to>
                </anchor>
              </controlPr>
            </control>
          </mc:Choice>
        </mc:AlternateContent>
        <mc:AlternateContent xmlns:mc="http://schemas.openxmlformats.org/markup-compatibility/2006">
          <mc:Choice Requires="x14">
            <control shapeId="21567" r:id="rId68" name="Drop Down 63">
              <controlPr defaultSize="0" autoLine="0" autoPict="0">
                <anchor moveWithCells="1">
                  <from>
                    <xdr:col>36</xdr:col>
                    <xdr:colOff>123825</xdr:colOff>
                    <xdr:row>17</xdr:row>
                    <xdr:rowOff>76200</xdr:rowOff>
                  </from>
                  <to>
                    <xdr:col>36</xdr:col>
                    <xdr:colOff>942975</xdr:colOff>
                    <xdr:row>17</xdr:row>
                    <xdr:rowOff>342900</xdr:rowOff>
                  </to>
                </anchor>
              </controlPr>
            </control>
          </mc:Choice>
        </mc:AlternateContent>
        <mc:AlternateContent xmlns:mc="http://schemas.openxmlformats.org/markup-compatibility/2006">
          <mc:Choice Requires="x14">
            <control shapeId="21568" r:id="rId69" name="Drop Down 64">
              <controlPr defaultSize="0" autoLine="0" autoPict="0">
                <anchor moveWithCells="1">
                  <from>
                    <xdr:col>36</xdr:col>
                    <xdr:colOff>123825</xdr:colOff>
                    <xdr:row>18</xdr:row>
                    <xdr:rowOff>76200</xdr:rowOff>
                  </from>
                  <to>
                    <xdr:col>36</xdr:col>
                    <xdr:colOff>942975</xdr:colOff>
                    <xdr:row>18</xdr:row>
                    <xdr:rowOff>342900</xdr:rowOff>
                  </to>
                </anchor>
              </controlPr>
            </control>
          </mc:Choice>
        </mc:AlternateContent>
        <mc:AlternateContent xmlns:mc="http://schemas.openxmlformats.org/markup-compatibility/2006">
          <mc:Choice Requires="x14">
            <control shapeId="21569" r:id="rId70" name="Drop Down 65">
              <controlPr defaultSize="0" autoLine="0" autoPict="0">
                <anchor moveWithCells="1">
                  <from>
                    <xdr:col>39</xdr:col>
                    <xdr:colOff>76200</xdr:colOff>
                    <xdr:row>9</xdr:row>
                    <xdr:rowOff>85725</xdr:rowOff>
                  </from>
                  <to>
                    <xdr:col>39</xdr:col>
                    <xdr:colOff>2409825</xdr:colOff>
                    <xdr:row>9</xdr:row>
                    <xdr:rowOff>342900</xdr:rowOff>
                  </to>
                </anchor>
              </controlPr>
            </control>
          </mc:Choice>
        </mc:AlternateContent>
        <mc:AlternateContent xmlns:mc="http://schemas.openxmlformats.org/markup-compatibility/2006">
          <mc:Choice Requires="x14">
            <control shapeId="21570" r:id="rId71" name="Drop Down 66">
              <controlPr defaultSize="0" autoLine="0" autoPict="0">
                <anchor moveWithCells="1">
                  <from>
                    <xdr:col>39</xdr:col>
                    <xdr:colOff>76200</xdr:colOff>
                    <xdr:row>10</xdr:row>
                    <xdr:rowOff>85725</xdr:rowOff>
                  </from>
                  <to>
                    <xdr:col>39</xdr:col>
                    <xdr:colOff>2409825</xdr:colOff>
                    <xdr:row>10</xdr:row>
                    <xdr:rowOff>342900</xdr:rowOff>
                  </to>
                </anchor>
              </controlPr>
            </control>
          </mc:Choice>
        </mc:AlternateContent>
        <mc:AlternateContent xmlns:mc="http://schemas.openxmlformats.org/markup-compatibility/2006">
          <mc:Choice Requires="x14">
            <control shapeId="21571" r:id="rId72" name="Drop Down 67">
              <controlPr defaultSize="0" autoLine="0" autoPict="0">
                <anchor moveWithCells="1">
                  <from>
                    <xdr:col>39</xdr:col>
                    <xdr:colOff>76200</xdr:colOff>
                    <xdr:row>11</xdr:row>
                    <xdr:rowOff>85725</xdr:rowOff>
                  </from>
                  <to>
                    <xdr:col>39</xdr:col>
                    <xdr:colOff>2409825</xdr:colOff>
                    <xdr:row>11</xdr:row>
                    <xdr:rowOff>342900</xdr:rowOff>
                  </to>
                </anchor>
              </controlPr>
            </control>
          </mc:Choice>
        </mc:AlternateContent>
        <mc:AlternateContent xmlns:mc="http://schemas.openxmlformats.org/markup-compatibility/2006">
          <mc:Choice Requires="x14">
            <control shapeId="21572" r:id="rId73" name="Drop Down 68">
              <controlPr defaultSize="0" autoLine="0" autoPict="0">
                <anchor moveWithCells="1">
                  <from>
                    <xdr:col>39</xdr:col>
                    <xdr:colOff>76200</xdr:colOff>
                    <xdr:row>12</xdr:row>
                    <xdr:rowOff>85725</xdr:rowOff>
                  </from>
                  <to>
                    <xdr:col>39</xdr:col>
                    <xdr:colOff>2409825</xdr:colOff>
                    <xdr:row>12</xdr:row>
                    <xdr:rowOff>342900</xdr:rowOff>
                  </to>
                </anchor>
              </controlPr>
            </control>
          </mc:Choice>
        </mc:AlternateContent>
        <mc:AlternateContent xmlns:mc="http://schemas.openxmlformats.org/markup-compatibility/2006">
          <mc:Choice Requires="x14">
            <control shapeId="21573" r:id="rId74" name="Drop Down 69">
              <controlPr defaultSize="0" autoLine="0" autoPict="0">
                <anchor moveWithCells="1">
                  <from>
                    <xdr:col>39</xdr:col>
                    <xdr:colOff>76200</xdr:colOff>
                    <xdr:row>13</xdr:row>
                    <xdr:rowOff>85725</xdr:rowOff>
                  </from>
                  <to>
                    <xdr:col>39</xdr:col>
                    <xdr:colOff>2409825</xdr:colOff>
                    <xdr:row>13</xdr:row>
                    <xdr:rowOff>342900</xdr:rowOff>
                  </to>
                </anchor>
              </controlPr>
            </control>
          </mc:Choice>
        </mc:AlternateContent>
        <mc:AlternateContent xmlns:mc="http://schemas.openxmlformats.org/markup-compatibility/2006">
          <mc:Choice Requires="x14">
            <control shapeId="21574" r:id="rId75" name="Drop Down 70">
              <controlPr defaultSize="0" autoLine="0" autoPict="0">
                <anchor moveWithCells="1">
                  <from>
                    <xdr:col>39</xdr:col>
                    <xdr:colOff>76200</xdr:colOff>
                    <xdr:row>14</xdr:row>
                    <xdr:rowOff>85725</xdr:rowOff>
                  </from>
                  <to>
                    <xdr:col>39</xdr:col>
                    <xdr:colOff>2409825</xdr:colOff>
                    <xdr:row>14</xdr:row>
                    <xdr:rowOff>342900</xdr:rowOff>
                  </to>
                </anchor>
              </controlPr>
            </control>
          </mc:Choice>
        </mc:AlternateContent>
        <mc:AlternateContent xmlns:mc="http://schemas.openxmlformats.org/markup-compatibility/2006">
          <mc:Choice Requires="x14">
            <control shapeId="21575" r:id="rId76" name="Drop Down 71">
              <controlPr defaultSize="0" autoLine="0" autoPict="0">
                <anchor moveWithCells="1">
                  <from>
                    <xdr:col>39</xdr:col>
                    <xdr:colOff>76200</xdr:colOff>
                    <xdr:row>15</xdr:row>
                    <xdr:rowOff>85725</xdr:rowOff>
                  </from>
                  <to>
                    <xdr:col>39</xdr:col>
                    <xdr:colOff>2409825</xdr:colOff>
                    <xdr:row>15</xdr:row>
                    <xdr:rowOff>342900</xdr:rowOff>
                  </to>
                </anchor>
              </controlPr>
            </control>
          </mc:Choice>
        </mc:AlternateContent>
        <mc:AlternateContent xmlns:mc="http://schemas.openxmlformats.org/markup-compatibility/2006">
          <mc:Choice Requires="x14">
            <control shapeId="21576" r:id="rId77" name="Drop Down 72">
              <controlPr defaultSize="0" autoLine="0" autoPict="0">
                <anchor moveWithCells="1">
                  <from>
                    <xdr:col>39</xdr:col>
                    <xdr:colOff>76200</xdr:colOff>
                    <xdr:row>16</xdr:row>
                    <xdr:rowOff>85725</xdr:rowOff>
                  </from>
                  <to>
                    <xdr:col>39</xdr:col>
                    <xdr:colOff>2409825</xdr:colOff>
                    <xdr:row>16</xdr:row>
                    <xdr:rowOff>342900</xdr:rowOff>
                  </to>
                </anchor>
              </controlPr>
            </control>
          </mc:Choice>
        </mc:AlternateContent>
        <mc:AlternateContent xmlns:mc="http://schemas.openxmlformats.org/markup-compatibility/2006">
          <mc:Choice Requires="x14">
            <control shapeId="21577" r:id="rId78" name="Drop Down 73">
              <controlPr defaultSize="0" autoLine="0" autoPict="0">
                <anchor moveWithCells="1">
                  <from>
                    <xdr:col>39</xdr:col>
                    <xdr:colOff>76200</xdr:colOff>
                    <xdr:row>17</xdr:row>
                    <xdr:rowOff>85725</xdr:rowOff>
                  </from>
                  <to>
                    <xdr:col>39</xdr:col>
                    <xdr:colOff>2409825</xdr:colOff>
                    <xdr:row>17</xdr:row>
                    <xdr:rowOff>342900</xdr:rowOff>
                  </to>
                </anchor>
              </controlPr>
            </control>
          </mc:Choice>
        </mc:AlternateContent>
        <mc:AlternateContent xmlns:mc="http://schemas.openxmlformats.org/markup-compatibility/2006">
          <mc:Choice Requires="x14">
            <control shapeId="21578" r:id="rId79" name="Drop Down 74">
              <controlPr defaultSize="0" autoLine="0" autoPict="0">
                <anchor moveWithCells="1">
                  <from>
                    <xdr:col>39</xdr:col>
                    <xdr:colOff>76200</xdr:colOff>
                    <xdr:row>18</xdr:row>
                    <xdr:rowOff>85725</xdr:rowOff>
                  </from>
                  <to>
                    <xdr:col>39</xdr:col>
                    <xdr:colOff>2409825</xdr:colOff>
                    <xdr:row>18</xdr:row>
                    <xdr:rowOff>342900</xdr:rowOff>
                  </to>
                </anchor>
              </controlPr>
            </control>
          </mc:Choice>
        </mc:AlternateContent>
        <mc:AlternateContent xmlns:mc="http://schemas.openxmlformats.org/markup-compatibility/2006">
          <mc:Choice Requires="x14">
            <control shapeId="21579" r:id="rId80" name="Drop Down 75">
              <controlPr defaultSize="0" autoLine="0" autoPict="0">
                <anchor moveWithCells="1">
                  <from>
                    <xdr:col>42</xdr:col>
                    <xdr:colOff>123825</xdr:colOff>
                    <xdr:row>9</xdr:row>
                    <xdr:rowOff>76200</xdr:rowOff>
                  </from>
                  <to>
                    <xdr:col>42</xdr:col>
                    <xdr:colOff>933450</xdr:colOff>
                    <xdr:row>9</xdr:row>
                    <xdr:rowOff>342900</xdr:rowOff>
                  </to>
                </anchor>
              </controlPr>
            </control>
          </mc:Choice>
        </mc:AlternateContent>
        <mc:AlternateContent xmlns:mc="http://schemas.openxmlformats.org/markup-compatibility/2006">
          <mc:Choice Requires="x14">
            <control shapeId="21580" r:id="rId81" name="Drop Down 76">
              <controlPr defaultSize="0" autoLine="0" autoPict="0">
                <anchor moveWithCells="1">
                  <from>
                    <xdr:col>42</xdr:col>
                    <xdr:colOff>123825</xdr:colOff>
                    <xdr:row>10</xdr:row>
                    <xdr:rowOff>76200</xdr:rowOff>
                  </from>
                  <to>
                    <xdr:col>42</xdr:col>
                    <xdr:colOff>933450</xdr:colOff>
                    <xdr:row>10</xdr:row>
                    <xdr:rowOff>342900</xdr:rowOff>
                  </to>
                </anchor>
              </controlPr>
            </control>
          </mc:Choice>
        </mc:AlternateContent>
        <mc:AlternateContent xmlns:mc="http://schemas.openxmlformats.org/markup-compatibility/2006">
          <mc:Choice Requires="x14">
            <control shapeId="21581" r:id="rId82" name="Drop Down 77">
              <controlPr defaultSize="0" autoLine="0" autoPict="0">
                <anchor moveWithCells="1">
                  <from>
                    <xdr:col>42</xdr:col>
                    <xdr:colOff>123825</xdr:colOff>
                    <xdr:row>11</xdr:row>
                    <xdr:rowOff>76200</xdr:rowOff>
                  </from>
                  <to>
                    <xdr:col>42</xdr:col>
                    <xdr:colOff>933450</xdr:colOff>
                    <xdr:row>11</xdr:row>
                    <xdr:rowOff>342900</xdr:rowOff>
                  </to>
                </anchor>
              </controlPr>
            </control>
          </mc:Choice>
        </mc:AlternateContent>
        <mc:AlternateContent xmlns:mc="http://schemas.openxmlformats.org/markup-compatibility/2006">
          <mc:Choice Requires="x14">
            <control shapeId="21582" r:id="rId83" name="Drop Down 78">
              <controlPr defaultSize="0" autoLine="0" autoPict="0">
                <anchor moveWithCells="1">
                  <from>
                    <xdr:col>42</xdr:col>
                    <xdr:colOff>123825</xdr:colOff>
                    <xdr:row>12</xdr:row>
                    <xdr:rowOff>76200</xdr:rowOff>
                  </from>
                  <to>
                    <xdr:col>42</xdr:col>
                    <xdr:colOff>933450</xdr:colOff>
                    <xdr:row>12</xdr:row>
                    <xdr:rowOff>342900</xdr:rowOff>
                  </to>
                </anchor>
              </controlPr>
            </control>
          </mc:Choice>
        </mc:AlternateContent>
        <mc:AlternateContent xmlns:mc="http://schemas.openxmlformats.org/markup-compatibility/2006">
          <mc:Choice Requires="x14">
            <control shapeId="21583" r:id="rId84" name="Drop Down 79">
              <controlPr defaultSize="0" autoLine="0" autoPict="0">
                <anchor moveWithCells="1">
                  <from>
                    <xdr:col>42</xdr:col>
                    <xdr:colOff>123825</xdr:colOff>
                    <xdr:row>13</xdr:row>
                    <xdr:rowOff>76200</xdr:rowOff>
                  </from>
                  <to>
                    <xdr:col>42</xdr:col>
                    <xdr:colOff>933450</xdr:colOff>
                    <xdr:row>13</xdr:row>
                    <xdr:rowOff>342900</xdr:rowOff>
                  </to>
                </anchor>
              </controlPr>
            </control>
          </mc:Choice>
        </mc:AlternateContent>
        <mc:AlternateContent xmlns:mc="http://schemas.openxmlformats.org/markup-compatibility/2006">
          <mc:Choice Requires="x14">
            <control shapeId="21584" r:id="rId85" name="Drop Down 80">
              <controlPr defaultSize="0" autoLine="0" autoPict="0">
                <anchor moveWithCells="1">
                  <from>
                    <xdr:col>42</xdr:col>
                    <xdr:colOff>123825</xdr:colOff>
                    <xdr:row>14</xdr:row>
                    <xdr:rowOff>76200</xdr:rowOff>
                  </from>
                  <to>
                    <xdr:col>42</xdr:col>
                    <xdr:colOff>933450</xdr:colOff>
                    <xdr:row>14</xdr:row>
                    <xdr:rowOff>342900</xdr:rowOff>
                  </to>
                </anchor>
              </controlPr>
            </control>
          </mc:Choice>
        </mc:AlternateContent>
        <mc:AlternateContent xmlns:mc="http://schemas.openxmlformats.org/markup-compatibility/2006">
          <mc:Choice Requires="x14">
            <control shapeId="21585" r:id="rId86" name="Drop Down 81">
              <controlPr defaultSize="0" autoLine="0" autoPict="0">
                <anchor moveWithCells="1">
                  <from>
                    <xdr:col>42</xdr:col>
                    <xdr:colOff>123825</xdr:colOff>
                    <xdr:row>15</xdr:row>
                    <xdr:rowOff>76200</xdr:rowOff>
                  </from>
                  <to>
                    <xdr:col>42</xdr:col>
                    <xdr:colOff>933450</xdr:colOff>
                    <xdr:row>15</xdr:row>
                    <xdr:rowOff>342900</xdr:rowOff>
                  </to>
                </anchor>
              </controlPr>
            </control>
          </mc:Choice>
        </mc:AlternateContent>
        <mc:AlternateContent xmlns:mc="http://schemas.openxmlformats.org/markup-compatibility/2006">
          <mc:Choice Requires="x14">
            <control shapeId="21586" r:id="rId87" name="Drop Down 82">
              <controlPr defaultSize="0" autoLine="0" autoPict="0">
                <anchor moveWithCells="1">
                  <from>
                    <xdr:col>42</xdr:col>
                    <xdr:colOff>123825</xdr:colOff>
                    <xdr:row>16</xdr:row>
                    <xdr:rowOff>76200</xdr:rowOff>
                  </from>
                  <to>
                    <xdr:col>42</xdr:col>
                    <xdr:colOff>933450</xdr:colOff>
                    <xdr:row>16</xdr:row>
                    <xdr:rowOff>342900</xdr:rowOff>
                  </to>
                </anchor>
              </controlPr>
            </control>
          </mc:Choice>
        </mc:AlternateContent>
        <mc:AlternateContent xmlns:mc="http://schemas.openxmlformats.org/markup-compatibility/2006">
          <mc:Choice Requires="x14">
            <control shapeId="21587" r:id="rId88" name="Drop Down 83">
              <controlPr defaultSize="0" autoLine="0" autoPict="0">
                <anchor moveWithCells="1">
                  <from>
                    <xdr:col>42</xdr:col>
                    <xdr:colOff>123825</xdr:colOff>
                    <xdr:row>17</xdr:row>
                    <xdr:rowOff>76200</xdr:rowOff>
                  </from>
                  <to>
                    <xdr:col>42</xdr:col>
                    <xdr:colOff>933450</xdr:colOff>
                    <xdr:row>17</xdr:row>
                    <xdr:rowOff>342900</xdr:rowOff>
                  </to>
                </anchor>
              </controlPr>
            </control>
          </mc:Choice>
        </mc:AlternateContent>
        <mc:AlternateContent xmlns:mc="http://schemas.openxmlformats.org/markup-compatibility/2006">
          <mc:Choice Requires="x14">
            <control shapeId="21588" r:id="rId89" name="Drop Down 84">
              <controlPr defaultSize="0" autoLine="0" autoPict="0">
                <anchor moveWithCells="1">
                  <from>
                    <xdr:col>42</xdr:col>
                    <xdr:colOff>123825</xdr:colOff>
                    <xdr:row>18</xdr:row>
                    <xdr:rowOff>76200</xdr:rowOff>
                  </from>
                  <to>
                    <xdr:col>42</xdr:col>
                    <xdr:colOff>933450</xdr:colOff>
                    <xdr:row>18</xdr:row>
                    <xdr:rowOff>342900</xdr:rowOff>
                  </to>
                </anchor>
              </controlPr>
            </control>
          </mc:Choice>
        </mc:AlternateContent>
        <mc:AlternateContent xmlns:mc="http://schemas.openxmlformats.org/markup-compatibility/2006">
          <mc:Choice Requires="x14">
            <control shapeId="21589" r:id="rId90" name="Drop Down 85">
              <controlPr defaultSize="0" autoLine="0" autoPict="0">
                <anchor moveWithCells="1">
                  <from>
                    <xdr:col>45</xdr:col>
                    <xdr:colOff>76200</xdr:colOff>
                    <xdr:row>9</xdr:row>
                    <xdr:rowOff>85725</xdr:rowOff>
                  </from>
                  <to>
                    <xdr:col>45</xdr:col>
                    <xdr:colOff>2409825</xdr:colOff>
                    <xdr:row>9</xdr:row>
                    <xdr:rowOff>342900</xdr:rowOff>
                  </to>
                </anchor>
              </controlPr>
            </control>
          </mc:Choice>
        </mc:AlternateContent>
        <mc:AlternateContent xmlns:mc="http://schemas.openxmlformats.org/markup-compatibility/2006">
          <mc:Choice Requires="x14">
            <control shapeId="21590" r:id="rId91" name="Drop Down 86">
              <controlPr defaultSize="0" autoLine="0" autoPict="0">
                <anchor moveWithCells="1">
                  <from>
                    <xdr:col>45</xdr:col>
                    <xdr:colOff>76200</xdr:colOff>
                    <xdr:row>10</xdr:row>
                    <xdr:rowOff>85725</xdr:rowOff>
                  </from>
                  <to>
                    <xdr:col>45</xdr:col>
                    <xdr:colOff>2409825</xdr:colOff>
                    <xdr:row>10</xdr:row>
                    <xdr:rowOff>342900</xdr:rowOff>
                  </to>
                </anchor>
              </controlPr>
            </control>
          </mc:Choice>
        </mc:AlternateContent>
        <mc:AlternateContent xmlns:mc="http://schemas.openxmlformats.org/markup-compatibility/2006">
          <mc:Choice Requires="x14">
            <control shapeId="21591" r:id="rId92" name="Drop Down 87">
              <controlPr defaultSize="0" autoLine="0" autoPict="0">
                <anchor moveWithCells="1">
                  <from>
                    <xdr:col>45</xdr:col>
                    <xdr:colOff>76200</xdr:colOff>
                    <xdr:row>11</xdr:row>
                    <xdr:rowOff>85725</xdr:rowOff>
                  </from>
                  <to>
                    <xdr:col>45</xdr:col>
                    <xdr:colOff>2409825</xdr:colOff>
                    <xdr:row>11</xdr:row>
                    <xdr:rowOff>342900</xdr:rowOff>
                  </to>
                </anchor>
              </controlPr>
            </control>
          </mc:Choice>
        </mc:AlternateContent>
        <mc:AlternateContent xmlns:mc="http://schemas.openxmlformats.org/markup-compatibility/2006">
          <mc:Choice Requires="x14">
            <control shapeId="21592" r:id="rId93" name="Drop Down 88">
              <controlPr defaultSize="0" autoLine="0" autoPict="0">
                <anchor moveWithCells="1">
                  <from>
                    <xdr:col>45</xdr:col>
                    <xdr:colOff>76200</xdr:colOff>
                    <xdr:row>12</xdr:row>
                    <xdr:rowOff>85725</xdr:rowOff>
                  </from>
                  <to>
                    <xdr:col>45</xdr:col>
                    <xdr:colOff>2409825</xdr:colOff>
                    <xdr:row>12</xdr:row>
                    <xdr:rowOff>342900</xdr:rowOff>
                  </to>
                </anchor>
              </controlPr>
            </control>
          </mc:Choice>
        </mc:AlternateContent>
        <mc:AlternateContent xmlns:mc="http://schemas.openxmlformats.org/markup-compatibility/2006">
          <mc:Choice Requires="x14">
            <control shapeId="21593" r:id="rId94" name="Drop Down 89">
              <controlPr defaultSize="0" autoLine="0" autoPict="0">
                <anchor moveWithCells="1">
                  <from>
                    <xdr:col>45</xdr:col>
                    <xdr:colOff>76200</xdr:colOff>
                    <xdr:row>13</xdr:row>
                    <xdr:rowOff>85725</xdr:rowOff>
                  </from>
                  <to>
                    <xdr:col>45</xdr:col>
                    <xdr:colOff>2409825</xdr:colOff>
                    <xdr:row>13</xdr:row>
                    <xdr:rowOff>342900</xdr:rowOff>
                  </to>
                </anchor>
              </controlPr>
            </control>
          </mc:Choice>
        </mc:AlternateContent>
        <mc:AlternateContent xmlns:mc="http://schemas.openxmlformats.org/markup-compatibility/2006">
          <mc:Choice Requires="x14">
            <control shapeId="21594" r:id="rId95" name="Drop Down 90">
              <controlPr defaultSize="0" autoLine="0" autoPict="0">
                <anchor moveWithCells="1">
                  <from>
                    <xdr:col>45</xdr:col>
                    <xdr:colOff>76200</xdr:colOff>
                    <xdr:row>14</xdr:row>
                    <xdr:rowOff>85725</xdr:rowOff>
                  </from>
                  <to>
                    <xdr:col>45</xdr:col>
                    <xdr:colOff>2409825</xdr:colOff>
                    <xdr:row>14</xdr:row>
                    <xdr:rowOff>342900</xdr:rowOff>
                  </to>
                </anchor>
              </controlPr>
            </control>
          </mc:Choice>
        </mc:AlternateContent>
        <mc:AlternateContent xmlns:mc="http://schemas.openxmlformats.org/markup-compatibility/2006">
          <mc:Choice Requires="x14">
            <control shapeId="21595" r:id="rId96" name="Drop Down 91">
              <controlPr defaultSize="0" autoLine="0" autoPict="0">
                <anchor moveWithCells="1">
                  <from>
                    <xdr:col>45</xdr:col>
                    <xdr:colOff>76200</xdr:colOff>
                    <xdr:row>15</xdr:row>
                    <xdr:rowOff>85725</xdr:rowOff>
                  </from>
                  <to>
                    <xdr:col>45</xdr:col>
                    <xdr:colOff>2409825</xdr:colOff>
                    <xdr:row>15</xdr:row>
                    <xdr:rowOff>342900</xdr:rowOff>
                  </to>
                </anchor>
              </controlPr>
            </control>
          </mc:Choice>
        </mc:AlternateContent>
        <mc:AlternateContent xmlns:mc="http://schemas.openxmlformats.org/markup-compatibility/2006">
          <mc:Choice Requires="x14">
            <control shapeId="21596" r:id="rId97" name="Drop Down 92">
              <controlPr defaultSize="0" autoLine="0" autoPict="0">
                <anchor moveWithCells="1">
                  <from>
                    <xdr:col>45</xdr:col>
                    <xdr:colOff>76200</xdr:colOff>
                    <xdr:row>16</xdr:row>
                    <xdr:rowOff>85725</xdr:rowOff>
                  </from>
                  <to>
                    <xdr:col>45</xdr:col>
                    <xdr:colOff>2409825</xdr:colOff>
                    <xdr:row>16</xdr:row>
                    <xdr:rowOff>342900</xdr:rowOff>
                  </to>
                </anchor>
              </controlPr>
            </control>
          </mc:Choice>
        </mc:AlternateContent>
        <mc:AlternateContent xmlns:mc="http://schemas.openxmlformats.org/markup-compatibility/2006">
          <mc:Choice Requires="x14">
            <control shapeId="21597" r:id="rId98" name="Drop Down 93">
              <controlPr defaultSize="0" autoLine="0" autoPict="0">
                <anchor moveWithCells="1">
                  <from>
                    <xdr:col>45</xdr:col>
                    <xdr:colOff>76200</xdr:colOff>
                    <xdr:row>17</xdr:row>
                    <xdr:rowOff>85725</xdr:rowOff>
                  </from>
                  <to>
                    <xdr:col>45</xdr:col>
                    <xdr:colOff>2409825</xdr:colOff>
                    <xdr:row>17</xdr:row>
                    <xdr:rowOff>342900</xdr:rowOff>
                  </to>
                </anchor>
              </controlPr>
            </control>
          </mc:Choice>
        </mc:AlternateContent>
        <mc:AlternateContent xmlns:mc="http://schemas.openxmlformats.org/markup-compatibility/2006">
          <mc:Choice Requires="x14">
            <control shapeId="21598" r:id="rId99" name="Drop Down 94">
              <controlPr defaultSize="0" autoLine="0" autoPict="0">
                <anchor moveWithCells="1">
                  <from>
                    <xdr:col>45</xdr:col>
                    <xdr:colOff>76200</xdr:colOff>
                    <xdr:row>18</xdr:row>
                    <xdr:rowOff>85725</xdr:rowOff>
                  </from>
                  <to>
                    <xdr:col>45</xdr:col>
                    <xdr:colOff>2409825</xdr:colOff>
                    <xdr:row>18</xdr:row>
                    <xdr:rowOff>342900</xdr:rowOff>
                  </to>
                </anchor>
              </controlPr>
            </control>
          </mc:Choice>
        </mc:AlternateContent>
        <mc:AlternateContent xmlns:mc="http://schemas.openxmlformats.org/markup-compatibility/2006">
          <mc:Choice Requires="x14">
            <control shapeId="21599" r:id="rId100" name="Drop Down 95">
              <controlPr defaultSize="0" autoLine="0" autoPict="0">
                <anchor moveWithCells="1">
                  <from>
                    <xdr:col>48</xdr:col>
                    <xdr:colOff>57150</xdr:colOff>
                    <xdr:row>9</xdr:row>
                    <xdr:rowOff>76200</xdr:rowOff>
                  </from>
                  <to>
                    <xdr:col>48</xdr:col>
                    <xdr:colOff>866775</xdr:colOff>
                    <xdr:row>9</xdr:row>
                    <xdr:rowOff>342900</xdr:rowOff>
                  </to>
                </anchor>
              </controlPr>
            </control>
          </mc:Choice>
        </mc:AlternateContent>
        <mc:AlternateContent xmlns:mc="http://schemas.openxmlformats.org/markup-compatibility/2006">
          <mc:Choice Requires="x14">
            <control shapeId="21600" r:id="rId101" name="Drop Down 96">
              <controlPr defaultSize="0" autoLine="0" autoPict="0">
                <anchor moveWithCells="1">
                  <from>
                    <xdr:col>48</xdr:col>
                    <xdr:colOff>57150</xdr:colOff>
                    <xdr:row>10</xdr:row>
                    <xdr:rowOff>76200</xdr:rowOff>
                  </from>
                  <to>
                    <xdr:col>48</xdr:col>
                    <xdr:colOff>866775</xdr:colOff>
                    <xdr:row>10</xdr:row>
                    <xdr:rowOff>342900</xdr:rowOff>
                  </to>
                </anchor>
              </controlPr>
            </control>
          </mc:Choice>
        </mc:AlternateContent>
        <mc:AlternateContent xmlns:mc="http://schemas.openxmlformats.org/markup-compatibility/2006">
          <mc:Choice Requires="x14">
            <control shapeId="21601" r:id="rId102" name="Drop Down 97">
              <controlPr defaultSize="0" autoLine="0" autoPict="0">
                <anchor moveWithCells="1">
                  <from>
                    <xdr:col>48</xdr:col>
                    <xdr:colOff>38100</xdr:colOff>
                    <xdr:row>11</xdr:row>
                    <xdr:rowOff>76200</xdr:rowOff>
                  </from>
                  <to>
                    <xdr:col>48</xdr:col>
                    <xdr:colOff>847725</xdr:colOff>
                    <xdr:row>11</xdr:row>
                    <xdr:rowOff>342900</xdr:rowOff>
                  </to>
                </anchor>
              </controlPr>
            </control>
          </mc:Choice>
        </mc:AlternateContent>
        <mc:AlternateContent xmlns:mc="http://schemas.openxmlformats.org/markup-compatibility/2006">
          <mc:Choice Requires="x14">
            <control shapeId="21602" r:id="rId103" name="Drop Down 98">
              <controlPr defaultSize="0" autoLine="0" autoPict="0">
                <anchor moveWithCells="1">
                  <from>
                    <xdr:col>48</xdr:col>
                    <xdr:colOff>76200</xdr:colOff>
                    <xdr:row>12</xdr:row>
                    <xdr:rowOff>76200</xdr:rowOff>
                  </from>
                  <to>
                    <xdr:col>48</xdr:col>
                    <xdr:colOff>885825</xdr:colOff>
                    <xdr:row>12</xdr:row>
                    <xdr:rowOff>342900</xdr:rowOff>
                  </to>
                </anchor>
              </controlPr>
            </control>
          </mc:Choice>
        </mc:AlternateContent>
        <mc:AlternateContent xmlns:mc="http://schemas.openxmlformats.org/markup-compatibility/2006">
          <mc:Choice Requires="x14">
            <control shapeId="21603" r:id="rId104" name="Drop Down 99">
              <controlPr defaultSize="0" autoLine="0" autoPict="0">
                <anchor moveWithCells="1">
                  <from>
                    <xdr:col>48</xdr:col>
                    <xdr:colOff>76200</xdr:colOff>
                    <xdr:row>13</xdr:row>
                    <xdr:rowOff>76200</xdr:rowOff>
                  </from>
                  <to>
                    <xdr:col>48</xdr:col>
                    <xdr:colOff>885825</xdr:colOff>
                    <xdr:row>13</xdr:row>
                    <xdr:rowOff>342900</xdr:rowOff>
                  </to>
                </anchor>
              </controlPr>
            </control>
          </mc:Choice>
        </mc:AlternateContent>
        <mc:AlternateContent xmlns:mc="http://schemas.openxmlformats.org/markup-compatibility/2006">
          <mc:Choice Requires="x14">
            <control shapeId="21604" r:id="rId105" name="Drop Down 100">
              <controlPr defaultSize="0" autoLine="0" autoPict="0">
                <anchor moveWithCells="1">
                  <from>
                    <xdr:col>48</xdr:col>
                    <xdr:colOff>76200</xdr:colOff>
                    <xdr:row>14</xdr:row>
                    <xdr:rowOff>76200</xdr:rowOff>
                  </from>
                  <to>
                    <xdr:col>48</xdr:col>
                    <xdr:colOff>885825</xdr:colOff>
                    <xdr:row>14</xdr:row>
                    <xdr:rowOff>342900</xdr:rowOff>
                  </to>
                </anchor>
              </controlPr>
            </control>
          </mc:Choice>
        </mc:AlternateContent>
        <mc:AlternateContent xmlns:mc="http://schemas.openxmlformats.org/markup-compatibility/2006">
          <mc:Choice Requires="x14">
            <control shapeId="21605" r:id="rId106" name="Drop Down 101">
              <controlPr defaultSize="0" autoLine="0" autoPict="0">
                <anchor moveWithCells="1">
                  <from>
                    <xdr:col>48</xdr:col>
                    <xdr:colOff>76200</xdr:colOff>
                    <xdr:row>15</xdr:row>
                    <xdr:rowOff>85725</xdr:rowOff>
                  </from>
                  <to>
                    <xdr:col>48</xdr:col>
                    <xdr:colOff>885825</xdr:colOff>
                    <xdr:row>15</xdr:row>
                    <xdr:rowOff>342900</xdr:rowOff>
                  </to>
                </anchor>
              </controlPr>
            </control>
          </mc:Choice>
        </mc:AlternateContent>
        <mc:AlternateContent xmlns:mc="http://schemas.openxmlformats.org/markup-compatibility/2006">
          <mc:Choice Requires="x14">
            <control shapeId="21606" r:id="rId107" name="Drop Down 102">
              <controlPr defaultSize="0" autoLine="0" autoPict="0">
                <anchor moveWithCells="1">
                  <from>
                    <xdr:col>48</xdr:col>
                    <xdr:colOff>76200</xdr:colOff>
                    <xdr:row>16</xdr:row>
                    <xdr:rowOff>76200</xdr:rowOff>
                  </from>
                  <to>
                    <xdr:col>48</xdr:col>
                    <xdr:colOff>885825</xdr:colOff>
                    <xdr:row>16</xdr:row>
                    <xdr:rowOff>342900</xdr:rowOff>
                  </to>
                </anchor>
              </controlPr>
            </control>
          </mc:Choice>
        </mc:AlternateContent>
        <mc:AlternateContent xmlns:mc="http://schemas.openxmlformats.org/markup-compatibility/2006">
          <mc:Choice Requires="x14">
            <control shapeId="21607" r:id="rId108" name="Drop Down 103">
              <controlPr defaultSize="0" autoLine="0" autoPict="0">
                <anchor moveWithCells="1">
                  <from>
                    <xdr:col>48</xdr:col>
                    <xdr:colOff>76200</xdr:colOff>
                    <xdr:row>17</xdr:row>
                    <xdr:rowOff>76200</xdr:rowOff>
                  </from>
                  <to>
                    <xdr:col>48</xdr:col>
                    <xdr:colOff>885825</xdr:colOff>
                    <xdr:row>17</xdr:row>
                    <xdr:rowOff>342900</xdr:rowOff>
                  </to>
                </anchor>
              </controlPr>
            </control>
          </mc:Choice>
        </mc:AlternateContent>
        <mc:AlternateContent xmlns:mc="http://schemas.openxmlformats.org/markup-compatibility/2006">
          <mc:Choice Requires="x14">
            <control shapeId="21608" r:id="rId109" name="Drop Down 104">
              <controlPr defaultSize="0" autoLine="0" autoPict="0">
                <anchor moveWithCells="1">
                  <from>
                    <xdr:col>48</xdr:col>
                    <xdr:colOff>76200</xdr:colOff>
                    <xdr:row>18</xdr:row>
                    <xdr:rowOff>76200</xdr:rowOff>
                  </from>
                  <to>
                    <xdr:col>48</xdr:col>
                    <xdr:colOff>885825</xdr:colOff>
                    <xdr:row>18</xdr:row>
                    <xdr:rowOff>342900</xdr:rowOff>
                  </to>
                </anchor>
              </controlPr>
            </control>
          </mc:Choice>
        </mc:AlternateContent>
        <mc:AlternateContent xmlns:mc="http://schemas.openxmlformats.org/markup-compatibility/2006">
          <mc:Choice Requires="x14">
            <control shapeId="21609" r:id="rId110" name="Drop Down 105">
              <controlPr defaultSize="0" autoLine="0" autoPict="0">
                <anchor moveWithCells="1">
                  <from>
                    <xdr:col>51</xdr:col>
                    <xdr:colOff>38100</xdr:colOff>
                    <xdr:row>9</xdr:row>
                    <xdr:rowOff>76200</xdr:rowOff>
                  </from>
                  <to>
                    <xdr:col>51</xdr:col>
                    <xdr:colOff>2371725</xdr:colOff>
                    <xdr:row>9</xdr:row>
                    <xdr:rowOff>342900</xdr:rowOff>
                  </to>
                </anchor>
              </controlPr>
            </control>
          </mc:Choice>
        </mc:AlternateContent>
        <mc:AlternateContent xmlns:mc="http://schemas.openxmlformats.org/markup-compatibility/2006">
          <mc:Choice Requires="x14">
            <control shapeId="21610" r:id="rId111" name="Drop Down 106">
              <controlPr defaultSize="0" autoLine="0" autoPict="0">
                <anchor moveWithCells="1">
                  <from>
                    <xdr:col>51</xdr:col>
                    <xdr:colOff>38100</xdr:colOff>
                    <xdr:row>10</xdr:row>
                    <xdr:rowOff>76200</xdr:rowOff>
                  </from>
                  <to>
                    <xdr:col>51</xdr:col>
                    <xdr:colOff>2371725</xdr:colOff>
                    <xdr:row>10</xdr:row>
                    <xdr:rowOff>342900</xdr:rowOff>
                  </to>
                </anchor>
              </controlPr>
            </control>
          </mc:Choice>
        </mc:AlternateContent>
        <mc:AlternateContent xmlns:mc="http://schemas.openxmlformats.org/markup-compatibility/2006">
          <mc:Choice Requires="x14">
            <control shapeId="21611" r:id="rId112" name="Drop Down 107">
              <controlPr defaultSize="0" autoLine="0" autoPict="0">
                <anchor moveWithCells="1">
                  <from>
                    <xdr:col>51</xdr:col>
                    <xdr:colOff>38100</xdr:colOff>
                    <xdr:row>11</xdr:row>
                    <xdr:rowOff>76200</xdr:rowOff>
                  </from>
                  <to>
                    <xdr:col>51</xdr:col>
                    <xdr:colOff>2371725</xdr:colOff>
                    <xdr:row>11</xdr:row>
                    <xdr:rowOff>342900</xdr:rowOff>
                  </to>
                </anchor>
              </controlPr>
            </control>
          </mc:Choice>
        </mc:AlternateContent>
        <mc:AlternateContent xmlns:mc="http://schemas.openxmlformats.org/markup-compatibility/2006">
          <mc:Choice Requires="x14">
            <control shapeId="21612" r:id="rId113" name="Drop Down 108">
              <controlPr defaultSize="0" autoLine="0" autoPict="0">
                <anchor moveWithCells="1">
                  <from>
                    <xdr:col>51</xdr:col>
                    <xdr:colOff>38100</xdr:colOff>
                    <xdr:row>12</xdr:row>
                    <xdr:rowOff>76200</xdr:rowOff>
                  </from>
                  <to>
                    <xdr:col>51</xdr:col>
                    <xdr:colOff>2371725</xdr:colOff>
                    <xdr:row>12</xdr:row>
                    <xdr:rowOff>342900</xdr:rowOff>
                  </to>
                </anchor>
              </controlPr>
            </control>
          </mc:Choice>
        </mc:AlternateContent>
        <mc:AlternateContent xmlns:mc="http://schemas.openxmlformats.org/markup-compatibility/2006">
          <mc:Choice Requires="x14">
            <control shapeId="21613" r:id="rId114" name="Drop Down 109">
              <controlPr defaultSize="0" autoLine="0" autoPict="0">
                <anchor moveWithCells="1">
                  <from>
                    <xdr:col>51</xdr:col>
                    <xdr:colOff>38100</xdr:colOff>
                    <xdr:row>13</xdr:row>
                    <xdr:rowOff>76200</xdr:rowOff>
                  </from>
                  <to>
                    <xdr:col>51</xdr:col>
                    <xdr:colOff>2371725</xdr:colOff>
                    <xdr:row>13</xdr:row>
                    <xdr:rowOff>342900</xdr:rowOff>
                  </to>
                </anchor>
              </controlPr>
            </control>
          </mc:Choice>
        </mc:AlternateContent>
        <mc:AlternateContent xmlns:mc="http://schemas.openxmlformats.org/markup-compatibility/2006">
          <mc:Choice Requires="x14">
            <control shapeId="21614" r:id="rId115" name="Drop Down 110">
              <controlPr defaultSize="0" autoLine="0" autoPict="0">
                <anchor moveWithCells="1">
                  <from>
                    <xdr:col>51</xdr:col>
                    <xdr:colOff>38100</xdr:colOff>
                    <xdr:row>14</xdr:row>
                    <xdr:rowOff>76200</xdr:rowOff>
                  </from>
                  <to>
                    <xdr:col>51</xdr:col>
                    <xdr:colOff>2371725</xdr:colOff>
                    <xdr:row>14</xdr:row>
                    <xdr:rowOff>342900</xdr:rowOff>
                  </to>
                </anchor>
              </controlPr>
            </control>
          </mc:Choice>
        </mc:AlternateContent>
        <mc:AlternateContent xmlns:mc="http://schemas.openxmlformats.org/markup-compatibility/2006">
          <mc:Choice Requires="x14">
            <control shapeId="21615" r:id="rId116" name="Drop Down 111">
              <controlPr defaultSize="0" autoLine="0" autoPict="0">
                <anchor moveWithCells="1">
                  <from>
                    <xdr:col>51</xdr:col>
                    <xdr:colOff>38100</xdr:colOff>
                    <xdr:row>15</xdr:row>
                    <xdr:rowOff>76200</xdr:rowOff>
                  </from>
                  <to>
                    <xdr:col>51</xdr:col>
                    <xdr:colOff>2371725</xdr:colOff>
                    <xdr:row>15</xdr:row>
                    <xdr:rowOff>342900</xdr:rowOff>
                  </to>
                </anchor>
              </controlPr>
            </control>
          </mc:Choice>
        </mc:AlternateContent>
        <mc:AlternateContent xmlns:mc="http://schemas.openxmlformats.org/markup-compatibility/2006">
          <mc:Choice Requires="x14">
            <control shapeId="21616" r:id="rId117" name="Drop Down 112">
              <controlPr defaultSize="0" autoLine="0" autoPict="0">
                <anchor moveWithCells="1">
                  <from>
                    <xdr:col>51</xdr:col>
                    <xdr:colOff>38100</xdr:colOff>
                    <xdr:row>16</xdr:row>
                    <xdr:rowOff>76200</xdr:rowOff>
                  </from>
                  <to>
                    <xdr:col>51</xdr:col>
                    <xdr:colOff>2371725</xdr:colOff>
                    <xdr:row>16</xdr:row>
                    <xdr:rowOff>342900</xdr:rowOff>
                  </to>
                </anchor>
              </controlPr>
            </control>
          </mc:Choice>
        </mc:AlternateContent>
        <mc:AlternateContent xmlns:mc="http://schemas.openxmlformats.org/markup-compatibility/2006">
          <mc:Choice Requires="x14">
            <control shapeId="21617" r:id="rId118" name="Drop Down 113">
              <controlPr defaultSize="0" autoLine="0" autoPict="0">
                <anchor moveWithCells="1">
                  <from>
                    <xdr:col>51</xdr:col>
                    <xdr:colOff>38100</xdr:colOff>
                    <xdr:row>17</xdr:row>
                    <xdr:rowOff>76200</xdr:rowOff>
                  </from>
                  <to>
                    <xdr:col>51</xdr:col>
                    <xdr:colOff>2371725</xdr:colOff>
                    <xdr:row>17</xdr:row>
                    <xdr:rowOff>342900</xdr:rowOff>
                  </to>
                </anchor>
              </controlPr>
            </control>
          </mc:Choice>
        </mc:AlternateContent>
        <mc:AlternateContent xmlns:mc="http://schemas.openxmlformats.org/markup-compatibility/2006">
          <mc:Choice Requires="x14">
            <control shapeId="21618" r:id="rId119" name="Drop Down 114">
              <controlPr defaultSize="0" autoLine="0" autoPict="0">
                <anchor moveWithCells="1">
                  <from>
                    <xdr:col>51</xdr:col>
                    <xdr:colOff>38100</xdr:colOff>
                    <xdr:row>18</xdr:row>
                    <xdr:rowOff>76200</xdr:rowOff>
                  </from>
                  <to>
                    <xdr:col>51</xdr:col>
                    <xdr:colOff>2371725</xdr:colOff>
                    <xdr:row>18</xdr:row>
                    <xdr:rowOff>342900</xdr:rowOff>
                  </to>
                </anchor>
              </controlPr>
            </control>
          </mc:Choice>
        </mc:AlternateContent>
        <mc:AlternateContent xmlns:mc="http://schemas.openxmlformats.org/markup-compatibility/2006">
          <mc:Choice Requires="x14">
            <control shapeId="21619" r:id="rId120" name="Drop Down 115">
              <controlPr defaultSize="0" autoLine="0" autoPict="0">
                <anchor moveWithCells="1">
                  <from>
                    <xdr:col>54</xdr:col>
                    <xdr:colOff>57150</xdr:colOff>
                    <xdr:row>9</xdr:row>
                    <xdr:rowOff>76200</xdr:rowOff>
                  </from>
                  <to>
                    <xdr:col>54</xdr:col>
                    <xdr:colOff>876300</xdr:colOff>
                    <xdr:row>9</xdr:row>
                    <xdr:rowOff>342900</xdr:rowOff>
                  </to>
                </anchor>
              </controlPr>
            </control>
          </mc:Choice>
        </mc:AlternateContent>
        <mc:AlternateContent xmlns:mc="http://schemas.openxmlformats.org/markup-compatibility/2006">
          <mc:Choice Requires="x14">
            <control shapeId="21620" r:id="rId121" name="Drop Down 116">
              <controlPr defaultSize="0" autoLine="0" autoPict="0">
                <anchor moveWithCells="1">
                  <from>
                    <xdr:col>54</xdr:col>
                    <xdr:colOff>57150</xdr:colOff>
                    <xdr:row>10</xdr:row>
                    <xdr:rowOff>76200</xdr:rowOff>
                  </from>
                  <to>
                    <xdr:col>54</xdr:col>
                    <xdr:colOff>876300</xdr:colOff>
                    <xdr:row>10</xdr:row>
                    <xdr:rowOff>342900</xdr:rowOff>
                  </to>
                </anchor>
              </controlPr>
            </control>
          </mc:Choice>
        </mc:AlternateContent>
        <mc:AlternateContent xmlns:mc="http://schemas.openxmlformats.org/markup-compatibility/2006">
          <mc:Choice Requires="x14">
            <control shapeId="21621" r:id="rId122" name="Drop Down 117">
              <controlPr defaultSize="0" autoLine="0" autoPict="0">
                <anchor moveWithCells="1">
                  <from>
                    <xdr:col>54</xdr:col>
                    <xdr:colOff>57150</xdr:colOff>
                    <xdr:row>11</xdr:row>
                    <xdr:rowOff>76200</xdr:rowOff>
                  </from>
                  <to>
                    <xdr:col>54</xdr:col>
                    <xdr:colOff>876300</xdr:colOff>
                    <xdr:row>11</xdr:row>
                    <xdr:rowOff>342900</xdr:rowOff>
                  </to>
                </anchor>
              </controlPr>
            </control>
          </mc:Choice>
        </mc:AlternateContent>
        <mc:AlternateContent xmlns:mc="http://schemas.openxmlformats.org/markup-compatibility/2006">
          <mc:Choice Requires="x14">
            <control shapeId="21622" r:id="rId123" name="Drop Down 118">
              <controlPr defaultSize="0" autoLine="0" autoPict="0">
                <anchor moveWithCells="1">
                  <from>
                    <xdr:col>54</xdr:col>
                    <xdr:colOff>57150</xdr:colOff>
                    <xdr:row>12</xdr:row>
                    <xdr:rowOff>76200</xdr:rowOff>
                  </from>
                  <to>
                    <xdr:col>54</xdr:col>
                    <xdr:colOff>876300</xdr:colOff>
                    <xdr:row>12</xdr:row>
                    <xdr:rowOff>342900</xdr:rowOff>
                  </to>
                </anchor>
              </controlPr>
            </control>
          </mc:Choice>
        </mc:AlternateContent>
        <mc:AlternateContent xmlns:mc="http://schemas.openxmlformats.org/markup-compatibility/2006">
          <mc:Choice Requires="x14">
            <control shapeId="21623" r:id="rId124" name="Drop Down 119">
              <controlPr defaultSize="0" autoLine="0" autoPict="0">
                <anchor moveWithCells="1">
                  <from>
                    <xdr:col>54</xdr:col>
                    <xdr:colOff>57150</xdr:colOff>
                    <xdr:row>13</xdr:row>
                    <xdr:rowOff>76200</xdr:rowOff>
                  </from>
                  <to>
                    <xdr:col>54</xdr:col>
                    <xdr:colOff>876300</xdr:colOff>
                    <xdr:row>13</xdr:row>
                    <xdr:rowOff>342900</xdr:rowOff>
                  </to>
                </anchor>
              </controlPr>
            </control>
          </mc:Choice>
        </mc:AlternateContent>
        <mc:AlternateContent xmlns:mc="http://schemas.openxmlformats.org/markup-compatibility/2006">
          <mc:Choice Requires="x14">
            <control shapeId="21624" r:id="rId125" name="Drop Down 120">
              <controlPr defaultSize="0" autoLine="0" autoPict="0">
                <anchor moveWithCells="1">
                  <from>
                    <xdr:col>54</xdr:col>
                    <xdr:colOff>57150</xdr:colOff>
                    <xdr:row>14</xdr:row>
                    <xdr:rowOff>76200</xdr:rowOff>
                  </from>
                  <to>
                    <xdr:col>54</xdr:col>
                    <xdr:colOff>876300</xdr:colOff>
                    <xdr:row>14</xdr:row>
                    <xdr:rowOff>342900</xdr:rowOff>
                  </to>
                </anchor>
              </controlPr>
            </control>
          </mc:Choice>
        </mc:AlternateContent>
        <mc:AlternateContent xmlns:mc="http://schemas.openxmlformats.org/markup-compatibility/2006">
          <mc:Choice Requires="x14">
            <control shapeId="21625" r:id="rId126" name="Drop Down 121">
              <controlPr defaultSize="0" autoLine="0" autoPict="0">
                <anchor moveWithCells="1">
                  <from>
                    <xdr:col>54</xdr:col>
                    <xdr:colOff>57150</xdr:colOff>
                    <xdr:row>15</xdr:row>
                    <xdr:rowOff>76200</xdr:rowOff>
                  </from>
                  <to>
                    <xdr:col>54</xdr:col>
                    <xdr:colOff>876300</xdr:colOff>
                    <xdr:row>15</xdr:row>
                    <xdr:rowOff>342900</xdr:rowOff>
                  </to>
                </anchor>
              </controlPr>
            </control>
          </mc:Choice>
        </mc:AlternateContent>
        <mc:AlternateContent xmlns:mc="http://schemas.openxmlformats.org/markup-compatibility/2006">
          <mc:Choice Requires="x14">
            <control shapeId="21626" r:id="rId127" name="Drop Down 122">
              <controlPr defaultSize="0" autoLine="0" autoPict="0">
                <anchor moveWithCells="1">
                  <from>
                    <xdr:col>54</xdr:col>
                    <xdr:colOff>57150</xdr:colOff>
                    <xdr:row>16</xdr:row>
                    <xdr:rowOff>85725</xdr:rowOff>
                  </from>
                  <to>
                    <xdr:col>54</xdr:col>
                    <xdr:colOff>876300</xdr:colOff>
                    <xdr:row>16</xdr:row>
                    <xdr:rowOff>342900</xdr:rowOff>
                  </to>
                </anchor>
              </controlPr>
            </control>
          </mc:Choice>
        </mc:AlternateContent>
        <mc:AlternateContent xmlns:mc="http://schemas.openxmlformats.org/markup-compatibility/2006">
          <mc:Choice Requires="x14">
            <control shapeId="21627" r:id="rId128" name="Drop Down 123">
              <controlPr defaultSize="0" autoLine="0" autoPict="0">
                <anchor moveWithCells="1">
                  <from>
                    <xdr:col>54</xdr:col>
                    <xdr:colOff>57150</xdr:colOff>
                    <xdr:row>17</xdr:row>
                    <xdr:rowOff>76200</xdr:rowOff>
                  </from>
                  <to>
                    <xdr:col>54</xdr:col>
                    <xdr:colOff>876300</xdr:colOff>
                    <xdr:row>17</xdr:row>
                    <xdr:rowOff>342900</xdr:rowOff>
                  </to>
                </anchor>
              </controlPr>
            </control>
          </mc:Choice>
        </mc:AlternateContent>
        <mc:AlternateContent xmlns:mc="http://schemas.openxmlformats.org/markup-compatibility/2006">
          <mc:Choice Requires="x14">
            <control shapeId="21628" r:id="rId129" name="Drop Down 124">
              <controlPr defaultSize="0" autoLine="0" autoPict="0">
                <anchor moveWithCells="1">
                  <from>
                    <xdr:col>54</xdr:col>
                    <xdr:colOff>57150</xdr:colOff>
                    <xdr:row>18</xdr:row>
                    <xdr:rowOff>76200</xdr:rowOff>
                  </from>
                  <to>
                    <xdr:col>54</xdr:col>
                    <xdr:colOff>876300</xdr:colOff>
                    <xdr:row>18</xdr:row>
                    <xdr:rowOff>342900</xdr:rowOff>
                  </to>
                </anchor>
              </controlPr>
            </control>
          </mc:Choice>
        </mc:AlternateContent>
        <mc:AlternateContent xmlns:mc="http://schemas.openxmlformats.org/markup-compatibility/2006">
          <mc:Choice Requires="x14">
            <control shapeId="21629" r:id="rId130" name="Drop Down 125">
              <controlPr defaultSize="0" autoLine="0" autoPict="0">
                <anchor moveWithCells="1">
                  <from>
                    <xdr:col>27</xdr:col>
                    <xdr:colOff>123825</xdr:colOff>
                    <xdr:row>17</xdr:row>
                    <xdr:rowOff>76200</xdr:rowOff>
                  </from>
                  <to>
                    <xdr:col>27</xdr:col>
                    <xdr:colOff>2476500</xdr:colOff>
                    <xdr:row>17</xdr:row>
                    <xdr:rowOff>342900</xdr:rowOff>
                  </to>
                </anchor>
              </controlPr>
            </control>
          </mc:Choice>
        </mc:AlternateContent>
        <mc:AlternateContent xmlns:mc="http://schemas.openxmlformats.org/markup-compatibility/2006">
          <mc:Choice Requires="x14">
            <control shapeId="21630" r:id="rId131" name="Drop Down 126">
              <controlPr defaultSize="0" autoLine="0" autoPict="0">
                <anchor moveWithCells="1">
                  <from>
                    <xdr:col>24</xdr:col>
                    <xdr:colOff>171450</xdr:colOff>
                    <xdr:row>15</xdr:row>
                    <xdr:rowOff>85725</xdr:rowOff>
                  </from>
                  <to>
                    <xdr:col>25</xdr:col>
                    <xdr:colOff>371475</xdr:colOff>
                    <xdr:row>15</xdr:row>
                    <xdr:rowOff>371475</xdr:rowOff>
                  </to>
                </anchor>
              </controlPr>
            </control>
          </mc:Choice>
        </mc:AlternateContent>
        <mc:AlternateContent xmlns:mc="http://schemas.openxmlformats.org/markup-compatibility/2006">
          <mc:Choice Requires="x14">
            <control shapeId="21631" r:id="rId132" name="Drop Down 127">
              <controlPr defaultSize="0" autoLine="0" autoPict="0">
                <anchor moveWithCells="1">
                  <from>
                    <xdr:col>24</xdr:col>
                    <xdr:colOff>161925</xdr:colOff>
                    <xdr:row>14</xdr:row>
                    <xdr:rowOff>76200</xdr:rowOff>
                  </from>
                  <to>
                    <xdr:col>25</xdr:col>
                    <xdr:colOff>371475</xdr:colOff>
                    <xdr:row>14</xdr:row>
                    <xdr:rowOff>342900</xdr:rowOff>
                  </to>
                </anchor>
              </controlPr>
            </control>
          </mc:Choice>
        </mc:AlternateContent>
        <mc:AlternateContent xmlns:mc="http://schemas.openxmlformats.org/markup-compatibility/2006">
          <mc:Choice Requires="x14">
            <control shapeId="21632" r:id="rId133" name="Drop Down 128">
              <controlPr defaultSize="0" autoLine="0" autoPict="0">
                <anchor moveWithCells="1">
                  <from>
                    <xdr:col>24</xdr:col>
                    <xdr:colOff>171450</xdr:colOff>
                    <xdr:row>12</xdr:row>
                    <xdr:rowOff>85725</xdr:rowOff>
                  </from>
                  <to>
                    <xdr:col>25</xdr:col>
                    <xdr:colOff>371475</xdr:colOff>
                    <xdr:row>12</xdr:row>
                    <xdr:rowOff>342900</xdr:rowOff>
                  </to>
                </anchor>
              </controlPr>
            </control>
          </mc:Choice>
        </mc:AlternateContent>
        <mc:AlternateContent xmlns:mc="http://schemas.openxmlformats.org/markup-compatibility/2006">
          <mc:Choice Requires="x14">
            <control shapeId="21633" r:id="rId134" name="Drop Down 129">
              <controlPr defaultSize="0" autoLine="0" autoPict="0">
                <anchor moveWithCells="1">
                  <from>
                    <xdr:col>24</xdr:col>
                    <xdr:colOff>171450</xdr:colOff>
                    <xdr:row>13</xdr:row>
                    <xdr:rowOff>76200</xdr:rowOff>
                  </from>
                  <to>
                    <xdr:col>25</xdr:col>
                    <xdr:colOff>371475</xdr:colOff>
                    <xdr:row>13</xdr:row>
                    <xdr:rowOff>342900</xdr:rowOff>
                  </to>
                </anchor>
              </controlPr>
            </control>
          </mc:Choice>
        </mc:AlternateContent>
        <mc:AlternateContent xmlns:mc="http://schemas.openxmlformats.org/markup-compatibility/2006">
          <mc:Choice Requires="x14">
            <control shapeId="21634" r:id="rId135" name="Drop Down 130">
              <controlPr defaultSize="0" autoLine="0" autoPict="0">
                <anchor moveWithCells="1">
                  <from>
                    <xdr:col>24</xdr:col>
                    <xdr:colOff>171450</xdr:colOff>
                    <xdr:row>16</xdr:row>
                    <xdr:rowOff>104775</xdr:rowOff>
                  </from>
                  <to>
                    <xdr:col>25</xdr:col>
                    <xdr:colOff>371475</xdr:colOff>
                    <xdr:row>16</xdr:row>
                    <xdr:rowOff>371475</xdr:rowOff>
                  </to>
                </anchor>
              </controlPr>
            </control>
          </mc:Choice>
        </mc:AlternateContent>
        <mc:AlternateContent xmlns:mc="http://schemas.openxmlformats.org/markup-compatibility/2006">
          <mc:Choice Requires="x14">
            <control shapeId="21635" r:id="rId136" name="Drop Down 131">
              <controlPr defaultSize="0" autoLine="0" autoPict="0">
                <anchor moveWithCells="1">
                  <from>
                    <xdr:col>30</xdr:col>
                    <xdr:colOff>38100</xdr:colOff>
                    <xdr:row>6</xdr:row>
                    <xdr:rowOff>352425</xdr:rowOff>
                  </from>
                  <to>
                    <xdr:col>30</xdr:col>
                    <xdr:colOff>857250</xdr:colOff>
                    <xdr:row>7</xdr:row>
                    <xdr:rowOff>190500</xdr:rowOff>
                  </to>
                </anchor>
              </controlPr>
            </control>
          </mc:Choice>
        </mc:AlternateContent>
        <mc:AlternateContent xmlns:mc="http://schemas.openxmlformats.org/markup-compatibility/2006">
          <mc:Choice Requires="x14">
            <control shapeId="21636" r:id="rId137" name="Drop Down 132">
              <controlPr defaultSize="0" autoLine="0" autoPict="0">
                <anchor moveWithCells="1">
                  <from>
                    <xdr:col>36</xdr:col>
                    <xdr:colOff>76200</xdr:colOff>
                    <xdr:row>6</xdr:row>
                    <xdr:rowOff>381000</xdr:rowOff>
                  </from>
                  <to>
                    <xdr:col>36</xdr:col>
                    <xdr:colOff>885825</xdr:colOff>
                    <xdr:row>7</xdr:row>
                    <xdr:rowOff>219075</xdr:rowOff>
                  </to>
                </anchor>
              </controlPr>
            </control>
          </mc:Choice>
        </mc:AlternateContent>
        <mc:AlternateContent xmlns:mc="http://schemas.openxmlformats.org/markup-compatibility/2006">
          <mc:Choice Requires="x14">
            <control shapeId="21637" r:id="rId138" name="Drop Down 133">
              <controlPr defaultSize="0" autoLine="0" autoPict="0">
                <anchor moveWithCells="1">
                  <from>
                    <xdr:col>42</xdr:col>
                    <xdr:colOff>76200</xdr:colOff>
                    <xdr:row>6</xdr:row>
                    <xdr:rowOff>381000</xdr:rowOff>
                  </from>
                  <to>
                    <xdr:col>42</xdr:col>
                    <xdr:colOff>895350</xdr:colOff>
                    <xdr:row>7</xdr:row>
                    <xdr:rowOff>219075</xdr:rowOff>
                  </to>
                </anchor>
              </controlPr>
            </control>
          </mc:Choice>
        </mc:AlternateContent>
        <mc:AlternateContent xmlns:mc="http://schemas.openxmlformats.org/markup-compatibility/2006">
          <mc:Choice Requires="x14">
            <control shapeId="21638" r:id="rId139" name="Drop Down 134">
              <controlPr defaultSize="0" autoLine="0" autoPict="0">
                <anchor moveWithCells="1">
                  <from>
                    <xdr:col>48</xdr:col>
                    <xdr:colOff>104775</xdr:colOff>
                    <xdr:row>6</xdr:row>
                    <xdr:rowOff>381000</xdr:rowOff>
                  </from>
                  <to>
                    <xdr:col>48</xdr:col>
                    <xdr:colOff>914400</xdr:colOff>
                    <xdr:row>7</xdr:row>
                    <xdr:rowOff>219075</xdr:rowOff>
                  </to>
                </anchor>
              </controlPr>
            </control>
          </mc:Choice>
        </mc:AlternateContent>
        <mc:AlternateContent xmlns:mc="http://schemas.openxmlformats.org/markup-compatibility/2006">
          <mc:Choice Requires="x14">
            <control shapeId="21639" r:id="rId140" name="Drop Down 135">
              <controlPr defaultSize="0" autoLine="0" autoPict="0">
                <anchor moveWithCells="1">
                  <from>
                    <xdr:col>54</xdr:col>
                    <xdr:colOff>95250</xdr:colOff>
                    <xdr:row>6</xdr:row>
                    <xdr:rowOff>409575</xdr:rowOff>
                  </from>
                  <to>
                    <xdr:col>54</xdr:col>
                    <xdr:colOff>904875</xdr:colOff>
                    <xdr:row>7</xdr:row>
                    <xdr:rowOff>257175</xdr:rowOff>
                  </to>
                </anchor>
              </controlPr>
            </control>
          </mc:Choice>
        </mc:AlternateContent>
        <mc:AlternateContent xmlns:mc="http://schemas.openxmlformats.org/markup-compatibility/2006">
          <mc:Choice Requires="x14">
            <control shapeId="21640" r:id="rId141" name="Check Box 136">
              <controlPr defaultSize="0" autoFill="0" autoLine="0" autoPict="0">
                <anchor moveWithCells="1">
                  <from>
                    <xdr:col>42</xdr:col>
                    <xdr:colOff>104775</xdr:colOff>
                    <xdr:row>2</xdr:row>
                    <xdr:rowOff>28575</xdr:rowOff>
                  </from>
                  <to>
                    <xdr:col>42</xdr:col>
                    <xdr:colOff>409575</xdr:colOff>
                    <xdr:row>2</xdr:row>
                    <xdr:rowOff>285750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BE30"/>
  <sheetViews>
    <sheetView showGridLines="0" showRowColHeaders="0" topLeftCell="C1" zoomScaleNormal="100" workbookViewId="0">
      <pane ySplit="6" topLeftCell="A7" activePane="bottomLeft" state="frozen"/>
      <selection activeCell="C2" sqref="C2"/>
      <selection pane="bottomLeft" activeCell="AZ2" sqref="AZ2:BD2"/>
    </sheetView>
  </sheetViews>
  <sheetFormatPr defaultRowHeight="15" x14ac:dyDescent="0.25"/>
  <cols>
    <col min="1" max="2" width="5.42578125" style="80" hidden="1" customWidth="1"/>
    <col min="3" max="3" width="3.42578125" style="80" customWidth="1"/>
    <col min="4" max="4" width="50.140625" customWidth="1"/>
    <col min="5" max="10" width="16.5703125" customWidth="1"/>
    <col min="11" max="11" width="17.140625" customWidth="1"/>
    <col min="12" max="14" width="15.5703125" customWidth="1"/>
    <col min="15" max="16" width="15.42578125" customWidth="1"/>
    <col min="17" max="17" width="15.85546875" customWidth="1"/>
    <col min="18" max="18" width="16.42578125" customWidth="1"/>
    <col min="19" max="19" width="1.140625" customWidth="1"/>
    <col min="22" max="22" width="12.5703125" customWidth="1"/>
    <col min="23" max="24" width="9.140625" hidden="1" customWidth="1"/>
    <col min="27" max="27" width="1.42578125" customWidth="1"/>
    <col min="28" max="28" width="38.42578125" customWidth="1"/>
    <col min="29" max="30" width="12.42578125" hidden="1" customWidth="1"/>
    <col min="31" max="31" width="14.85546875" customWidth="1"/>
    <col min="32" max="33" width="14.85546875" hidden="1" customWidth="1"/>
    <col min="34" max="34" width="38.42578125" customWidth="1"/>
    <col min="35" max="36" width="7.85546875" hidden="1" customWidth="1"/>
    <col min="37" max="37" width="15.140625" customWidth="1"/>
    <col min="38" max="39" width="11.42578125" hidden="1" customWidth="1"/>
    <col min="40" max="40" width="38.42578125" customWidth="1"/>
    <col min="41" max="42" width="12.42578125" hidden="1" customWidth="1"/>
    <col min="43" max="43" width="14.5703125" customWidth="1"/>
    <col min="44" max="44" width="14.5703125" hidden="1" customWidth="1"/>
    <col min="45" max="45" width="15.140625" hidden="1" customWidth="1"/>
    <col min="46" max="46" width="38.42578125" customWidth="1"/>
    <col min="47" max="48" width="11.140625" hidden="1" customWidth="1"/>
    <col min="49" max="49" width="15.140625" customWidth="1"/>
    <col min="50" max="51" width="13.5703125" hidden="1" customWidth="1"/>
    <col min="52" max="52" width="38.42578125" customWidth="1"/>
    <col min="53" max="54" width="10.42578125" hidden="1" customWidth="1"/>
    <col min="55" max="55" width="15.42578125" customWidth="1"/>
    <col min="56" max="57" width="9.140625" style="80" hidden="1" customWidth="1"/>
  </cols>
  <sheetData>
    <row r="1" spans="1:57" ht="40.5" customHeight="1" thickBot="1" x14ac:dyDescent="0.3">
      <c r="C1" s="784" t="s">
        <v>852</v>
      </c>
      <c r="D1" s="785"/>
      <c r="E1" s="785"/>
      <c r="F1" s="785"/>
      <c r="G1" s="785"/>
      <c r="H1" s="785"/>
      <c r="I1" s="785"/>
      <c r="J1" s="785"/>
      <c r="K1" s="785"/>
      <c r="L1" s="785"/>
      <c r="M1" s="785"/>
      <c r="N1" s="785"/>
      <c r="O1" s="785"/>
      <c r="P1" s="785"/>
      <c r="Q1" s="785"/>
      <c r="R1" s="785"/>
      <c r="S1" s="296"/>
      <c r="T1" s="813" t="s">
        <v>260</v>
      </c>
      <c r="U1" s="813"/>
      <c r="V1" s="813"/>
      <c r="W1" s="813"/>
      <c r="X1" s="813"/>
      <c r="Y1" s="813"/>
      <c r="Z1" s="813"/>
      <c r="AA1" s="296"/>
      <c r="AB1" s="785" t="s">
        <v>814</v>
      </c>
      <c r="AC1" s="785"/>
      <c r="AD1" s="785"/>
      <c r="AE1" s="785"/>
      <c r="AF1" s="785"/>
      <c r="AG1" s="785"/>
      <c r="AH1" s="785"/>
      <c r="AI1" s="785"/>
      <c r="AJ1" s="785"/>
      <c r="AK1" s="785"/>
      <c r="AL1" s="785"/>
      <c r="AM1" s="785"/>
      <c r="AN1" s="785"/>
      <c r="AO1" s="785"/>
      <c r="AP1" s="785"/>
      <c r="AQ1" s="785"/>
      <c r="AR1" s="785"/>
      <c r="AS1" s="785"/>
      <c r="AT1" s="785"/>
      <c r="AU1" s="785"/>
      <c r="AV1" s="785"/>
      <c r="AW1" s="785"/>
      <c r="AX1" s="785"/>
      <c r="AY1" s="785"/>
      <c r="AZ1" s="785"/>
      <c r="BA1" s="785"/>
      <c r="BB1" s="785"/>
      <c r="BC1" s="786"/>
    </row>
    <row r="2" spans="1:57" ht="69.75" customHeight="1" thickBot="1" x14ac:dyDescent="0.3">
      <c r="D2" s="830" t="s">
        <v>261</v>
      </c>
      <c r="E2" s="830"/>
      <c r="F2" s="830"/>
      <c r="G2" s="830"/>
      <c r="H2" s="830"/>
      <c r="I2" s="830"/>
      <c r="J2" s="830"/>
      <c r="K2" s="830"/>
      <c r="L2" s="830"/>
      <c r="M2" s="830"/>
      <c r="N2" s="830"/>
      <c r="O2" s="830"/>
      <c r="P2" s="830"/>
      <c r="Q2" s="830"/>
      <c r="R2" s="830"/>
      <c r="S2" s="450"/>
      <c r="T2" s="815" t="s">
        <v>163</v>
      </c>
      <c r="U2" s="815"/>
      <c r="V2" s="815"/>
      <c r="Y2" s="834" t="s">
        <v>80</v>
      </c>
      <c r="Z2" s="834"/>
      <c r="AB2" s="969" t="s">
        <v>833</v>
      </c>
      <c r="AC2" s="970"/>
      <c r="AD2" s="970"/>
      <c r="AE2" s="970"/>
      <c r="AF2" s="970"/>
      <c r="AG2" s="970"/>
      <c r="AH2" s="970"/>
      <c r="AI2" s="970"/>
      <c r="AJ2" s="970"/>
      <c r="AK2" s="970"/>
      <c r="AL2" s="970"/>
      <c r="AM2" s="970"/>
      <c r="AN2" s="970"/>
      <c r="AO2" s="970"/>
      <c r="AP2" s="970"/>
      <c r="AQ2" s="970"/>
      <c r="AR2" s="970"/>
      <c r="AS2" s="970"/>
      <c r="AT2" s="970"/>
      <c r="AU2" s="970"/>
      <c r="AV2" s="970"/>
      <c r="AW2" s="970"/>
      <c r="AX2" s="446"/>
      <c r="AY2" s="446"/>
      <c r="AZ2" s="971" t="s">
        <v>849</v>
      </c>
      <c r="BA2" s="972"/>
      <c r="BB2" s="972"/>
      <c r="BC2" s="972"/>
      <c r="BD2" s="972"/>
    </row>
    <row r="3" spans="1:57" ht="24" customHeight="1" thickBot="1" x14ac:dyDescent="0.35">
      <c r="C3" s="842" t="s">
        <v>749</v>
      </c>
      <c r="D3" s="843"/>
      <c r="E3" s="843"/>
      <c r="F3" s="843"/>
      <c r="G3" s="843"/>
      <c r="H3" s="843"/>
      <c r="I3" s="843"/>
      <c r="J3" s="843"/>
      <c r="K3" s="843"/>
      <c r="L3" s="843"/>
      <c r="M3" s="843"/>
      <c r="N3" s="843"/>
      <c r="O3" s="843"/>
      <c r="P3" s="843"/>
      <c r="Q3" s="843"/>
      <c r="R3" s="843"/>
      <c r="S3" s="843"/>
      <c r="T3" s="843"/>
      <c r="U3" s="843"/>
      <c r="V3" s="843"/>
      <c r="W3" s="843"/>
      <c r="X3" s="843"/>
      <c r="Y3" s="843"/>
      <c r="Z3" s="844"/>
      <c r="AB3" s="825" t="s">
        <v>750</v>
      </c>
      <c r="AC3" s="826"/>
      <c r="AD3" s="826"/>
      <c r="AE3" s="826"/>
      <c r="AF3" s="826"/>
      <c r="AG3" s="826"/>
      <c r="AH3" s="826"/>
      <c r="AI3" s="826"/>
      <c r="AJ3" s="826"/>
      <c r="AK3" s="826"/>
      <c r="AL3" s="826"/>
      <c r="AM3" s="826"/>
      <c r="AN3" s="826"/>
      <c r="AO3" s="426"/>
      <c r="AP3" s="426"/>
      <c r="AQ3" s="426"/>
      <c r="AR3" s="426" t="b">
        <v>0</v>
      </c>
      <c r="AS3" s="426"/>
      <c r="AT3" s="426"/>
      <c r="AU3" s="426"/>
      <c r="AV3" s="426"/>
      <c r="AW3" s="426"/>
      <c r="AX3" s="426"/>
      <c r="AY3" s="426"/>
      <c r="AZ3" s="426"/>
      <c r="BA3" s="426"/>
      <c r="BB3" s="426"/>
      <c r="BC3" s="427"/>
    </row>
    <row r="4" spans="1:57" ht="60.75" customHeight="1" thickBot="1" x14ac:dyDescent="0.3">
      <c r="C4" s="816" t="s">
        <v>667</v>
      </c>
      <c r="D4" s="973"/>
      <c r="E4" s="861" t="s">
        <v>652</v>
      </c>
      <c r="F4" s="862"/>
      <c r="G4" s="677" t="s">
        <v>653</v>
      </c>
      <c r="H4" s="897"/>
      <c r="I4" s="897"/>
      <c r="J4" s="898"/>
      <c r="K4" s="845" t="s">
        <v>654</v>
      </c>
      <c r="L4" s="846"/>
      <c r="M4" s="847"/>
      <c r="N4" s="879" t="s">
        <v>657</v>
      </c>
      <c r="O4" s="880"/>
      <c r="P4" s="881"/>
      <c r="Q4" s="831" t="s">
        <v>660</v>
      </c>
      <c r="R4" s="832"/>
      <c r="S4" s="822" t="s">
        <v>751</v>
      </c>
      <c r="T4" s="823"/>
      <c r="U4" s="823"/>
      <c r="V4" s="823"/>
      <c r="W4" s="823"/>
      <c r="X4" s="823"/>
      <c r="Y4" s="823"/>
      <c r="Z4" s="824"/>
      <c r="AB4" s="827" t="s">
        <v>752</v>
      </c>
      <c r="AC4" s="828"/>
      <c r="AD4" s="828"/>
      <c r="AE4" s="828"/>
      <c r="AF4" s="828"/>
      <c r="AG4" s="828"/>
      <c r="AH4" s="828"/>
      <c r="AI4" s="828"/>
      <c r="AJ4" s="828"/>
      <c r="AK4" s="828"/>
      <c r="AL4" s="828"/>
      <c r="AM4" s="828"/>
      <c r="AN4" s="828"/>
      <c r="AO4" s="828"/>
      <c r="AP4" s="828"/>
      <c r="AQ4" s="828"/>
      <c r="AR4" s="828"/>
      <c r="AS4" s="828"/>
      <c r="AT4" s="828"/>
      <c r="AU4" s="828"/>
      <c r="AV4" s="828"/>
      <c r="AW4" s="828"/>
      <c r="AX4" s="828"/>
      <c r="AY4" s="828"/>
      <c r="AZ4" s="828"/>
      <c r="BA4" s="828"/>
      <c r="BB4" s="828"/>
      <c r="BC4" s="829"/>
      <c r="BD4" s="80" t="s">
        <v>77</v>
      </c>
      <c r="BE4" s="80" t="s">
        <v>78</v>
      </c>
    </row>
    <row r="5" spans="1:57" ht="34.5" customHeight="1" x14ac:dyDescent="0.25">
      <c r="C5" s="974"/>
      <c r="D5" s="975"/>
      <c r="E5" s="863" t="s">
        <v>266</v>
      </c>
      <c r="F5" s="865" t="s">
        <v>779</v>
      </c>
      <c r="G5" s="852" t="s">
        <v>677</v>
      </c>
      <c r="H5" s="867" t="s">
        <v>780</v>
      </c>
      <c r="I5" s="869" t="s">
        <v>675</v>
      </c>
      <c r="J5" s="877" t="s">
        <v>676</v>
      </c>
      <c r="K5" s="719" t="s">
        <v>655</v>
      </c>
      <c r="L5" s="810" t="s">
        <v>777</v>
      </c>
      <c r="M5" s="694" t="s">
        <v>656</v>
      </c>
      <c r="N5" s="731" t="s">
        <v>658</v>
      </c>
      <c r="O5" s="810" t="s">
        <v>778</v>
      </c>
      <c r="P5" s="895" t="s">
        <v>659</v>
      </c>
      <c r="Q5" s="836" t="s">
        <v>267</v>
      </c>
      <c r="R5" s="865" t="s">
        <v>101</v>
      </c>
      <c r="S5" s="838" t="s">
        <v>562</v>
      </c>
      <c r="T5" s="839"/>
      <c r="U5" s="839"/>
      <c r="V5" s="839"/>
      <c r="W5" s="80"/>
      <c r="X5" s="80" t="b">
        <v>0</v>
      </c>
      <c r="Y5" s="92"/>
      <c r="Z5" s="858" t="str">
        <f>IF(AND(X5=FALSE,X6=FALSE,X7=FALSE,X8=FALSE),"",IF(AND(X5=TRUE,X6=TRUE),"Yes",IF(AND(X5=TRUE,X7=TRUE),"Yes",IF(AND(X6=TRUE,X7=TRUE),"Yes",IF(AND(X5=TRUE,X8=TRUE),"Yes",IF(AND(X7=TRUE,X8=TRUE),"Yes","No"))))))</f>
        <v/>
      </c>
      <c r="AB5" s="814" t="s">
        <v>753</v>
      </c>
      <c r="AC5" s="419"/>
      <c r="AD5" s="419"/>
      <c r="AE5" s="835" t="s">
        <v>62</v>
      </c>
      <c r="AF5" s="420"/>
      <c r="AG5" s="420"/>
      <c r="AH5" s="841" t="s">
        <v>754</v>
      </c>
      <c r="AI5" s="421"/>
      <c r="AJ5" s="421"/>
      <c r="AK5" s="841" t="s">
        <v>62</v>
      </c>
      <c r="AL5" s="420"/>
      <c r="AM5" s="420"/>
      <c r="AN5" s="809" t="s">
        <v>755</v>
      </c>
      <c r="AO5" s="422"/>
      <c r="AP5" s="422"/>
      <c r="AQ5" s="809" t="s">
        <v>62</v>
      </c>
      <c r="AR5" s="420"/>
      <c r="AS5" s="420"/>
      <c r="AT5" s="854" t="s">
        <v>756</v>
      </c>
      <c r="AU5" s="423"/>
      <c r="AV5" s="423"/>
      <c r="AW5" s="854" t="s">
        <v>62</v>
      </c>
      <c r="AX5" s="420"/>
      <c r="AY5" s="420"/>
      <c r="AZ5" s="956" t="s">
        <v>757</v>
      </c>
      <c r="BA5" s="424"/>
      <c r="BB5" s="425"/>
      <c r="BC5" s="840" t="s">
        <v>62</v>
      </c>
      <c r="BD5" s="812">
        <v>1</v>
      </c>
      <c r="BE5" s="812">
        <f>INDEX(Cups,BD5)</f>
        <v>0</v>
      </c>
    </row>
    <row r="6" spans="1:57" ht="44.25" customHeight="1" thickBot="1" x14ac:dyDescent="0.3">
      <c r="C6" s="976"/>
      <c r="D6" s="977"/>
      <c r="E6" s="864"/>
      <c r="F6" s="866"/>
      <c r="G6" s="853"/>
      <c r="H6" s="868"/>
      <c r="I6" s="870"/>
      <c r="J6" s="878"/>
      <c r="K6" s="720"/>
      <c r="L6" s="811"/>
      <c r="M6" s="695"/>
      <c r="N6" s="833"/>
      <c r="O6" s="811"/>
      <c r="P6" s="896"/>
      <c r="Q6" s="837"/>
      <c r="R6" s="866"/>
      <c r="S6" s="838" t="s">
        <v>563</v>
      </c>
      <c r="T6" s="839"/>
      <c r="U6" s="839"/>
      <c r="V6" s="839"/>
      <c r="W6" s="80"/>
      <c r="X6" s="80" t="b">
        <v>0</v>
      </c>
      <c r="Y6" s="92"/>
      <c r="Z6" s="859"/>
      <c r="AB6" s="792"/>
      <c r="AC6" s="325" t="s">
        <v>63</v>
      </c>
      <c r="AD6" s="325"/>
      <c r="AE6" s="775"/>
      <c r="AF6" s="265" t="s">
        <v>65</v>
      </c>
      <c r="AG6" s="265" t="s">
        <v>66</v>
      </c>
      <c r="AH6" s="777"/>
      <c r="AI6" s="320" t="s">
        <v>69</v>
      </c>
      <c r="AJ6" s="320"/>
      <c r="AK6" s="777"/>
      <c r="AL6" s="265" t="s">
        <v>67</v>
      </c>
      <c r="AM6" s="265" t="s">
        <v>68</v>
      </c>
      <c r="AN6" s="764"/>
      <c r="AO6" s="321" t="s">
        <v>70</v>
      </c>
      <c r="AP6" s="321"/>
      <c r="AQ6" s="764"/>
      <c r="AR6" s="265" t="s">
        <v>71</v>
      </c>
      <c r="AS6" s="265" t="s">
        <v>72</v>
      </c>
      <c r="AT6" s="766"/>
      <c r="AU6" s="322" t="s">
        <v>73</v>
      </c>
      <c r="AV6" s="322"/>
      <c r="AW6" s="766"/>
      <c r="AX6" s="265" t="s">
        <v>74</v>
      </c>
      <c r="AY6" s="265" t="s">
        <v>75</v>
      </c>
      <c r="AZ6" s="768"/>
      <c r="BA6" s="323" t="s">
        <v>76</v>
      </c>
      <c r="BB6" s="266"/>
      <c r="BC6" s="770"/>
      <c r="BD6" s="812"/>
      <c r="BE6" s="812"/>
    </row>
    <row r="7" spans="1:57" ht="34.5" customHeight="1" x14ac:dyDescent="0.25">
      <c r="A7" s="451">
        <v>1</v>
      </c>
      <c r="B7" s="451">
        <f>INDEX(meals,A7)</f>
        <v>0</v>
      </c>
      <c r="C7" s="457">
        <v>1</v>
      </c>
      <c r="D7" s="91"/>
      <c r="E7" s="187" t="str">
        <f>IF(B7=0,"",FLOOR(VLOOKUP(A7,'All Meals'!$A$12:$V$61,4),0.25))</f>
        <v/>
      </c>
      <c r="F7" s="188" t="str">
        <f>IF(B7=0,"",IF(E7="","No",IF(E7&gt;=1,"Yes","No")))</f>
        <v/>
      </c>
      <c r="G7" s="187" t="str">
        <f>IF(B7=0,"",FLOOR(VLOOKUP(A7,'All Meals'!$A$12:$V$61,5),0.25))</f>
        <v/>
      </c>
      <c r="H7" s="189" t="str">
        <f>IF(B7=0,"",IF(G7="","No",IF(G7&gt;=1,"Yes","No")))</f>
        <v/>
      </c>
      <c r="I7" s="260" t="str">
        <f>IF(B7=0,"",FLOOR(VLOOKUP(A7,'All Meals'!$A$12:$V$61,6),0.25))</f>
        <v/>
      </c>
      <c r="J7" s="260" t="str">
        <f>IF(B7=0,"",FLOOR(VLOOKUP(A7,'All Meals'!$A$12:$V$61,7),0.25))</f>
        <v/>
      </c>
      <c r="K7" s="109" t="str">
        <f>IF(B7=0, "",VLOOKUP(A7,'All Meals'!$A$12:$V$61,10))</f>
        <v/>
      </c>
      <c r="L7" s="110" t="str">
        <f>IF(B7=0,"",IF(K7="","No",IF(K7&gt;=0.5,"Yes","No")))</f>
        <v/>
      </c>
      <c r="M7" s="354" t="str">
        <f>IF(B7=0, "",VLOOKUP(A7,'All Meals'!$A$12:$V$61,13))</f>
        <v/>
      </c>
      <c r="N7" s="109" t="str">
        <f>IF(B7=0, "",VLOOKUP(A7,'All Meals'!$A$12:$V$61,16))</f>
        <v/>
      </c>
      <c r="O7" s="441" t="str">
        <f>IF(B7=0,"",IF(N7="","No",IF(N7&gt;=0.75,"Yes","No")))</f>
        <v/>
      </c>
      <c r="P7" s="442" t="str">
        <f>IF(B7=0, "",VLOOKUP(A7,'All Meals'!$A$12:$V$61,19))</f>
        <v/>
      </c>
      <c r="Q7" s="109" t="str">
        <f>IF(B7=0, "",VLOOKUP(A7,'All Meals'!$A$12:$V$61,20))</f>
        <v/>
      </c>
      <c r="R7" s="188" t="str">
        <f t="shared" ref="R7:R26" si="0">IF(B7=0,"",IF(Q7="","No",IF(Q7&gt;=1,"Yes","No")))</f>
        <v/>
      </c>
      <c r="S7" s="838" t="s">
        <v>564</v>
      </c>
      <c r="T7" s="839"/>
      <c r="U7" s="839"/>
      <c r="V7" s="839"/>
      <c r="W7" s="80"/>
      <c r="X7" s="80" t="b">
        <v>0</v>
      </c>
      <c r="Y7" s="92"/>
      <c r="Z7" s="859"/>
      <c r="AB7" s="893" t="s">
        <v>758</v>
      </c>
      <c r="AC7" s="889"/>
      <c r="AD7" s="889"/>
      <c r="AE7" s="891"/>
      <c r="AF7" s="855">
        <v>1</v>
      </c>
      <c r="AG7" s="857">
        <f>INDEX(Cups,AF7)</f>
        <v>0</v>
      </c>
      <c r="AH7" s="885" t="s">
        <v>759</v>
      </c>
      <c r="AI7" s="887"/>
      <c r="AJ7" s="887"/>
      <c r="AK7" s="885"/>
      <c r="AL7" s="855">
        <v>1</v>
      </c>
      <c r="AM7" s="857">
        <f>INDEX(Cups,AL7)</f>
        <v>0</v>
      </c>
      <c r="AN7" s="871" t="s">
        <v>760</v>
      </c>
      <c r="AO7" s="875"/>
      <c r="AP7" s="875"/>
      <c r="AQ7" s="871"/>
      <c r="AR7" s="855">
        <v>1</v>
      </c>
      <c r="AS7" s="857">
        <f>INDEX(Cups,AR7)</f>
        <v>0</v>
      </c>
      <c r="AT7" s="873" t="s">
        <v>761</v>
      </c>
      <c r="AU7" s="954"/>
      <c r="AV7" s="954"/>
      <c r="AW7" s="954"/>
      <c r="AX7" s="855">
        <v>1</v>
      </c>
      <c r="AY7" s="857">
        <f>INDEX(Cups,AX7)</f>
        <v>0</v>
      </c>
      <c r="AZ7" s="964" t="s">
        <v>762</v>
      </c>
      <c r="BA7" s="960"/>
      <c r="BB7" s="960"/>
      <c r="BC7" s="962"/>
    </row>
    <row r="8" spans="1:57" ht="33.75" customHeight="1" thickBot="1" x14ac:dyDescent="0.3">
      <c r="A8" s="451">
        <v>1</v>
      </c>
      <c r="B8" s="451">
        <f>INDEX(meals,A8)</f>
        <v>0</v>
      </c>
      <c r="C8" s="458">
        <v>2</v>
      </c>
      <c r="D8" s="73"/>
      <c r="E8" s="187" t="str">
        <f>IF(B8=0,"",FLOOR(VLOOKUP(A8,'All Meals'!$A$12:$V$61,4),0.25))</f>
        <v/>
      </c>
      <c r="F8" s="188" t="str">
        <f t="shared" ref="F8:F26" si="1">IF(B8=0,"",IF(E8="","No",IF(E8&gt;=1,"Yes","No")))</f>
        <v/>
      </c>
      <c r="G8" s="187" t="str">
        <f>IF(B8=0,"",FLOOR(VLOOKUP(A8,'All Meals'!$A$12:$V$61,5),0.25))</f>
        <v/>
      </c>
      <c r="H8" s="189" t="str">
        <f t="shared" ref="H8:H26" si="2">IF(B8=0,"",IF(G8="","No",IF(G8&gt;=1,"Yes","No")))</f>
        <v/>
      </c>
      <c r="I8" s="260" t="str">
        <f>IF(B8=0,"",FLOOR(VLOOKUP(A8,'All Meals'!$A$12:$V$61,6),0.25))</f>
        <v/>
      </c>
      <c r="J8" s="260" t="str">
        <f>IF(B8=0,"",FLOOR(VLOOKUP(A8,'All Meals'!$A$12:$V$61,7),0.25))</f>
        <v/>
      </c>
      <c r="K8" s="109" t="str">
        <f>IF(B8=0, "",VLOOKUP(A8,'All Meals'!$A$12:$V$61,10))</f>
        <v/>
      </c>
      <c r="L8" s="110" t="str">
        <f t="shared" ref="L8:L26" si="3">IF(B8=0,"",IF(K8="","No",IF(K8&gt;=0.5,"Yes","No")))</f>
        <v/>
      </c>
      <c r="M8" s="354" t="str">
        <f>IF(B8=0, "",VLOOKUP(A8,'All Meals'!$A$12:$V$61,13))</f>
        <v/>
      </c>
      <c r="N8" s="109" t="str">
        <f>IF(B8=0, "",VLOOKUP(A8,'All Meals'!$A$12:$V$61,16))</f>
        <v/>
      </c>
      <c r="O8" s="441" t="str">
        <f t="shared" ref="O8:O17" si="4">IF(B8=0,"",IF(N8="","No",IF(N8&gt;=1,"Yes","No")))</f>
        <v/>
      </c>
      <c r="P8" s="442" t="str">
        <f>IF(B8=0, "",VLOOKUP(A8,'All Meals'!$A$12:$V$61,19))</f>
        <v/>
      </c>
      <c r="Q8" s="109" t="str">
        <f>IF(B8=0, "",VLOOKUP(A8,'All Meals'!$A$12:$V$61,20))</f>
        <v/>
      </c>
      <c r="R8" s="188" t="str">
        <f t="shared" si="0"/>
        <v/>
      </c>
      <c r="S8" s="838" t="s">
        <v>565</v>
      </c>
      <c r="T8" s="839"/>
      <c r="U8" s="839"/>
      <c r="V8" s="839"/>
      <c r="W8" s="80"/>
      <c r="X8" s="80" t="b">
        <v>0</v>
      </c>
      <c r="Y8" s="92"/>
      <c r="Z8" s="860"/>
      <c r="AB8" s="894"/>
      <c r="AC8" s="890"/>
      <c r="AD8" s="890"/>
      <c r="AE8" s="892"/>
      <c r="AF8" s="856"/>
      <c r="AG8" s="856"/>
      <c r="AH8" s="886"/>
      <c r="AI8" s="888"/>
      <c r="AJ8" s="888"/>
      <c r="AK8" s="886"/>
      <c r="AL8" s="856"/>
      <c r="AM8" s="856"/>
      <c r="AN8" s="872"/>
      <c r="AO8" s="876"/>
      <c r="AP8" s="876"/>
      <c r="AQ8" s="872"/>
      <c r="AR8" s="856"/>
      <c r="AS8" s="856"/>
      <c r="AT8" s="874"/>
      <c r="AU8" s="955"/>
      <c r="AV8" s="955"/>
      <c r="AW8" s="955"/>
      <c r="AX8" s="856"/>
      <c r="AY8" s="856"/>
      <c r="AZ8" s="965"/>
      <c r="BA8" s="961"/>
      <c r="BB8" s="961"/>
      <c r="BC8" s="963"/>
    </row>
    <row r="9" spans="1:57" ht="33.75" customHeight="1" thickBot="1" x14ac:dyDescent="0.3">
      <c r="A9" s="451">
        <v>1</v>
      </c>
      <c r="B9" s="451">
        <f>INDEX(meals,A9)</f>
        <v>0</v>
      </c>
      <c r="C9" s="458">
        <v>3</v>
      </c>
      <c r="D9" s="73"/>
      <c r="E9" s="187" t="str">
        <f>IF(B9=0,"",FLOOR(VLOOKUP(A9,'All Meals'!$A$12:$V$61,4),0.25))</f>
        <v/>
      </c>
      <c r="F9" s="188" t="str">
        <f t="shared" si="1"/>
        <v/>
      </c>
      <c r="G9" s="187" t="str">
        <f>IF(B9=0,"",FLOOR(VLOOKUP(A9,'All Meals'!$A$12:$V$61,5),0.25))</f>
        <v/>
      </c>
      <c r="H9" s="189" t="str">
        <f t="shared" si="2"/>
        <v/>
      </c>
      <c r="I9" s="260" t="str">
        <f>IF(B9=0,"",FLOOR(VLOOKUP(A9,'All Meals'!$A$12:$V$61,6),0.25))</f>
        <v/>
      </c>
      <c r="J9" s="260" t="str">
        <f>IF(B9=0,"",FLOOR(VLOOKUP(A9,'All Meals'!$A$12:$V$61,7),0.25))</f>
        <v/>
      </c>
      <c r="K9" s="109" t="str">
        <f>IF(B9=0, "",VLOOKUP(A9,'All Meals'!$A$12:$V$61,10))</f>
        <v/>
      </c>
      <c r="L9" s="110" t="str">
        <f t="shared" si="3"/>
        <v/>
      </c>
      <c r="M9" s="354" t="str">
        <f>IF(B9=0, "",VLOOKUP(A9,'All Meals'!$A$12:$V$61,13))</f>
        <v/>
      </c>
      <c r="N9" s="109" t="str">
        <f>IF(B9=0, "",VLOOKUP(A9,'All Meals'!$A$12:$V$61,16))</f>
        <v/>
      </c>
      <c r="O9" s="441" t="str">
        <f t="shared" si="4"/>
        <v/>
      </c>
      <c r="P9" s="442" t="str">
        <f>IF(B9=0, "",VLOOKUP(A9,'All Meals'!$A$12:$V$61,19))</f>
        <v/>
      </c>
      <c r="Q9" s="109" t="str">
        <f>IF(B9=0, "",VLOOKUP(A9,'All Meals'!$A$12:$V$61,20))</f>
        <v/>
      </c>
      <c r="R9" s="188" t="str">
        <f t="shared" si="0"/>
        <v/>
      </c>
      <c r="S9" s="936" t="s">
        <v>566</v>
      </c>
      <c r="T9" s="937"/>
      <c r="U9" s="937"/>
      <c r="V9" s="937"/>
      <c r="W9" s="107"/>
      <c r="X9" s="107" t="b">
        <v>0</v>
      </c>
      <c r="Y9" s="93"/>
      <c r="Z9" s="108" t="str">
        <f>IF(X9=TRUE,"No","")</f>
        <v/>
      </c>
      <c r="AB9" s="921" t="str">
        <f>IF(OR(COUNTIF(AC10:AC19, 12)&gt;0, COUNTIF(AC10:AC19,2)&gt;0, COUNTIF(AC10:AC19,4)&gt;0, COUNTIF(AC10:AC19,10)&gt;0, COUNTIF(AC10:AC19,15)&gt;0, COUNTIF(AC10:AC19,17)&gt;0,), "Remember to enter CREDITABLE amounts of leafy greens!", "")</f>
        <v/>
      </c>
      <c r="AC9" s="922"/>
      <c r="AD9" s="922"/>
      <c r="AE9" s="923"/>
      <c r="AF9" s="324"/>
      <c r="AG9" s="324"/>
      <c r="AH9" s="882" t="str">
        <f>IF(COUNTIF(AI10:AI19,10)&gt;0,"Remember to enter the CREDITABLE amount of tomato paste!","")</f>
        <v/>
      </c>
      <c r="AI9" s="883"/>
      <c r="AJ9" s="883"/>
      <c r="AK9" s="884"/>
      <c r="AL9" s="324"/>
      <c r="AM9" s="324"/>
      <c r="AN9" s="800" t="str">
        <f>IF(SUM(AO10:AO19)&gt;10, "If crediting as a vegetable do not also credit as a meat/meat alternate", "")</f>
        <v/>
      </c>
      <c r="AO9" s="801"/>
      <c r="AP9" s="801"/>
      <c r="AQ9" s="802"/>
      <c r="AR9" s="295"/>
      <c r="AS9" s="295"/>
      <c r="AT9" s="966"/>
      <c r="AU9" s="967"/>
      <c r="AV9" s="967"/>
      <c r="AW9" s="968"/>
      <c r="AX9" s="295"/>
      <c r="AY9" s="295"/>
      <c r="AZ9" s="957"/>
      <c r="BA9" s="958"/>
      <c r="BB9" s="958"/>
      <c r="BC9" s="959"/>
    </row>
    <row r="10" spans="1:57" ht="33.75" customHeight="1" thickBot="1" x14ac:dyDescent="0.3">
      <c r="A10" s="451">
        <v>1</v>
      </c>
      <c r="B10" s="451">
        <f t="shared" ref="B10:B26" si="5">INDEX(meals,A10)</f>
        <v>0</v>
      </c>
      <c r="C10" s="458">
        <v>4</v>
      </c>
      <c r="D10" s="73"/>
      <c r="E10" s="187" t="str">
        <f>IF(B10=0,"",FLOOR(VLOOKUP(A10,'All Meals'!$A$12:$V$61,4),0.25))</f>
        <v/>
      </c>
      <c r="F10" s="188" t="str">
        <f t="shared" si="1"/>
        <v/>
      </c>
      <c r="G10" s="187" t="str">
        <f>IF(B10=0,"",FLOOR(VLOOKUP(A10,'All Meals'!$A$12:$V$61,5),0.25))</f>
        <v/>
      </c>
      <c r="H10" s="189" t="str">
        <f t="shared" si="2"/>
        <v/>
      </c>
      <c r="I10" s="260" t="str">
        <f>IF(B10=0,"",FLOOR(VLOOKUP(A10,'All Meals'!$A$12:$V$61,6),0.25))</f>
        <v/>
      </c>
      <c r="J10" s="260" t="str">
        <f>IF(B10=0,"",FLOOR(VLOOKUP(A10,'All Meals'!$A$12:$V$61,7),0.25))</f>
        <v/>
      </c>
      <c r="K10" s="109" t="str">
        <f>IF(B10=0, "",VLOOKUP(A10,'All Meals'!$A$12:$V$61,10))</f>
        <v/>
      </c>
      <c r="L10" s="110" t="str">
        <f t="shared" si="3"/>
        <v/>
      </c>
      <c r="M10" s="354" t="str">
        <f>IF(B10=0, "",VLOOKUP(A10,'All Meals'!$A$12:$V$61,13))</f>
        <v/>
      </c>
      <c r="N10" s="109" t="str">
        <f>IF(B10=0, "",VLOOKUP(A10,'All Meals'!$A$12:$V$61,16))</f>
        <v/>
      </c>
      <c r="O10" s="441" t="str">
        <f t="shared" si="4"/>
        <v/>
      </c>
      <c r="P10" s="442" t="str">
        <f>IF(B10=0, "",VLOOKUP(A10,'All Meals'!$A$12:$V$61,19))</f>
        <v/>
      </c>
      <c r="Q10" s="109" t="str">
        <f>IF(B10=0, "",VLOOKUP(A10,'All Meals'!$A$12:$V$61,20))</f>
        <v/>
      </c>
      <c r="R10" s="188" t="str">
        <f t="shared" si="0"/>
        <v/>
      </c>
      <c r="S10" s="331"/>
      <c r="T10" s="170"/>
      <c r="U10" s="170"/>
      <c r="V10" s="170"/>
      <c r="W10" s="80"/>
      <c r="X10" s="80"/>
      <c r="AB10" s="219"/>
      <c r="AC10" s="220">
        <v>1</v>
      </c>
      <c r="AD10" s="220">
        <f t="shared" ref="AD10:AD19" si="6">INDEX(GREEN,AC10)</f>
        <v>0</v>
      </c>
      <c r="AE10" s="220"/>
      <c r="AF10" s="294">
        <v>1</v>
      </c>
      <c r="AG10" s="294" t="str">
        <f t="shared" ref="AG10:AG19" si="7">IF(AD10=0,"",INDEX(Cups,AF10))</f>
        <v/>
      </c>
      <c r="AH10" s="96"/>
      <c r="AI10" s="96">
        <v>1</v>
      </c>
      <c r="AJ10" s="96">
        <f t="shared" ref="AJ10:AJ19" si="8">INDEX(RED,AI10)</f>
        <v>0</v>
      </c>
      <c r="AK10" s="96"/>
      <c r="AL10" s="294">
        <v>1</v>
      </c>
      <c r="AM10" s="294" t="str">
        <f t="shared" ref="AM10:AM19" si="9">IF(AJ10=0, "", INDEX(Cups,AL10))</f>
        <v/>
      </c>
      <c r="AN10" s="221"/>
      <c r="AO10" s="221">
        <v>1</v>
      </c>
      <c r="AP10" s="221">
        <f t="shared" ref="AP10:AP19" si="10">INDEX(BEANS,AO10)</f>
        <v>0</v>
      </c>
      <c r="AQ10" s="221"/>
      <c r="AR10" s="294">
        <v>1</v>
      </c>
      <c r="AS10" s="294" t="str">
        <f t="shared" ref="AS10:AS19" si="11">IF(AP10=0,"",INDEX(Cups,AR10))</f>
        <v/>
      </c>
      <c r="AT10" s="222"/>
      <c r="AU10" s="222">
        <v>1</v>
      </c>
      <c r="AV10" s="222">
        <f t="shared" ref="AV10:AV19" si="12">INDEX(STARCHY,AU10)</f>
        <v>0</v>
      </c>
      <c r="AW10" s="222"/>
      <c r="AX10" s="294">
        <v>1</v>
      </c>
      <c r="AY10" s="294" t="str">
        <f>IF(AV10=0,"",INDEX(Cups,AX10))</f>
        <v/>
      </c>
      <c r="AZ10" s="223"/>
      <c r="BA10" s="223">
        <v>1</v>
      </c>
      <c r="BB10" s="224">
        <f t="shared" ref="BB10:BB19" si="13">INDEX(OTHER,BA10)</f>
        <v>0</v>
      </c>
      <c r="BC10" s="225"/>
      <c r="BD10" s="80">
        <v>1</v>
      </c>
      <c r="BE10" s="80" t="str">
        <f t="shared" ref="BE10:BE19" si="14">IF(BB10=0,"",INDEX(Cups,BD10))</f>
        <v/>
      </c>
    </row>
    <row r="11" spans="1:57" ht="33.75" customHeight="1" x14ac:dyDescent="0.25">
      <c r="A11" s="451">
        <v>1</v>
      </c>
      <c r="B11" s="451">
        <f t="shared" si="5"/>
        <v>0</v>
      </c>
      <c r="C11" s="458">
        <v>5</v>
      </c>
      <c r="D11" s="73"/>
      <c r="E11" s="187" t="str">
        <f>IF(B11=0,"",FLOOR(VLOOKUP(A11,'All Meals'!$A$12:$V$61,4),0.25))</f>
        <v/>
      </c>
      <c r="F11" s="188" t="str">
        <f t="shared" si="1"/>
        <v/>
      </c>
      <c r="G11" s="187" t="str">
        <f>IF(B11=0,"",FLOOR(VLOOKUP(A11,'All Meals'!$A$12:$V$61,5),0.25))</f>
        <v/>
      </c>
      <c r="H11" s="189" t="str">
        <f t="shared" si="2"/>
        <v/>
      </c>
      <c r="I11" s="260" t="str">
        <f>IF(B11=0,"",FLOOR(VLOOKUP(A11,'All Meals'!$A$12:$V$61,6),0.25))</f>
        <v/>
      </c>
      <c r="J11" s="260" t="str">
        <f>IF(B11=0,"",FLOOR(VLOOKUP(A11,'All Meals'!$A$12:$V$61,7),0.25))</f>
        <v/>
      </c>
      <c r="K11" s="109" t="str">
        <f>IF(B11=0, "",VLOOKUP(A11,'All Meals'!$A$12:$V$61,10))</f>
        <v/>
      </c>
      <c r="L11" s="110" t="str">
        <f t="shared" si="3"/>
        <v/>
      </c>
      <c r="M11" s="354" t="str">
        <f>IF(B11=0, "",VLOOKUP(A11,'All Meals'!$A$12:$V$61,13))</f>
        <v/>
      </c>
      <c r="N11" s="109" t="str">
        <f>IF(B11=0, "",VLOOKUP(A11,'All Meals'!$A$12:$V$61,16))</f>
        <v/>
      </c>
      <c r="O11" s="441" t="str">
        <f t="shared" si="4"/>
        <v/>
      </c>
      <c r="P11" s="442" t="str">
        <f>IF(B11=0, "",VLOOKUP(A11,'All Meals'!$A$12:$V$61,19))</f>
        <v/>
      </c>
      <c r="Q11" s="109" t="str">
        <f>IF(B11=0, "",VLOOKUP(A11,'All Meals'!$A$12:$V$61,20))</f>
        <v/>
      </c>
      <c r="R11" s="188" t="str">
        <f t="shared" si="0"/>
        <v/>
      </c>
      <c r="T11" s="713" t="s">
        <v>239</v>
      </c>
      <c r="U11" s="714"/>
      <c r="V11" s="714"/>
      <c r="W11" s="714"/>
      <c r="X11" s="714"/>
      <c r="Y11" s="714"/>
      <c r="Z11" s="715"/>
      <c r="AB11" s="94"/>
      <c r="AC11" s="95">
        <v>1</v>
      </c>
      <c r="AD11" s="95">
        <f t="shared" si="6"/>
        <v>0</v>
      </c>
      <c r="AE11" s="95"/>
      <c r="AF11" s="92">
        <v>1</v>
      </c>
      <c r="AG11" s="92" t="str">
        <f t="shared" si="7"/>
        <v/>
      </c>
      <c r="AH11" s="96"/>
      <c r="AI11" s="96">
        <v>1</v>
      </c>
      <c r="AJ11" s="96">
        <f t="shared" si="8"/>
        <v>0</v>
      </c>
      <c r="AK11" s="96"/>
      <c r="AL11" s="92">
        <v>1</v>
      </c>
      <c r="AM11" s="92" t="str">
        <f t="shared" si="9"/>
        <v/>
      </c>
      <c r="AN11" s="97"/>
      <c r="AO11" s="97">
        <v>1</v>
      </c>
      <c r="AP11" s="97">
        <f t="shared" si="10"/>
        <v>0</v>
      </c>
      <c r="AQ11" s="97"/>
      <c r="AR11" s="92">
        <v>1</v>
      </c>
      <c r="AS11" s="92" t="str">
        <f t="shared" si="11"/>
        <v/>
      </c>
      <c r="AT11" s="98"/>
      <c r="AU11" s="98">
        <v>1</v>
      </c>
      <c r="AV11" s="98">
        <f t="shared" si="12"/>
        <v>0</v>
      </c>
      <c r="AW11" s="98"/>
      <c r="AX11" s="92">
        <v>1</v>
      </c>
      <c r="AY11" s="92" t="str">
        <f t="shared" ref="AY11:AY19" si="15">IF(AV11=0,"",INDEX(Cups,AX11))</f>
        <v/>
      </c>
      <c r="AZ11" s="99"/>
      <c r="BA11" s="99">
        <v>1</v>
      </c>
      <c r="BB11" s="100">
        <f t="shared" si="13"/>
        <v>0</v>
      </c>
      <c r="BC11" s="101"/>
      <c r="BD11" s="80">
        <v>1</v>
      </c>
      <c r="BE11" s="80" t="str">
        <f t="shared" si="14"/>
        <v/>
      </c>
    </row>
    <row r="12" spans="1:57" ht="33.75" customHeight="1" thickBot="1" x14ac:dyDescent="0.3">
      <c r="A12" s="451">
        <v>1</v>
      </c>
      <c r="B12" s="451">
        <f t="shared" si="5"/>
        <v>0</v>
      </c>
      <c r="C12" s="458">
        <v>6</v>
      </c>
      <c r="D12" s="73"/>
      <c r="E12" s="187" t="str">
        <f>IF(B12=0,"",FLOOR(VLOOKUP(A12,'All Meals'!$A$12:$V$61,4),0.25))</f>
        <v/>
      </c>
      <c r="F12" s="188" t="str">
        <f t="shared" si="1"/>
        <v/>
      </c>
      <c r="G12" s="187" t="str">
        <f>IF(B12=0,"",FLOOR(VLOOKUP(A12,'All Meals'!$A$12:$V$61,5),0.25))</f>
        <v/>
      </c>
      <c r="H12" s="189" t="str">
        <f t="shared" si="2"/>
        <v/>
      </c>
      <c r="I12" s="260" t="str">
        <f>IF(B12=0,"",FLOOR(VLOOKUP(A12,'All Meals'!$A$12:$V$61,6),0.25))</f>
        <v/>
      </c>
      <c r="J12" s="260" t="str">
        <f>IF(B12=0,"",FLOOR(VLOOKUP(A12,'All Meals'!$A$12:$V$61,7),0.25))</f>
        <v/>
      </c>
      <c r="K12" s="109" t="str">
        <f>IF(B12=0, "",VLOOKUP(A12,'All Meals'!$A$12:$V$61,10))</f>
        <v/>
      </c>
      <c r="L12" s="110" t="str">
        <f t="shared" si="3"/>
        <v/>
      </c>
      <c r="M12" s="354" t="str">
        <f>IF(B12=0, "",VLOOKUP(A12,'All Meals'!$A$12:$V$61,13))</f>
        <v/>
      </c>
      <c r="N12" s="109" t="str">
        <f>IF(B12=0, "",VLOOKUP(A12,'All Meals'!$A$12:$V$61,16))</f>
        <v/>
      </c>
      <c r="O12" s="441" t="str">
        <f t="shared" si="4"/>
        <v/>
      </c>
      <c r="P12" s="442" t="str">
        <f>IF(B12=0, "",VLOOKUP(A12,'All Meals'!$A$12:$V$61,19))</f>
        <v/>
      </c>
      <c r="Q12" s="109" t="str">
        <f>IF(B12=0, "",VLOOKUP(A12,'All Meals'!$A$12:$V$61,20))</f>
        <v/>
      </c>
      <c r="R12" s="188" t="str">
        <f t="shared" si="0"/>
        <v/>
      </c>
      <c r="T12" s="907"/>
      <c r="U12" s="908"/>
      <c r="V12" s="908"/>
      <c r="W12" s="908"/>
      <c r="X12" s="908"/>
      <c r="Y12" s="908"/>
      <c r="Z12" s="909"/>
      <c r="AB12" s="94"/>
      <c r="AC12" s="95">
        <v>1</v>
      </c>
      <c r="AD12" s="95">
        <f t="shared" si="6"/>
        <v>0</v>
      </c>
      <c r="AE12" s="95"/>
      <c r="AF12" s="92">
        <v>1</v>
      </c>
      <c r="AG12" s="92" t="str">
        <f t="shared" si="7"/>
        <v/>
      </c>
      <c r="AH12" s="96"/>
      <c r="AI12" s="96">
        <v>1</v>
      </c>
      <c r="AJ12" s="96">
        <f t="shared" si="8"/>
        <v>0</v>
      </c>
      <c r="AK12" s="96"/>
      <c r="AL12" s="92">
        <v>1</v>
      </c>
      <c r="AM12" s="92" t="str">
        <f t="shared" si="9"/>
        <v/>
      </c>
      <c r="AN12" s="97"/>
      <c r="AO12" s="97">
        <v>1</v>
      </c>
      <c r="AP12" s="97">
        <f t="shared" si="10"/>
        <v>0</v>
      </c>
      <c r="AQ12" s="97"/>
      <c r="AR12" s="92">
        <v>1</v>
      </c>
      <c r="AS12" s="92" t="str">
        <f t="shared" si="11"/>
        <v/>
      </c>
      <c r="AT12" s="98"/>
      <c r="AU12" s="98">
        <v>1</v>
      </c>
      <c r="AV12" s="98">
        <f t="shared" si="12"/>
        <v>0</v>
      </c>
      <c r="AW12" s="98"/>
      <c r="AX12" s="92">
        <v>1</v>
      </c>
      <c r="AY12" s="92" t="str">
        <f t="shared" si="15"/>
        <v/>
      </c>
      <c r="AZ12" s="99"/>
      <c r="BA12" s="99">
        <v>1</v>
      </c>
      <c r="BB12" s="100">
        <f t="shared" si="13"/>
        <v>0</v>
      </c>
      <c r="BC12" s="101"/>
      <c r="BD12" s="80">
        <v>1</v>
      </c>
      <c r="BE12" s="80" t="str">
        <f t="shared" si="14"/>
        <v/>
      </c>
    </row>
    <row r="13" spans="1:57" ht="33.75" customHeight="1" x14ac:dyDescent="0.25">
      <c r="A13" s="451">
        <v>1</v>
      </c>
      <c r="B13" s="451">
        <f t="shared" si="5"/>
        <v>0</v>
      </c>
      <c r="C13" s="458">
        <v>7</v>
      </c>
      <c r="D13" s="73"/>
      <c r="E13" s="187" t="str">
        <f>IF(B13=0,"",FLOOR(VLOOKUP(A13,'All Meals'!$A$12:$V$61,4),0.25))</f>
        <v/>
      </c>
      <c r="F13" s="188" t="str">
        <f t="shared" si="1"/>
        <v/>
      </c>
      <c r="G13" s="187" t="str">
        <f>IF(B13=0,"",FLOOR(VLOOKUP(A13,'All Meals'!$A$12:$V$61,5),0.25))</f>
        <v/>
      </c>
      <c r="H13" s="189" t="str">
        <f t="shared" si="2"/>
        <v/>
      </c>
      <c r="I13" s="260" t="str">
        <f>IF(B13=0,"",FLOOR(VLOOKUP(A13,'All Meals'!$A$12:$V$61,6),0.25))</f>
        <v/>
      </c>
      <c r="J13" s="260" t="str">
        <f>IF(B13=0,"",FLOOR(VLOOKUP(A13,'All Meals'!$A$12:$V$61,7),0.25))</f>
        <v/>
      </c>
      <c r="K13" s="109" t="str">
        <f>IF(B13=0, "",VLOOKUP(A13,'All Meals'!$A$12:$V$61,10))</f>
        <v/>
      </c>
      <c r="L13" s="110" t="str">
        <f t="shared" si="3"/>
        <v/>
      </c>
      <c r="M13" s="354" t="str">
        <f>IF(B13=0, "",VLOOKUP(A13,'All Meals'!$A$12:$V$61,13))</f>
        <v/>
      </c>
      <c r="N13" s="109" t="str">
        <f>IF(B13=0, "",VLOOKUP(A13,'All Meals'!$A$12:$V$61,16))</f>
        <v/>
      </c>
      <c r="O13" s="441" t="str">
        <f t="shared" si="4"/>
        <v/>
      </c>
      <c r="P13" s="442" t="str">
        <f>IF(B13=0, "",VLOOKUP(A13,'All Meals'!$A$12:$V$61,19))</f>
        <v/>
      </c>
      <c r="Q13" s="109" t="str">
        <f>IF(B13=0, "",VLOOKUP(A13,'All Meals'!$A$12:$V$61,20))</f>
        <v/>
      </c>
      <c r="R13" s="188" t="str">
        <f t="shared" si="0"/>
        <v/>
      </c>
      <c r="T13" s="926" t="s">
        <v>229</v>
      </c>
      <c r="U13" s="927"/>
      <c r="V13" s="927"/>
      <c r="W13" s="92">
        <v>1</v>
      </c>
      <c r="X13" s="92">
        <f>INDEX(Cups,W13)</f>
        <v>0</v>
      </c>
      <c r="Y13" s="934"/>
      <c r="Z13" s="935"/>
      <c r="AB13" s="94"/>
      <c r="AC13" s="95">
        <v>1</v>
      </c>
      <c r="AD13" s="95">
        <f t="shared" si="6"/>
        <v>0</v>
      </c>
      <c r="AE13" s="95"/>
      <c r="AF13" s="92">
        <v>1</v>
      </c>
      <c r="AG13" s="92" t="str">
        <f t="shared" si="7"/>
        <v/>
      </c>
      <c r="AH13" s="96"/>
      <c r="AI13" s="96">
        <v>1</v>
      </c>
      <c r="AJ13" s="96">
        <f t="shared" si="8"/>
        <v>0</v>
      </c>
      <c r="AK13" s="96"/>
      <c r="AL13" s="92">
        <v>1</v>
      </c>
      <c r="AM13" s="92" t="str">
        <f t="shared" si="9"/>
        <v/>
      </c>
      <c r="AN13" s="97"/>
      <c r="AO13" s="97">
        <v>1</v>
      </c>
      <c r="AP13" s="97">
        <f t="shared" si="10"/>
        <v>0</v>
      </c>
      <c r="AQ13" s="97"/>
      <c r="AR13" s="92">
        <v>1</v>
      </c>
      <c r="AS13" s="92" t="str">
        <f t="shared" si="11"/>
        <v/>
      </c>
      <c r="AT13" s="98"/>
      <c r="AU13" s="98">
        <v>1</v>
      </c>
      <c r="AV13" s="98">
        <f t="shared" si="12"/>
        <v>0</v>
      </c>
      <c r="AW13" s="98"/>
      <c r="AX13" s="92">
        <v>1</v>
      </c>
      <c r="AY13" s="92" t="str">
        <f t="shared" si="15"/>
        <v/>
      </c>
      <c r="AZ13" s="99"/>
      <c r="BA13" s="99">
        <v>1</v>
      </c>
      <c r="BB13" s="100">
        <f t="shared" si="13"/>
        <v>0</v>
      </c>
      <c r="BC13" s="101"/>
      <c r="BD13" s="80">
        <v>1</v>
      </c>
      <c r="BE13" s="80" t="str">
        <f t="shared" si="14"/>
        <v/>
      </c>
    </row>
    <row r="14" spans="1:57" ht="33.75" customHeight="1" x14ac:dyDescent="0.25">
      <c r="A14" s="451">
        <v>1</v>
      </c>
      <c r="B14" s="451">
        <f t="shared" si="5"/>
        <v>0</v>
      </c>
      <c r="C14" s="458">
        <v>8</v>
      </c>
      <c r="D14" s="73"/>
      <c r="E14" s="187" t="str">
        <f>IF(B14=0,"",FLOOR(VLOOKUP(A14,'All Meals'!$A$12:$V$61,4),0.25))</f>
        <v/>
      </c>
      <c r="F14" s="188" t="str">
        <f t="shared" si="1"/>
        <v/>
      </c>
      <c r="G14" s="187" t="str">
        <f>IF(B14=0,"",FLOOR(VLOOKUP(A14,'All Meals'!$A$12:$V$61,5),0.25))</f>
        <v/>
      </c>
      <c r="H14" s="189" t="str">
        <f t="shared" si="2"/>
        <v/>
      </c>
      <c r="I14" s="260" t="str">
        <f>IF(B14=0,"",FLOOR(VLOOKUP(A14,'All Meals'!$A$12:$V$61,6),0.25))</f>
        <v/>
      </c>
      <c r="J14" s="260" t="str">
        <f>IF(B14=0,"",FLOOR(VLOOKUP(A14,'All Meals'!$A$12:$V$61,7),0.25))</f>
        <v/>
      </c>
      <c r="K14" s="109" t="str">
        <f>IF(B14=0, "",VLOOKUP(A14,'All Meals'!$A$12:$V$61,10))</f>
        <v/>
      </c>
      <c r="L14" s="110" t="str">
        <f t="shared" si="3"/>
        <v/>
      </c>
      <c r="M14" s="354" t="str">
        <f>IF(B14=0, "",VLOOKUP(A14,'All Meals'!$A$12:$V$61,13))</f>
        <v/>
      </c>
      <c r="N14" s="109" t="str">
        <f>IF(B14=0, "",VLOOKUP(A14,'All Meals'!$A$12:$V$61,16))</f>
        <v/>
      </c>
      <c r="O14" s="441" t="str">
        <f t="shared" si="4"/>
        <v/>
      </c>
      <c r="P14" s="442" t="str">
        <f>IF(B14=0, "",VLOOKUP(A14,'All Meals'!$A$12:$V$61,19))</f>
        <v/>
      </c>
      <c r="Q14" s="109" t="str">
        <f>IF(B14=0, "",VLOOKUP(A14,'All Meals'!$A$12:$V$61,20))</f>
        <v/>
      </c>
      <c r="R14" s="188" t="str">
        <f t="shared" si="0"/>
        <v/>
      </c>
      <c r="T14" s="926"/>
      <c r="U14" s="927"/>
      <c r="V14" s="927"/>
      <c r="W14" s="92">
        <v>1</v>
      </c>
      <c r="X14" s="92">
        <f>INDEX(Cups,W14)</f>
        <v>0</v>
      </c>
      <c r="Y14" s="924"/>
      <c r="Z14" s="925"/>
      <c r="AB14" s="94"/>
      <c r="AC14" s="95">
        <v>1</v>
      </c>
      <c r="AD14" s="95">
        <f t="shared" si="6"/>
        <v>0</v>
      </c>
      <c r="AE14" s="95"/>
      <c r="AF14" s="92">
        <v>1</v>
      </c>
      <c r="AG14" s="92" t="str">
        <f t="shared" si="7"/>
        <v/>
      </c>
      <c r="AH14" s="96"/>
      <c r="AI14" s="96">
        <v>1</v>
      </c>
      <c r="AJ14" s="96">
        <f t="shared" si="8"/>
        <v>0</v>
      </c>
      <c r="AK14" s="96"/>
      <c r="AL14" s="92">
        <v>1</v>
      </c>
      <c r="AM14" s="92" t="str">
        <f t="shared" si="9"/>
        <v/>
      </c>
      <c r="AN14" s="97"/>
      <c r="AO14" s="97">
        <v>1</v>
      </c>
      <c r="AP14" s="97">
        <f t="shared" si="10"/>
        <v>0</v>
      </c>
      <c r="AQ14" s="97"/>
      <c r="AR14" s="92">
        <v>1</v>
      </c>
      <c r="AS14" s="92" t="str">
        <f t="shared" si="11"/>
        <v/>
      </c>
      <c r="AT14" s="98"/>
      <c r="AU14" s="98">
        <v>1</v>
      </c>
      <c r="AV14" s="98">
        <f t="shared" si="12"/>
        <v>0</v>
      </c>
      <c r="AW14" s="98"/>
      <c r="AX14" s="92">
        <v>1</v>
      </c>
      <c r="AY14" s="92" t="str">
        <f t="shared" si="15"/>
        <v/>
      </c>
      <c r="AZ14" s="99"/>
      <c r="BA14" s="99">
        <v>1</v>
      </c>
      <c r="BB14" s="100">
        <f t="shared" si="13"/>
        <v>0</v>
      </c>
      <c r="BC14" s="101"/>
      <c r="BD14" s="80">
        <v>1</v>
      </c>
      <c r="BE14" s="80" t="str">
        <f t="shared" si="14"/>
        <v/>
      </c>
    </row>
    <row r="15" spans="1:57" ht="33.75" customHeight="1" x14ac:dyDescent="0.25">
      <c r="A15" s="451">
        <v>1</v>
      </c>
      <c r="B15" s="451">
        <f t="shared" si="5"/>
        <v>0</v>
      </c>
      <c r="C15" s="458">
        <v>9</v>
      </c>
      <c r="D15" s="73"/>
      <c r="E15" s="187" t="str">
        <f>IF(B15=0,"",FLOOR(VLOOKUP(A15,'All Meals'!$A$12:$V$61,4),0.25))</f>
        <v/>
      </c>
      <c r="F15" s="188" t="str">
        <f t="shared" si="1"/>
        <v/>
      </c>
      <c r="G15" s="187" t="str">
        <f>IF(B15=0,"",FLOOR(VLOOKUP(A15,'All Meals'!$A$12:$V$61,5),0.25))</f>
        <v/>
      </c>
      <c r="H15" s="189" t="str">
        <f t="shared" si="2"/>
        <v/>
      </c>
      <c r="I15" s="260" t="str">
        <f>IF(B15=0,"",FLOOR(VLOOKUP(A15,'All Meals'!$A$12:$V$61,6),0.25))</f>
        <v/>
      </c>
      <c r="J15" s="260" t="str">
        <f>IF(B15=0,"",FLOOR(VLOOKUP(A15,'All Meals'!$A$12:$V$61,7),0.25))</f>
        <v/>
      </c>
      <c r="K15" s="109" t="str">
        <f>IF(B15=0, "",VLOOKUP(A15,'All Meals'!$A$12:$V$61,10))</f>
        <v/>
      </c>
      <c r="L15" s="110" t="str">
        <f t="shared" si="3"/>
        <v/>
      </c>
      <c r="M15" s="354" t="str">
        <f>IF(B15=0, "",VLOOKUP(A15,'All Meals'!$A$12:$V$61,13))</f>
        <v/>
      </c>
      <c r="N15" s="109" t="str">
        <f>IF(B15=0, "",VLOOKUP(A15,'All Meals'!$A$12:$V$61,16))</f>
        <v/>
      </c>
      <c r="O15" s="441" t="str">
        <f t="shared" si="4"/>
        <v/>
      </c>
      <c r="P15" s="442" t="str">
        <f>IF(B15=0, "",VLOOKUP(A15,'All Meals'!$A$12:$V$61,19))</f>
        <v/>
      </c>
      <c r="Q15" s="109" t="str">
        <f>IF(B15=0, "",VLOOKUP(A15,'All Meals'!$A$12:$V$61,20))</f>
        <v/>
      </c>
      <c r="R15" s="188" t="str">
        <f t="shared" si="0"/>
        <v/>
      </c>
      <c r="T15" s="926"/>
      <c r="U15" s="927"/>
      <c r="V15" s="927"/>
      <c r="W15" s="92">
        <v>1</v>
      </c>
      <c r="X15" s="92">
        <f>INDEX(Cups,W15)</f>
        <v>0</v>
      </c>
      <c r="Y15" s="924"/>
      <c r="Z15" s="925"/>
      <c r="AB15" s="94"/>
      <c r="AC15" s="95">
        <v>1</v>
      </c>
      <c r="AD15" s="95">
        <f t="shared" si="6"/>
        <v>0</v>
      </c>
      <c r="AE15" s="95"/>
      <c r="AF15" s="92">
        <v>1</v>
      </c>
      <c r="AG15" s="92" t="str">
        <f t="shared" si="7"/>
        <v/>
      </c>
      <c r="AH15" s="96"/>
      <c r="AI15" s="96">
        <v>1</v>
      </c>
      <c r="AJ15" s="96">
        <f t="shared" si="8"/>
        <v>0</v>
      </c>
      <c r="AK15" s="96"/>
      <c r="AL15" s="92">
        <v>1</v>
      </c>
      <c r="AM15" s="92" t="str">
        <f t="shared" si="9"/>
        <v/>
      </c>
      <c r="AN15" s="97"/>
      <c r="AO15" s="97">
        <v>1</v>
      </c>
      <c r="AP15" s="97">
        <f t="shared" si="10"/>
        <v>0</v>
      </c>
      <c r="AQ15" s="97"/>
      <c r="AR15" s="92">
        <v>1</v>
      </c>
      <c r="AS15" s="92" t="str">
        <f t="shared" si="11"/>
        <v/>
      </c>
      <c r="AT15" s="98"/>
      <c r="AU15" s="98">
        <v>1</v>
      </c>
      <c r="AV15" s="98">
        <f t="shared" si="12"/>
        <v>0</v>
      </c>
      <c r="AW15" s="98"/>
      <c r="AX15" s="92">
        <v>1</v>
      </c>
      <c r="AY15" s="92" t="str">
        <f t="shared" si="15"/>
        <v/>
      </c>
      <c r="AZ15" s="99"/>
      <c r="BA15" s="99">
        <v>1</v>
      </c>
      <c r="BB15" s="100">
        <f t="shared" si="13"/>
        <v>0</v>
      </c>
      <c r="BC15" s="101"/>
      <c r="BD15" s="80">
        <v>1</v>
      </c>
      <c r="BE15" s="80" t="str">
        <f t="shared" si="14"/>
        <v/>
      </c>
    </row>
    <row r="16" spans="1:57" ht="38.25" customHeight="1" x14ac:dyDescent="0.25">
      <c r="A16" s="451">
        <v>1</v>
      </c>
      <c r="B16" s="451">
        <f t="shared" si="5"/>
        <v>0</v>
      </c>
      <c r="C16" s="458">
        <v>10</v>
      </c>
      <c r="D16" s="73"/>
      <c r="E16" s="187" t="str">
        <f>IF(B16=0,"",FLOOR(VLOOKUP(A16,'All Meals'!$A$12:$V$61,4),0.25))</f>
        <v/>
      </c>
      <c r="F16" s="188" t="str">
        <f t="shared" si="1"/>
        <v/>
      </c>
      <c r="G16" s="187" t="str">
        <f>IF(B16=0,"",FLOOR(VLOOKUP(A16,'All Meals'!$A$12:$V$61,5),0.25))</f>
        <v/>
      </c>
      <c r="H16" s="189" t="str">
        <f t="shared" si="2"/>
        <v/>
      </c>
      <c r="I16" s="260" t="str">
        <f>IF(B16=0,"",FLOOR(VLOOKUP(A16,'All Meals'!$A$12:$V$61,6),0.25))</f>
        <v/>
      </c>
      <c r="J16" s="260" t="str">
        <f>IF(B16=0,"",FLOOR(VLOOKUP(A16,'All Meals'!$A$12:$V$61,7),0.25))</f>
        <v/>
      </c>
      <c r="K16" s="109" t="str">
        <f>IF(B16=0, "",VLOOKUP(A16,'All Meals'!$A$12:$V$61,10))</f>
        <v/>
      </c>
      <c r="L16" s="110" t="str">
        <f t="shared" si="3"/>
        <v/>
      </c>
      <c r="M16" s="354" t="str">
        <f>IF(B16=0, "",VLOOKUP(A16,'All Meals'!$A$12:$V$61,13))</f>
        <v/>
      </c>
      <c r="N16" s="109" t="str">
        <f>IF(B16=0, "",VLOOKUP(A16,'All Meals'!$A$12:$V$61,16))</f>
        <v/>
      </c>
      <c r="O16" s="441" t="str">
        <f t="shared" si="4"/>
        <v/>
      </c>
      <c r="P16" s="442" t="str">
        <f>IF(B16=0, "",VLOOKUP(A16,'All Meals'!$A$12:$V$61,19))</f>
        <v/>
      </c>
      <c r="Q16" s="109" t="str">
        <f>IF(B16=0, "",VLOOKUP(A16,'All Meals'!$A$12:$V$61,20))</f>
        <v/>
      </c>
      <c r="R16" s="188" t="str">
        <f t="shared" si="0"/>
        <v/>
      </c>
      <c r="T16" s="926"/>
      <c r="U16" s="927"/>
      <c r="V16" s="927"/>
      <c r="W16" s="92">
        <v>1</v>
      </c>
      <c r="X16" s="92">
        <f>INDEX(Cups,W16)</f>
        <v>0</v>
      </c>
      <c r="Y16" s="924"/>
      <c r="Z16" s="925"/>
      <c r="AB16" s="94"/>
      <c r="AC16" s="95">
        <v>1</v>
      </c>
      <c r="AD16" s="95">
        <f t="shared" si="6"/>
        <v>0</v>
      </c>
      <c r="AE16" s="95"/>
      <c r="AF16" s="92">
        <v>1</v>
      </c>
      <c r="AG16" s="92" t="str">
        <f t="shared" si="7"/>
        <v/>
      </c>
      <c r="AH16" s="96"/>
      <c r="AI16" s="96">
        <v>1</v>
      </c>
      <c r="AJ16" s="96">
        <f t="shared" si="8"/>
        <v>0</v>
      </c>
      <c r="AK16" s="96"/>
      <c r="AL16" s="92">
        <v>1</v>
      </c>
      <c r="AM16" s="92" t="str">
        <f t="shared" si="9"/>
        <v/>
      </c>
      <c r="AN16" s="97"/>
      <c r="AO16" s="97">
        <v>1</v>
      </c>
      <c r="AP16" s="97">
        <f t="shared" si="10"/>
        <v>0</v>
      </c>
      <c r="AQ16" s="97"/>
      <c r="AR16" s="92">
        <v>1</v>
      </c>
      <c r="AS16" s="92" t="str">
        <f t="shared" si="11"/>
        <v/>
      </c>
      <c r="AT16" s="98"/>
      <c r="AU16" s="98">
        <v>1</v>
      </c>
      <c r="AV16" s="98">
        <f t="shared" si="12"/>
        <v>0</v>
      </c>
      <c r="AW16" s="98"/>
      <c r="AX16" s="92">
        <v>1</v>
      </c>
      <c r="AY16" s="92" t="str">
        <f t="shared" si="15"/>
        <v/>
      </c>
      <c r="AZ16" s="99"/>
      <c r="BA16" s="99">
        <v>1</v>
      </c>
      <c r="BB16" s="100">
        <f t="shared" si="13"/>
        <v>0</v>
      </c>
      <c r="BC16" s="101"/>
      <c r="BD16" s="80">
        <v>1</v>
      </c>
      <c r="BE16" s="80" t="str">
        <f t="shared" si="14"/>
        <v/>
      </c>
    </row>
    <row r="17" spans="1:57" ht="33.75" customHeight="1" x14ac:dyDescent="0.25">
      <c r="A17" s="451">
        <v>1</v>
      </c>
      <c r="B17" s="451">
        <f t="shared" si="5"/>
        <v>0</v>
      </c>
      <c r="C17" s="458">
        <v>11</v>
      </c>
      <c r="D17" s="73"/>
      <c r="E17" s="187" t="str">
        <f>IF(B17=0,"",FLOOR(VLOOKUP(A17,'All Meals'!$A$12:$V$61,4),0.25))</f>
        <v/>
      </c>
      <c r="F17" s="188" t="str">
        <f t="shared" si="1"/>
        <v/>
      </c>
      <c r="G17" s="187" t="str">
        <f>IF(B17=0,"",FLOOR(VLOOKUP(A17,'All Meals'!$A$12:$V$61,5),0.25))</f>
        <v/>
      </c>
      <c r="H17" s="189" t="str">
        <f t="shared" si="2"/>
        <v/>
      </c>
      <c r="I17" s="260" t="str">
        <f>IF(B17=0,"",FLOOR(VLOOKUP(A17,'All Meals'!$A$12:$V$61,6),0.25))</f>
        <v/>
      </c>
      <c r="J17" s="260" t="str">
        <f>IF(B17=0,"",FLOOR(VLOOKUP(A17,'All Meals'!$A$12:$V$61,7),0.25))</f>
        <v/>
      </c>
      <c r="K17" s="109" t="str">
        <f>IF(B17=0, "",VLOOKUP(A17,'All Meals'!$A$12:$V$61,10))</f>
        <v/>
      </c>
      <c r="L17" s="110" t="str">
        <f t="shared" si="3"/>
        <v/>
      </c>
      <c r="M17" s="354" t="str">
        <f>IF(B17=0, "",VLOOKUP(A17,'All Meals'!$A$12:$V$61,13))</f>
        <v/>
      </c>
      <c r="N17" s="109" t="str">
        <f>IF(B17=0, "",VLOOKUP(A17,'All Meals'!$A$12:$V$61,16))</f>
        <v/>
      </c>
      <c r="O17" s="441" t="str">
        <f t="shared" si="4"/>
        <v/>
      </c>
      <c r="P17" s="442" t="str">
        <f>IF(B17=0, "",VLOOKUP(A17,'All Meals'!$A$12:$V$61,19))</f>
        <v/>
      </c>
      <c r="Q17" s="109" t="str">
        <f>IF(B17=0, "",VLOOKUP(A17,'All Meals'!$A$12:$V$61,20))</f>
        <v/>
      </c>
      <c r="R17" s="188" t="str">
        <f t="shared" si="0"/>
        <v/>
      </c>
      <c r="T17" s="926"/>
      <c r="U17" s="927"/>
      <c r="V17" s="927"/>
      <c r="W17" s="92">
        <v>1</v>
      </c>
      <c r="X17" s="92">
        <f>INDEX(Cups,W17)</f>
        <v>0</v>
      </c>
      <c r="Y17" s="930"/>
      <c r="Z17" s="931"/>
      <c r="AB17" s="94"/>
      <c r="AC17" s="95">
        <v>1</v>
      </c>
      <c r="AD17" s="95">
        <f t="shared" si="6"/>
        <v>0</v>
      </c>
      <c r="AE17" s="95"/>
      <c r="AF17" s="92">
        <v>1</v>
      </c>
      <c r="AG17" s="92" t="str">
        <f t="shared" si="7"/>
        <v/>
      </c>
      <c r="AH17" s="96"/>
      <c r="AI17" s="96">
        <v>1</v>
      </c>
      <c r="AJ17" s="96">
        <f t="shared" si="8"/>
        <v>0</v>
      </c>
      <c r="AK17" s="96"/>
      <c r="AL17" s="92">
        <v>1</v>
      </c>
      <c r="AM17" s="92" t="str">
        <f t="shared" si="9"/>
        <v/>
      </c>
      <c r="AN17" s="97"/>
      <c r="AO17" s="97">
        <v>1</v>
      </c>
      <c r="AP17" s="97">
        <f t="shared" si="10"/>
        <v>0</v>
      </c>
      <c r="AQ17" s="97"/>
      <c r="AR17" s="92">
        <v>1</v>
      </c>
      <c r="AS17" s="92" t="str">
        <f t="shared" si="11"/>
        <v/>
      </c>
      <c r="AT17" s="98"/>
      <c r="AU17" s="98">
        <v>1</v>
      </c>
      <c r="AV17" s="98">
        <f t="shared" si="12"/>
        <v>0</v>
      </c>
      <c r="AW17" s="98"/>
      <c r="AX17" s="92">
        <v>1</v>
      </c>
      <c r="AY17" s="92" t="str">
        <f t="shared" si="15"/>
        <v/>
      </c>
      <c r="AZ17" s="99"/>
      <c r="BA17" s="99">
        <v>1</v>
      </c>
      <c r="BB17" s="100">
        <f t="shared" si="13"/>
        <v>0</v>
      </c>
      <c r="BC17" s="101"/>
      <c r="BD17" s="80">
        <v>1</v>
      </c>
      <c r="BE17" s="80" t="str">
        <f t="shared" si="14"/>
        <v/>
      </c>
    </row>
    <row r="18" spans="1:57" ht="33.75" customHeight="1" thickBot="1" x14ac:dyDescent="0.3">
      <c r="A18" s="451">
        <v>1</v>
      </c>
      <c r="B18" s="451">
        <f t="shared" si="5"/>
        <v>0</v>
      </c>
      <c r="C18" s="458">
        <v>12</v>
      </c>
      <c r="D18" s="73"/>
      <c r="E18" s="187" t="str">
        <f>IF(B18=0,"",FLOOR(VLOOKUP(A18,'All Meals'!$A$12:$V$61,4),0.25))</f>
        <v/>
      </c>
      <c r="F18" s="188" t="str">
        <f t="shared" si="1"/>
        <v/>
      </c>
      <c r="G18" s="187" t="str">
        <f>IF(B18=0,"",FLOOR(VLOOKUP(A18,'All Meals'!$A$12:$V$61,5),0.25))</f>
        <v/>
      </c>
      <c r="H18" s="189" t="str">
        <f t="shared" si="2"/>
        <v/>
      </c>
      <c r="I18" s="260" t="str">
        <f>IF(B18=0,"",FLOOR(VLOOKUP(A18,'All Meals'!$A$12:$V$61,6),0.25))</f>
        <v/>
      </c>
      <c r="J18" s="260" t="str">
        <f>IF(B18=0,"",FLOOR(VLOOKUP(A18,'All Meals'!$A$12:$V$61,7),0.25))</f>
        <v/>
      </c>
      <c r="K18" s="109" t="str">
        <f>IF(B18=0, "",VLOOKUP(A18,'All Meals'!$A$12:$V$61,10))</f>
        <v/>
      </c>
      <c r="L18" s="110" t="str">
        <f t="shared" si="3"/>
        <v/>
      </c>
      <c r="M18" s="354" t="str">
        <f>IF(B18=0, "",VLOOKUP(A18,'All Meals'!$A$12:$V$61,13))</f>
        <v/>
      </c>
      <c r="N18" s="109" t="str">
        <f>IF(B18=0, "",VLOOKUP(A18,'All Meals'!$A$12:$V$61,16))</f>
        <v/>
      </c>
      <c r="O18" s="441" t="str">
        <f>IF(B18=0,"",IF(N18="","No",IF(N18&gt;=0.75,"Yes","No")))</f>
        <v/>
      </c>
      <c r="P18" s="442" t="str">
        <f>IF(B18=0, "",VLOOKUP(A18,'All Meals'!$A$12:$V$61,19))</f>
        <v/>
      </c>
      <c r="Q18" s="109" t="str">
        <f>IF(B18=0, "",VLOOKUP(A18,'All Meals'!$A$12:$V$61,20))</f>
        <v/>
      </c>
      <c r="R18" s="188" t="str">
        <f t="shared" si="0"/>
        <v/>
      </c>
      <c r="T18" s="928"/>
      <c r="U18" s="929"/>
      <c r="V18" s="929"/>
      <c r="W18" s="229"/>
      <c r="X18" s="229"/>
      <c r="Y18" s="932">
        <f>SUM(X13:X17)</f>
        <v>0</v>
      </c>
      <c r="Z18" s="933"/>
      <c r="AB18" s="94"/>
      <c r="AC18" s="95">
        <v>1</v>
      </c>
      <c r="AD18" s="95">
        <f t="shared" si="6"/>
        <v>0</v>
      </c>
      <c r="AE18" s="95"/>
      <c r="AF18" s="92">
        <v>1</v>
      </c>
      <c r="AG18" s="92" t="str">
        <f t="shared" si="7"/>
        <v/>
      </c>
      <c r="AH18" s="96"/>
      <c r="AI18" s="96">
        <v>1</v>
      </c>
      <c r="AJ18" s="96">
        <f t="shared" si="8"/>
        <v>0</v>
      </c>
      <c r="AK18" s="96"/>
      <c r="AL18" s="92">
        <v>1</v>
      </c>
      <c r="AM18" s="92" t="str">
        <f t="shared" si="9"/>
        <v/>
      </c>
      <c r="AN18" s="97"/>
      <c r="AO18" s="97">
        <v>1</v>
      </c>
      <c r="AP18" s="97">
        <f t="shared" si="10"/>
        <v>0</v>
      </c>
      <c r="AQ18" s="97"/>
      <c r="AR18" s="92">
        <v>1</v>
      </c>
      <c r="AS18" s="92" t="str">
        <f t="shared" si="11"/>
        <v/>
      </c>
      <c r="AT18" s="98"/>
      <c r="AU18" s="98">
        <v>1</v>
      </c>
      <c r="AV18" s="98">
        <f t="shared" si="12"/>
        <v>0</v>
      </c>
      <c r="AW18" s="98"/>
      <c r="AX18" s="92">
        <v>1</v>
      </c>
      <c r="AY18" s="92" t="str">
        <f t="shared" si="15"/>
        <v/>
      </c>
      <c r="AZ18" s="99"/>
      <c r="BA18" s="99">
        <v>1</v>
      </c>
      <c r="BB18" s="100">
        <f t="shared" si="13"/>
        <v>0</v>
      </c>
      <c r="BC18" s="101"/>
      <c r="BD18" s="80">
        <v>1</v>
      </c>
      <c r="BE18" s="80" t="str">
        <f t="shared" si="14"/>
        <v/>
      </c>
    </row>
    <row r="19" spans="1:57" ht="33.75" customHeight="1" thickBot="1" x14ac:dyDescent="0.3">
      <c r="A19" s="451">
        <v>1</v>
      </c>
      <c r="B19" s="451">
        <f t="shared" si="5"/>
        <v>0</v>
      </c>
      <c r="C19" s="458">
        <v>13</v>
      </c>
      <c r="D19" s="73"/>
      <c r="E19" s="187" t="str">
        <f>IF(B19=0,"",FLOOR(VLOOKUP(A19,'All Meals'!$A$12:$V$61,4),0.25))</f>
        <v/>
      </c>
      <c r="F19" s="188" t="str">
        <f t="shared" si="1"/>
        <v/>
      </c>
      <c r="G19" s="187" t="str">
        <f>IF(B19=0,"",FLOOR(VLOOKUP(A19,'All Meals'!$A$12:$V$61,5),0.25))</f>
        <v/>
      </c>
      <c r="H19" s="189" t="str">
        <f t="shared" si="2"/>
        <v/>
      </c>
      <c r="I19" s="260" t="str">
        <f>IF(B19=0,"",FLOOR(VLOOKUP(A19,'All Meals'!$A$12:$V$61,6),0.25))</f>
        <v/>
      </c>
      <c r="J19" s="260" t="str">
        <f>IF(B19=0,"",FLOOR(VLOOKUP(A19,'All Meals'!$A$12:$V$61,7),0.25))</f>
        <v/>
      </c>
      <c r="K19" s="109" t="str">
        <f>IF(B19=0, "",VLOOKUP(A19,'All Meals'!$A$12:$V$61,10))</f>
        <v/>
      </c>
      <c r="L19" s="110" t="str">
        <f t="shared" si="3"/>
        <v/>
      </c>
      <c r="M19" s="354" t="str">
        <f>IF(B19=0, "",VLOOKUP(A19,'All Meals'!$A$12:$V$61,13))</f>
        <v/>
      </c>
      <c r="N19" s="109" t="str">
        <f>IF(B19=0, "",VLOOKUP(A19,'All Meals'!$A$12:$V$61,16))</f>
        <v/>
      </c>
      <c r="O19" s="441" t="str">
        <f t="shared" ref="O19:O26" si="16">IF(B19=0,"",IF(N19="","No",IF(N19&gt;=0.75,"Yes","No")))</f>
        <v/>
      </c>
      <c r="P19" s="442" t="str">
        <f>IF(B19=0, "",VLOOKUP(A19,'All Meals'!$A$12:$V$61,19))</f>
        <v/>
      </c>
      <c r="Q19" s="109" t="str">
        <f>IF(B19=0, "",VLOOKUP(A19,'All Meals'!$A$12:$V$61,20))</f>
        <v/>
      </c>
      <c r="R19" s="188" t="str">
        <f t="shared" si="0"/>
        <v/>
      </c>
      <c r="T19" s="910" t="s">
        <v>381</v>
      </c>
      <c r="U19" s="911"/>
      <c r="V19" s="911"/>
      <c r="W19" s="911"/>
      <c r="X19" s="911"/>
      <c r="Y19" s="911"/>
      <c r="Z19" s="912"/>
      <c r="AB19" s="248"/>
      <c r="AC19" s="249">
        <v>1</v>
      </c>
      <c r="AD19" s="249">
        <f t="shared" si="6"/>
        <v>0</v>
      </c>
      <c r="AE19" s="249"/>
      <c r="AF19" s="229">
        <v>1</v>
      </c>
      <c r="AG19" s="229" t="str">
        <f t="shared" si="7"/>
        <v/>
      </c>
      <c r="AH19" s="102"/>
      <c r="AI19" s="102">
        <v>1</v>
      </c>
      <c r="AJ19" s="102">
        <f t="shared" si="8"/>
        <v>0</v>
      </c>
      <c r="AK19" s="102"/>
      <c r="AL19" s="229">
        <v>1</v>
      </c>
      <c r="AM19" s="229" t="str">
        <f t="shared" si="9"/>
        <v/>
      </c>
      <c r="AN19" s="250"/>
      <c r="AO19" s="250">
        <v>1</v>
      </c>
      <c r="AP19" s="250">
        <f t="shared" si="10"/>
        <v>0</v>
      </c>
      <c r="AQ19" s="250"/>
      <c r="AR19" s="229">
        <v>1</v>
      </c>
      <c r="AS19" s="229" t="str">
        <f t="shared" si="11"/>
        <v/>
      </c>
      <c r="AT19" s="103"/>
      <c r="AU19" s="103">
        <v>1</v>
      </c>
      <c r="AV19" s="103">
        <f t="shared" si="12"/>
        <v>0</v>
      </c>
      <c r="AW19" s="103"/>
      <c r="AX19" s="229">
        <v>1</v>
      </c>
      <c r="AY19" s="229" t="str">
        <f t="shared" si="15"/>
        <v/>
      </c>
      <c r="AZ19" s="104"/>
      <c r="BA19" s="104">
        <v>1</v>
      </c>
      <c r="BB19" s="105">
        <f t="shared" si="13"/>
        <v>0</v>
      </c>
      <c r="BC19" s="106"/>
      <c r="BD19" s="80">
        <v>1</v>
      </c>
      <c r="BE19" s="80" t="str">
        <f t="shared" si="14"/>
        <v/>
      </c>
    </row>
    <row r="20" spans="1:57" ht="33.75" customHeight="1" x14ac:dyDescent="0.25">
      <c r="A20" s="451">
        <v>1</v>
      </c>
      <c r="B20" s="451">
        <f t="shared" si="5"/>
        <v>0</v>
      </c>
      <c r="C20" s="458">
        <v>14</v>
      </c>
      <c r="D20" s="73"/>
      <c r="E20" s="187" t="str">
        <f>IF(B20=0,"",FLOOR(VLOOKUP(A20,'All Meals'!$A$12:$V$61,4),0.25))</f>
        <v/>
      </c>
      <c r="F20" s="188" t="str">
        <f t="shared" si="1"/>
        <v/>
      </c>
      <c r="G20" s="187" t="str">
        <f>IF(B20=0,"",FLOOR(VLOOKUP(A20,'All Meals'!$A$12:$V$61,5),0.25))</f>
        <v/>
      </c>
      <c r="H20" s="189" t="str">
        <f t="shared" si="2"/>
        <v/>
      </c>
      <c r="I20" s="260" t="str">
        <f>IF(B20=0,"",FLOOR(VLOOKUP(A20,'All Meals'!$A$12:$V$61,6),0.25))</f>
        <v/>
      </c>
      <c r="J20" s="260" t="str">
        <f>IF(B20=0,"",FLOOR(VLOOKUP(A20,'All Meals'!$A$12:$V$61,7),0.25))</f>
        <v/>
      </c>
      <c r="K20" s="109" t="str">
        <f>IF(B20=0, "",VLOOKUP(A20,'All Meals'!$A$12:$V$61,10))</f>
        <v/>
      </c>
      <c r="L20" s="110" t="str">
        <f t="shared" si="3"/>
        <v/>
      </c>
      <c r="M20" s="354" t="str">
        <f>IF(B20=0, "",VLOOKUP(A20,'All Meals'!$A$12:$V$61,13))</f>
        <v/>
      </c>
      <c r="N20" s="109" t="str">
        <f>IF(B20=0, "",VLOOKUP(A20,'All Meals'!$A$12:$V$61,16))</f>
        <v/>
      </c>
      <c r="O20" s="441" t="str">
        <f t="shared" si="16"/>
        <v/>
      </c>
      <c r="P20" s="442" t="str">
        <f>IF(B20=0, "",VLOOKUP(A20,'All Meals'!$A$12:$V$61,19))</f>
        <v/>
      </c>
      <c r="Q20" s="109" t="str">
        <f>IF(B20=0, "",VLOOKUP(A20,'All Meals'!$A$12:$V$61,20))</f>
        <v/>
      </c>
      <c r="R20" s="188" t="str">
        <f t="shared" si="0"/>
        <v/>
      </c>
      <c r="T20" s="672" t="s">
        <v>230</v>
      </c>
      <c r="U20" s="913"/>
      <c r="V20" s="914"/>
      <c r="Y20" s="917"/>
      <c r="Z20" s="918"/>
      <c r="AB20" s="941" t="str">
        <f>IF(OR(COUNTIF(AC10:AC19,18)&gt;0, COUNTIF(AI10:AI19, 13)&gt;0, COUNTIF(AO10:AO19, 12)&gt;0, COUNTIF(AU10:AU19, 11)&gt;0,COUNTIF(BA10:BA19,34)&gt;0, COUNTIF(BA10:BA19,35)&gt;0, COUNTIF(BA10:BA19,36)&gt;0,COUNTIF(BA10:BA19,37)&gt;0, COUNTIF(BA10:BA19,38)&gt;0, COUNTIF(BA10:BA19,39)&gt;0), "You entered an unspecified or extra other vegetable above, please enter the name of the vegetable in the appropriate subgroup below", "")</f>
        <v/>
      </c>
      <c r="AC20" s="942"/>
      <c r="AD20" s="942"/>
      <c r="AE20" s="942"/>
      <c r="AF20" s="942"/>
      <c r="AG20" s="942"/>
      <c r="AH20" s="942"/>
      <c r="AI20" s="942"/>
      <c r="AJ20" s="942"/>
      <c r="AK20" s="942"/>
      <c r="AL20" s="942"/>
      <c r="AM20" s="942"/>
      <c r="AN20" s="942"/>
      <c r="AO20" s="942"/>
      <c r="AP20" s="942"/>
      <c r="AQ20" s="942"/>
      <c r="AR20" s="942"/>
      <c r="AS20" s="942"/>
      <c r="AT20" s="942"/>
      <c r="AU20" s="942"/>
      <c r="AV20" s="942"/>
      <c r="AW20" s="942"/>
      <c r="AX20" s="942"/>
      <c r="AY20" s="942"/>
      <c r="AZ20" s="942"/>
      <c r="BA20" s="942"/>
      <c r="BB20" s="942"/>
      <c r="BC20" s="943"/>
    </row>
    <row r="21" spans="1:57" ht="33.75" customHeight="1" x14ac:dyDescent="0.25">
      <c r="A21" s="451">
        <v>1</v>
      </c>
      <c r="B21" s="451">
        <f t="shared" si="5"/>
        <v>0</v>
      </c>
      <c r="C21" s="458">
        <v>15</v>
      </c>
      <c r="D21" s="73"/>
      <c r="E21" s="187" t="str">
        <f>IF(B21=0,"",FLOOR(VLOOKUP(A21,'All Meals'!$A$12:$V$61,4),0.25))</f>
        <v/>
      </c>
      <c r="F21" s="188" t="str">
        <f t="shared" si="1"/>
        <v/>
      </c>
      <c r="G21" s="187" t="str">
        <f>IF(B21=0,"",FLOOR(VLOOKUP(A21,'All Meals'!$A$12:$V$61,5),0.25))</f>
        <v/>
      </c>
      <c r="H21" s="189" t="str">
        <f t="shared" si="2"/>
        <v/>
      </c>
      <c r="I21" s="260" t="str">
        <f>IF(B21=0,"",FLOOR(VLOOKUP(A21,'All Meals'!$A$12:$V$61,6),0.25))</f>
        <v/>
      </c>
      <c r="J21" s="260" t="str">
        <f>IF(B21=0,"",FLOOR(VLOOKUP(A21,'All Meals'!$A$12:$V$61,7),0.25))</f>
        <v/>
      </c>
      <c r="K21" s="109" t="str">
        <f>IF(B21=0, "",VLOOKUP(A21,'All Meals'!$A$12:$V$61,10))</f>
        <v/>
      </c>
      <c r="L21" s="110" t="str">
        <f t="shared" si="3"/>
        <v/>
      </c>
      <c r="M21" s="354" t="str">
        <f>IF(B21=0, "",VLOOKUP(A21,'All Meals'!$A$12:$V$61,13))</f>
        <v/>
      </c>
      <c r="N21" s="109" t="str">
        <f>IF(B21=0, "",VLOOKUP(A21,'All Meals'!$A$12:$V$61,16))</f>
        <v/>
      </c>
      <c r="O21" s="441" t="str">
        <f t="shared" si="16"/>
        <v/>
      </c>
      <c r="P21" s="442" t="str">
        <f>IF(B21=0, "",VLOOKUP(A21,'All Meals'!$A$12:$V$61,19))</f>
        <v/>
      </c>
      <c r="Q21" s="109" t="str">
        <f>IF(B21=0, "",VLOOKUP(A21,'All Meals'!$A$12:$V$61,20))</f>
        <v/>
      </c>
      <c r="R21" s="188" t="str">
        <f t="shared" si="0"/>
        <v/>
      </c>
      <c r="T21" s="673"/>
      <c r="U21" s="915"/>
      <c r="V21" s="916"/>
      <c r="Y21" s="919"/>
      <c r="Z21" s="920"/>
      <c r="AB21" s="754" t="s">
        <v>232</v>
      </c>
      <c r="AC21" s="755"/>
      <c r="AD21" s="755"/>
      <c r="AE21" s="755"/>
      <c r="AF21" s="251"/>
      <c r="AG21" s="251"/>
      <c r="AH21" s="756" t="s">
        <v>233</v>
      </c>
      <c r="AI21" s="756"/>
      <c r="AJ21" s="756"/>
      <c r="AK21" s="756"/>
      <c r="AL21" s="251"/>
      <c r="AM21" s="251"/>
      <c r="AN21" s="757" t="s">
        <v>234</v>
      </c>
      <c r="AO21" s="757"/>
      <c r="AP21" s="757"/>
      <c r="AQ21" s="757"/>
      <c r="AR21" s="251"/>
      <c r="AS21" s="251"/>
      <c r="AT21" s="758" t="s">
        <v>235</v>
      </c>
      <c r="AU21" s="758"/>
      <c r="AV21" s="758"/>
      <c r="AW21" s="758"/>
      <c r="AX21" s="251"/>
      <c r="AY21" s="251"/>
      <c r="AZ21" s="945" t="s">
        <v>236</v>
      </c>
      <c r="BA21" s="946"/>
      <c r="BB21" s="946"/>
      <c r="BC21" s="947"/>
    </row>
    <row r="22" spans="1:57" ht="33.75" customHeight="1" x14ac:dyDescent="0.25">
      <c r="A22" s="451">
        <v>1</v>
      </c>
      <c r="B22" s="451">
        <f t="shared" si="5"/>
        <v>0</v>
      </c>
      <c r="C22" s="458">
        <v>16</v>
      </c>
      <c r="D22" s="73"/>
      <c r="E22" s="187" t="str">
        <f>IF(B22=0,"",FLOOR(VLOOKUP(A22,'All Meals'!$A$12:$V$61,4),0.25))</f>
        <v/>
      </c>
      <c r="F22" s="188" t="str">
        <f t="shared" si="1"/>
        <v/>
      </c>
      <c r="G22" s="187" t="str">
        <f>IF(B22=0,"",FLOOR(VLOOKUP(A22,'All Meals'!$A$12:$V$61,5),0.25))</f>
        <v/>
      </c>
      <c r="H22" s="189" t="str">
        <f t="shared" si="2"/>
        <v/>
      </c>
      <c r="I22" s="260" t="str">
        <f>IF(B22=0,"",FLOOR(VLOOKUP(A22,'All Meals'!$A$12:$V$61,6),0.25))</f>
        <v/>
      </c>
      <c r="J22" s="260" t="str">
        <f>IF(B22=0,"",FLOOR(VLOOKUP(A22,'All Meals'!$A$12:$V$61,7),0.25))</f>
        <v/>
      </c>
      <c r="K22" s="109" t="str">
        <f>IF(B22=0, "",VLOOKUP(A22,'All Meals'!$A$12:$V$61,10))</f>
        <v/>
      </c>
      <c r="L22" s="110" t="str">
        <f t="shared" si="3"/>
        <v/>
      </c>
      <c r="M22" s="354" t="str">
        <f>IF(B22=0, "",VLOOKUP(A22,'All Meals'!$A$12:$V$61,13))</f>
        <v/>
      </c>
      <c r="N22" s="109" t="str">
        <f>IF(B22=0, "",VLOOKUP(A22,'All Meals'!$A$12:$V$61,16))</f>
        <v/>
      </c>
      <c r="O22" s="441" t="str">
        <f t="shared" si="16"/>
        <v/>
      </c>
      <c r="P22" s="442" t="str">
        <f>IF(B22=0, "",VLOOKUP(A22,'All Meals'!$A$12:$V$61,19))</f>
        <v/>
      </c>
      <c r="Q22" s="109" t="str">
        <f>IF(B22=0, "",VLOOKUP(A22,'All Meals'!$A$12:$V$61,20))</f>
        <v/>
      </c>
      <c r="R22" s="188" t="str">
        <f t="shared" si="0"/>
        <v/>
      </c>
      <c r="T22" s="668" t="s">
        <v>228</v>
      </c>
      <c r="U22" s="899"/>
      <c r="V22" s="900"/>
      <c r="W22" s="230"/>
      <c r="X22" s="230"/>
      <c r="Y22" s="903">
        <f>FLOOR(Y20,0.125)</f>
        <v>0</v>
      </c>
      <c r="Z22" s="904"/>
      <c r="AB22" s="952"/>
      <c r="AC22" s="953"/>
      <c r="AD22" s="953"/>
      <c r="AE22" s="953"/>
      <c r="AF22" s="352"/>
      <c r="AG22" s="352"/>
      <c r="AH22" s="944"/>
      <c r="AI22" s="944"/>
      <c r="AJ22" s="944"/>
      <c r="AK22" s="944"/>
      <c r="AL22" s="352"/>
      <c r="AM22" s="352"/>
      <c r="AN22" s="752"/>
      <c r="AO22" s="752"/>
      <c r="AP22" s="752"/>
      <c r="AQ22" s="752"/>
      <c r="AR22" s="352"/>
      <c r="AS22" s="352"/>
      <c r="AT22" s="753"/>
      <c r="AU22" s="753"/>
      <c r="AV22" s="753"/>
      <c r="AW22" s="753"/>
      <c r="AX22" s="352"/>
      <c r="AY22" s="352"/>
      <c r="AZ22" s="948"/>
      <c r="BA22" s="949"/>
      <c r="BB22" s="949"/>
      <c r="BC22" s="950"/>
    </row>
    <row r="23" spans="1:57" ht="33.75" customHeight="1" thickBot="1" x14ac:dyDescent="0.3">
      <c r="A23" s="451">
        <v>1</v>
      </c>
      <c r="B23" s="451">
        <f t="shared" si="5"/>
        <v>0</v>
      </c>
      <c r="C23" s="458">
        <v>17</v>
      </c>
      <c r="D23" s="73"/>
      <c r="E23" s="187" t="str">
        <f>IF(B23=0,"",FLOOR(VLOOKUP(A23,'All Meals'!$A$12:$V$61,4),0.25))</f>
        <v/>
      </c>
      <c r="F23" s="188" t="str">
        <f t="shared" si="1"/>
        <v/>
      </c>
      <c r="G23" s="187" t="str">
        <f>IF(B23=0,"",FLOOR(VLOOKUP(A23,'All Meals'!$A$12:$V$61,5),0.25))</f>
        <v/>
      </c>
      <c r="H23" s="189" t="str">
        <f t="shared" si="2"/>
        <v/>
      </c>
      <c r="I23" s="260" t="str">
        <f>IF(B23=0,"",FLOOR(VLOOKUP(A23,'All Meals'!$A$12:$V$61,6),0.25))</f>
        <v/>
      </c>
      <c r="J23" s="260" t="str">
        <f>IF(B23=0,"",FLOOR(VLOOKUP(A23,'All Meals'!$A$12:$V$61,7),0.25))</f>
        <v/>
      </c>
      <c r="K23" s="109" t="str">
        <f>IF(B23=0, "",VLOOKUP(A23,'All Meals'!$A$12:$V$61,10))</f>
        <v/>
      </c>
      <c r="L23" s="110" t="str">
        <f t="shared" si="3"/>
        <v/>
      </c>
      <c r="M23" s="354" t="str">
        <f>IF(B23=0, "",VLOOKUP(A23,'All Meals'!$A$12:$V$61,13))</f>
        <v/>
      </c>
      <c r="N23" s="109" t="str">
        <f>IF(B23=0, "",VLOOKUP(A23,'All Meals'!$A$12:$V$61,16))</f>
        <v/>
      </c>
      <c r="O23" s="441" t="str">
        <f t="shared" si="16"/>
        <v/>
      </c>
      <c r="P23" s="442" t="str">
        <f>IF(B23=0, "",VLOOKUP(A23,'All Meals'!$A$12:$V$61,19))</f>
        <v/>
      </c>
      <c r="Q23" s="109" t="str">
        <f>IF(B23=0, "",VLOOKUP(A23,'All Meals'!$A$12:$V$61,20))</f>
        <v/>
      </c>
      <c r="R23" s="188" t="str">
        <f t="shared" si="0"/>
        <v/>
      </c>
      <c r="T23" s="669"/>
      <c r="U23" s="901"/>
      <c r="V23" s="902"/>
      <c r="W23" s="231"/>
      <c r="X23" s="231"/>
      <c r="Y23" s="905"/>
      <c r="Z23" s="906"/>
      <c r="AB23" s="952"/>
      <c r="AC23" s="953"/>
      <c r="AD23" s="953"/>
      <c r="AE23" s="953"/>
      <c r="AF23" s="352"/>
      <c r="AG23" s="352"/>
      <c r="AH23" s="944"/>
      <c r="AI23" s="944"/>
      <c r="AJ23" s="944"/>
      <c r="AK23" s="944"/>
      <c r="AL23" s="352"/>
      <c r="AM23" s="352"/>
      <c r="AN23" s="752"/>
      <c r="AO23" s="752"/>
      <c r="AP23" s="752"/>
      <c r="AQ23" s="752"/>
      <c r="AR23" s="352"/>
      <c r="AS23" s="352"/>
      <c r="AT23" s="753"/>
      <c r="AU23" s="753"/>
      <c r="AV23" s="753"/>
      <c r="AW23" s="753"/>
      <c r="AX23" s="352"/>
      <c r="AY23" s="352"/>
      <c r="AZ23" s="948"/>
      <c r="BA23" s="949"/>
      <c r="BB23" s="949"/>
      <c r="BC23" s="950"/>
    </row>
    <row r="24" spans="1:57" ht="33.75" customHeight="1" x14ac:dyDescent="0.25">
      <c r="A24" s="451">
        <v>1</v>
      </c>
      <c r="B24" s="451">
        <f t="shared" si="5"/>
        <v>0</v>
      </c>
      <c r="C24" s="458">
        <v>18</v>
      </c>
      <c r="D24" s="73"/>
      <c r="E24" s="187" t="str">
        <f>IF(B24=0,"",FLOOR(VLOOKUP(A24,'All Meals'!$A$12:$V$61,4),0.25))</f>
        <v/>
      </c>
      <c r="F24" s="188" t="str">
        <f t="shared" si="1"/>
        <v/>
      </c>
      <c r="G24" s="187" t="str">
        <f>IF(B24=0,"",FLOOR(VLOOKUP(A24,'All Meals'!$A$12:$V$61,5),0.25))</f>
        <v/>
      </c>
      <c r="H24" s="189" t="str">
        <f t="shared" si="2"/>
        <v/>
      </c>
      <c r="I24" s="260" t="str">
        <f>IF(B24=0,"",FLOOR(VLOOKUP(A24,'All Meals'!$A$12:$V$61,6),0.25))</f>
        <v/>
      </c>
      <c r="J24" s="260" t="str">
        <f>IF(B24=0,"",FLOOR(VLOOKUP(A24,'All Meals'!$A$12:$V$61,7),0.25))</f>
        <v/>
      </c>
      <c r="K24" s="109" t="str">
        <f>IF(B24=0, "",VLOOKUP(A24,'All Meals'!$A$12:$V$61,10))</f>
        <v/>
      </c>
      <c r="L24" s="110" t="str">
        <f t="shared" si="3"/>
        <v/>
      </c>
      <c r="M24" s="354" t="str">
        <f>IF(B24=0, "",VLOOKUP(A24,'All Meals'!$A$12:$V$61,13))</f>
        <v/>
      </c>
      <c r="N24" s="109" t="str">
        <f>IF(B24=0, "",VLOOKUP(A24,'All Meals'!$A$12:$V$61,16))</f>
        <v/>
      </c>
      <c r="O24" s="441" t="str">
        <f t="shared" si="16"/>
        <v/>
      </c>
      <c r="P24" s="442" t="str">
        <f>IF(B24=0, "",VLOOKUP(A24,'All Meals'!$A$12:$V$61,19))</f>
        <v/>
      </c>
      <c r="Q24" s="109" t="str">
        <f>IF(B24=0, "",VLOOKUP(A24,'All Meals'!$A$12:$V$61,20))</f>
        <v/>
      </c>
      <c r="R24" s="188" t="str">
        <f t="shared" si="0"/>
        <v/>
      </c>
      <c r="AB24" s="749"/>
      <c r="AC24" s="750"/>
      <c r="AD24" s="750"/>
      <c r="AE24" s="750"/>
      <c r="AF24" s="352"/>
      <c r="AG24" s="352"/>
      <c r="AH24" s="944"/>
      <c r="AI24" s="944"/>
      <c r="AJ24" s="944"/>
      <c r="AK24" s="944"/>
      <c r="AL24" s="352"/>
      <c r="AM24" s="352"/>
      <c r="AN24" s="752"/>
      <c r="AO24" s="752"/>
      <c r="AP24" s="752"/>
      <c r="AQ24" s="752"/>
      <c r="AR24" s="352"/>
      <c r="AS24" s="352"/>
      <c r="AT24" s="753"/>
      <c r="AU24" s="753"/>
      <c r="AV24" s="753"/>
      <c r="AW24" s="753"/>
      <c r="AX24" s="352"/>
      <c r="AY24" s="352"/>
      <c r="AZ24" s="948"/>
      <c r="BA24" s="949"/>
      <c r="BB24" s="949"/>
      <c r="BC24" s="950"/>
    </row>
    <row r="25" spans="1:57" ht="33.75" customHeight="1" x14ac:dyDescent="0.25">
      <c r="A25" s="451">
        <v>1</v>
      </c>
      <c r="B25" s="451">
        <f t="shared" si="5"/>
        <v>0</v>
      </c>
      <c r="C25" s="458">
        <v>19</v>
      </c>
      <c r="D25" s="73"/>
      <c r="E25" s="187" t="str">
        <f>IF(B25=0,"",FLOOR(VLOOKUP(A25,'All Meals'!$A$12:$V$61,4),0.25))</f>
        <v/>
      </c>
      <c r="F25" s="188" t="str">
        <f t="shared" si="1"/>
        <v/>
      </c>
      <c r="G25" s="187" t="str">
        <f>IF(B25=0,"",FLOOR(VLOOKUP(A25,'All Meals'!$A$12:$V$61,5),0.25))</f>
        <v/>
      </c>
      <c r="H25" s="189" t="str">
        <f t="shared" si="2"/>
        <v/>
      </c>
      <c r="I25" s="260" t="str">
        <f>IF(B25=0,"",FLOOR(VLOOKUP(A25,'All Meals'!$A$12:$V$61,6),0.25))</f>
        <v/>
      </c>
      <c r="J25" s="260" t="str">
        <f>IF(B25=0,"",FLOOR(VLOOKUP(A25,'All Meals'!$A$12:$V$61,7),0.25))</f>
        <v/>
      </c>
      <c r="K25" s="109" t="str">
        <f>IF(B25=0, "",VLOOKUP(A25,'All Meals'!$A$12:$V$61,10))</f>
        <v/>
      </c>
      <c r="L25" s="110" t="str">
        <f t="shared" si="3"/>
        <v/>
      </c>
      <c r="M25" s="354" t="str">
        <f>IF(B25=0, "",VLOOKUP(A25,'All Meals'!$A$12:$V$61,13))</f>
        <v/>
      </c>
      <c r="N25" s="109" t="str">
        <f>IF(B25=0, "",VLOOKUP(A25,'All Meals'!$A$12:$V$61,16))</f>
        <v/>
      </c>
      <c r="O25" s="441" t="str">
        <f t="shared" si="16"/>
        <v/>
      </c>
      <c r="P25" s="442" t="str">
        <f>IF(B25=0, "",VLOOKUP(A25,'All Meals'!$A$12:$V$61,19))</f>
        <v/>
      </c>
      <c r="Q25" s="109" t="str">
        <f>IF(B25=0, "",VLOOKUP(A25,'All Meals'!$A$12:$V$61,20))</f>
        <v/>
      </c>
      <c r="R25" s="188" t="str">
        <f t="shared" si="0"/>
        <v/>
      </c>
      <c r="AB25" s="749"/>
      <c r="AC25" s="750"/>
      <c r="AD25" s="750"/>
      <c r="AE25" s="750"/>
      <c r="AF25" s="352"/>
      <c r="AG25" s="352"/>
      <c r="AH25" s="944"/>
      <c r="AI25" s="944"/>
      <c r="AJ25" s="944"/>
      <c r="AK25" s="944"/>
      <c r="AL25" s="352"/>
      <c r="AM25" s="352"/>
      <c r="AN25" s="752"/>
      <c r="AO25" s="752"/>
      <c r="AP25" s="752"/>
      <c r="AQ25" s="752"/>
      <c r="AR25" s="352"/>
      <c r="AS25" s="352"/>
      <c r="AT25" s="753"/>
      <c r="AU25" s="753"/>
      <c r="AV25" s="753"/>
      <c r="AW25" s="753"/>
      <c r="AX25" s="352"/>
      <c r="AY25" s="352"/>
      <c r="AZ25" s="948"/>
      <c r="BA25" s="949"/>
      <c r="BB25" s="949"/>
      <c r="BC25" s="950"/>
    </row>
    <row r="26" spans="1:57" ht="33.75" customHeight="1" thickBot="1" x14ac:dyDescent="0.3">
      <c r="A26" s="451">
        <v>1</v>
      </c>
      <c r="B26" s="451">
        <f t="shared" si="5"/>
        <v>0</v>
      </c>
      <c r="C26" s="459">
        <v>20</v>
      </c>
      <c r="D26" s="74"/>
      <c r="E26" s="452" t="str">
        <f>IF(B26=0,"",FLOOR(VLOOKUP(A26,'All Meals'!$A$12:$V$61,4),0.25))</f>
        <v/>
      </c>
      <c r="F26" s="188" t="str">
        <f t="shared" si="1"/>
        <v/>
      </c>
      <c r="G26" s="452" t="str">
        <f>IF(B26=0,"",FLOOR(VLOOKUP(A26,'All Meals'!$A$12:$V$61,5),0.25))</f>
        <v/>
      </c>
      <c r="H26" s="189" t="str">
        <f t="shared" si="2"/>
        <v/>
      </c>
      <c r="I26" s="453" t="str">
        <f>IF(B26=0,"",FLOOR(VLOOKUP(A26,'All Meals'!$A$12:$V$61,6),0.25))</f>
        <v/>
      </c>
      <c r="J26" s="453" t="str">
        <f>IF(B26=0,"",FLOOR(VLOOKUP(A26,'All Meals'!$A$12:$V$61,7),0.25))</f>
        <v/>
      </c>
      <c r="K26" s="454" t="str">
        <f>IF(B26=0, "",VLOOKUP(A26,'All Meals'!$A$12:$V$61,10))</f>
        <v/>
      </c>
      <c r="L26" s="110" t="str">
        <f t="shared" si="3"/>
        <v/>
      </c>
      <c r="M26" s="455" t="str">
        <f>IF(B26=0, "",VLOOKUP(A26,'All Meals'!$A$12:$V$61,13))</f>
        <v/>
      </c>
      <c r="N26" s="454" t="str">
        <f>IF(B26=0, "",VLOOKUP(A26,'All Meals'!$A$12:$V$61,16))</f>
        <v/>
      </c>
      <c r="O26" s="441" t="str">
        <f t="shared" si="16"/>
        <v/>
      </c>
      <c r="P26" s="456" t="str">
        <f>IF(B26=0, "",VLOOKUP(A26,'All Meals'!$A$12:$V$61,19))</f>
        <v/>
      </c>
      <c r="Q26" s="454" t="str">
        <f>IF(B26=0, "",VLOOKUP(A26,'All Meals'!$A$12:$V$61,20))</f>
        <v/>
      </c>
      <c r="R26" s="190" t="str">
        <f t="shared" si="0"/>
        <v/>
      </c>
      <c r="AB26" s="742"/>
      <c r="AC26" s="743"/>
      <c r="AD26" s="743"/>
      <c r="AE26" s="743"/>
      <c r="AF26" s="353"/>
      <c r="AG26" s="353"/>
      <c r="AH26" s="951"/>
      <c r="AI26" s="951"/>
      <c r="AJ26" s="951"/>
      <c r="AK26" s="951"/>
      <c r="AL26" s="353"/>
      <c r="AM26" s="353"/>
      <c r="AN26" s="745"/>
      <c r="AO26" s="745"/>
      <c r="AP26" s="745"/>
      <c r="AQ26" s="745"/>
      <c r="AR26" s="353"/>
      <c r="AS26" s="353"/>
      <c r="AT26" s="746"/>
      <c r="AU26" s="746"/>
      <c r="AV26" s="746"/>
      <c r="AW26" s="746"/>
      <c r="AX26" s="353"/>
      <c r="AY26" s="353"/>
      <c r="AZ26" s="938"/>
      <c r="BA26" s="939"/>
      <c r="BB26" s="939"/>
      <c r="BC26" s="940"/>
    </row>
    <row r="27" spans="1:57" ht="33.75" customHeight="1" x14ac:dyDescent="0.25">
      <c r="AB27" s="170"/>
    </row>
    <row r="28" spans="1:57" ht="33.75" customHeight="1" x14ac:dyDescent="0.25">
      <c r="AB28" s="170"/>
      <c r="AE28" s="171"/>
    </row>
    <row r="29" spans="1:57" ht="33.75" customHeight="1" x14ac:dyDescent="0.25"/>
    <row r="30" spans="1:57" ht="33.75" customHeight="1" x14ac:dyDescent="0.25"/>
  </sheetData>
  <sheetProtection algorithmName="SHA-512" hashValue="ZAOKyG16ZwaByLci25Y3oZ/qwFW8zt2EJqwGdjXx4c3pNhIfPHlw3UkBe6q91tZ28DQlPvKK5cjiS+B1mtv9TQ==" saltValue="B6skANQN6ptsZu+t4LxlWg==" spinCount="100000" sheet="1"/>
  <mergeCells count="127">
    <mergeCell ref="BD5:BD6"/>
    <mergeCell ref="BB7:BB8"/>
    <mergeCell ref="BC7:BC8"/>
    <mergeCell ref="AJ7:AJ8"/>
    <mergeCell ref="AK7:AK8"/>
    <mergeCell ref="S5:V5"/>
    <mergeCell ref="AB5:AB6"/>
    <mergeCell ref="BA7:BA8"/>
    <mergeCell ref="T1:Z1"/>
    <mergeCell ref="AB1:BC1"/>
    <mergeCell ref="AM7:AM8"/>
    <mergeCell ref="AN7:AN8"/>
    <mergeCell ref="AO7:AO8"/>
    <mergeCell ref="D2:R2"/>
    <mergeCell ref="T2:V2"/>
    <mergeCell ref="Y2:Z2"/>
    <mergeCell ref="AB2:AW2"/>
    <mergeCell ref="AZ2:BD2"/>
    <mergeCell ref="C1:R1"/>
    <mergeCell ref="AE5:AE6"/>
    <mergeCell ref="Z5:Z8"/>
    <mergeCell ref="S8:V8"/>
    <mergeCell ref="AB3:AN3"/>
    <mergeCell ref="K4:M4"/>
    <mergeCell ref="Q4:R4"/>
    <mergeCell ref="S4:Z4"/>
    <mergeCell ref="AB4:BC4"/>
    <mergeCell ref="Q5:Q6"/>
    <mergeCell ref="K5:K6"/>
    <mergeCell ref="L5:L6"/>
    <mergeCell ref="AP7:AP8"/>
    <mergeCell ref="AQ7:AQ8"/>
    <mergeCell ref="AR7:AR8"/>
    <mergeCell ref="AS7:AS8"/>
    <mergeCell ref="AT7:AT8"/>
    <mergeCell ref="AZ7:AZ8"/>
    <mergeCell ref="AL7:AL8"/>
    <mergeCell ref="BE5:BE6"/>
    <mergeCell ref="S6:V6"/>
    <mergeCell ref="S7:V7"/>
    <mergeCell ref="AB7:AB8"/>
    <mergeCell ref="AC7:AC8"/>
    <mergeCell ref="AD7:AD8"/>
    <mergeCell ref="AE7:AE8"/>
    <mergeCell ref="AF7:AF8"/>
    <mergeCell ref="AI7:AI8"/>
    <mergeCell ref="AN5:AN6"/>
    <mergeCell ref="AQ5:AQ6"/>
    <mergeCell ref="AT5:AT6"/>
    <mergeCell ref="AW5:AW6"/>
    <mergeCell ref="AZ5:AZ6"/>
    <mergeCell ref="BC5:BC6"/>
    <mergeCell ref="AH5:AH6"/>
    <mergeCell ref="AG7:AG8"/>
    <mergeCell ref="AH7:AH8"/>
    <mergeCell ref="AK5:AK6"/>
    <mergeCell ref="AU7:AU8"/>
    <mergeCell ref="AV7:AV8"/>
    <mergeCell ref="AW7:AW8"/>
    <mergeCell ref="AX7:AX8"/>
    <mergeCell ref="AY7:AY8"/>
    <mergeCell ref="AZ9:BC9"/>
    <mergeCell ref="T11:Z12"/>
    <mergeCell ref="T13:V18"/>
    <mergeCell ref="Y13:Z13"/>
    <mergeCell ref="Y14:Z14"/>
    <mergeCell ref="Y15:Z15"/>
    <mergeCell ref="Y16:Z16"/>
    <mergeCell ref="Y17:Z17"/>
    <mergeCell ref="Y18:Z18"/>
    <mergeCell ref="S9:V9"/>
    <mergeCell ref="AB9:AE9"/>
    <mergeCell ref="AH9:AK9"/>
    <mergeCell ref="AN9:AQ9"/>
    <mergeCell ref="AT9:AW9"/>
    <mergeCell ref="AZ23:BC23"/>
    <mergeCell ref="AB22:AE22"/>
    <mergeCell ref="AH22:AK22"/>
    <mergeCell ref="AN22:AQ22"/>
    <mergeCell ref="T20:V21"/>
    <mergeCell ref="Y20:Z21"/>
    <mergeCell ref="AB20:BC20"/>
    <mergeCell ref="AB21:AE21"/>
    <mergeCell ref="AH21:AK21"/>
    <mergeCell ref="AN21:AQ21"/>
    <mergeCell ref="AT21:AW21"/>
    <mergeCell ref="AZ21:BC21"/>
    <mergeCell ref="AB26:AE26"/>
    <mergeCell ref="AH26:AK26"/>
    <mergeCell ref="AN26:AQ26"/>
    <mergeCell ref="AT26:AW26"/>
    <mergeCell ref="T22:V23"/>
    <mergeCell ref="Y22:Z23"/>
    <mergeCell ref="AT22:AW22"/>
    <mergeCell ref="T19:Z19"/>
    <mergeCell ref="AZ26:BC26"/>
    <mergeCell ref="AB24:AE24"/>
    <mergeCell ref="AH24:AK24"/>
    <mergeCell ref="AN24:AQ24"/>
    <mergeCell ref="AT24:AW24"/>
    <mergeCell ref="AZ24:BC24"/>
    <mergeCell ref="AB25:AE25"/>
    <mergeCell ref="AH25:AK25"/>
    <mergeCell ref="AN25:AQ25"/>
    <mergeCell ref="AT25:AW25"/>
    <mergeCell ref="AZ25:BC25"/>
    <mergeCell ref="AZ22:BC22"/>
    <mergeCell ref="AB23:AE23"/>
    <mergeCell ref="AH23:AK23"/>
    <mergeCell ref="AN23:AQ23"/>
    <mergeCell ref="AT23:AW23"/>
    <mergeCell ref="C4:D6"/>
    <mergeCell ref="C3:Z3"/>
    <mergeCell ref="N4:P4"/>
    <mergeCell ref="P5:P6"/>
    <mergeCell ref="E4:F4"/>
    <mergeCell ref="E5:E6"/>
    <mergeCell ref="F5:F6"/>
    <mergeCell ref="G4:J4"/>
    <mergeCell ref="G5:G6"/>
    <mergeCell ref="H5:H6"/>
    <mergeCell ref="I5:I6"/>
    <mergeCell ref="J5:J6"/>
    <mergeCell ref="O5:O6"/>
    <mergeCell ref="R5:R6"/>
    <mergeCell ref="M5:M6"/>
    <mergeCell ref="N5:N6"/>
  </mergeCells>
  <conditionalFormatting sqref="R7:R26 Z5 O7:O26 F7:J26 L7:L26 Z9">
    <cfRule type="containsText" dxfId="66" priority="9" stopIfTrue="1" operator="containsText" text="Yes">
      <formula>NOT(ISERROR(SEARCH("Yes",F5)))</formula>
    </cfRule>
    <cfRule type="containsText" dxfId="65" priority="10" stopIfTrue="1" operator="containsText" text="No">
      <formula>NOT(ISERROR(SEARCH("No",F5)))</formula>
    </cfRule>
  </conditionalFormatting>
  <conditionalFormatting sqref="AB9:AE9 AH9:AK9">
    <cfRule type="containsText" dxfId="64" priority="8" stopIfTrue="1" operator="containsText" text="Remember">
      <formula>NOT(ISERROR(SEARCH("Remember",AB9)))</formula>
    </cfRule>
  </conditionalFormatting>
  <conditionalFormatting sqref="AB20">
    <cfRule type="containsText" dxfId="63" priority="7" stopIfTrue="1" operator="containsText" text="You">
      <formula>NOT(ISERROR(SEARCH("You",AB20)))</formula>
    </cfRule>
  </conditionalFormatting>
  <conditionalFormatting sqref="AN9:AQ9">
    <cfRule type="containsText" dxfId="62" priority="2" stopIfTrue="1" operator="containsText" text="if">
      <formula>NOT(ISERROR(SEARCH("if",AN9)))</formula>
    </cfRule>
  </conditionalFormatting>
  <conditionalFormatting sqref="AB20">
    <cfRule type="containsText" dxfId="61" priority="1" stopIfTrue="1" operator="containsText" text="You">
      <formula>NOT(ISERROR(SEARCH("You",AB20)))</formula>
    </cfRule>
  </conditionalFormatting>
  <hyperlinks>
    <hyperlink ref="Y2:Z2" location="'Weekly Report'!A1" display="Go to Weekly Report" xr:uid="{00000000-0004-0000-0800-000000000000}"/>
    <hyperlink ref="T2:V2" location="'Menu Worksheet Instructions'!A1" display="Go to Instructions" xr:uid="{00000000-0004-0000-0800-000001000000}"/>
    <hyperlink ref="AZ2:BD2" r:id="rId1" display="https://foodbuyingguide.fns.usda.gov/files/Reports/USDA_FBG_Section2_Vegetables_YieldTable.pdf" xr:uid="{00000000-0004-0000-0800-000002000000}"/>
  </hyperlinks>
  <pageMargins left="0.7" right="0.7" top="0.75" bottom="0.75" header="0.3" footer="0.3"/>
  <pageSetup scale="35" orientation="landscape" horizontalDpi="1200" verticalDpi="1200" r:id="rId2"/>
  <headerFooter>
    <oddHeader>&amp;L&amp;G</oddHeader>
    <oddFooter>&amp;L&amp;P</oddFooter>
  </headerFooter>
  <colBreaks count="1" manualBreakCount="1">
    <brk id="18" max="25" man="1"/>
  </col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2529" r:id="rId6" name="Drop Down 1">
              <controlPr defaultSize="0" autoLine="0" autoPict="0">
                <anchor moveWithCells="1">
                  <from>
                    <xdr:col>3</xdr:col>
                    <xdr:colOff>161925</xdr:colOff>
                    <xdr:row>6</xdr:row>
                    <xdr:rowOff>104775</xdr:rowOff>
                  </from>
                  <to>
                    <xdr:col>3</xdr:col>
                    <xdr:colOff>3057525</xdr:colOff>
                    <xdr:row>6</xdr:row>
                    <xdr:rowOff>381000</xdr:rowOff>
                  </to>
                </anchor>
              </controlPr>
            </control>
          </mc:Choice>
        </mc:AlternateContent>
        <mc:AlternateContent xmlns:mc="http://schemas.openxmlformats.org/markup-compatibility/2006">
          <mc:Choice Requires="x14">
            <control shapeId="22530" r:id="rId7" name="Drop Down 2">
              <controlPr defaultSize="0" autoLine="0" autoPict="0">
                <anchor moveWithCells="1">
                  <from>
                    <xdr:col>3</xdr:col>
                    <xdr:colOff>161925</xdr:colOff>
                    <xdr:row>7</xdr:row>
                    <xdr:rowOff>104775</xdr:rowOff>
                  </from>
                  <to>
                    <xdr:col>3</xdr:col>
                    <xdr:colOff>3057525</xdr:colOff>
                    <xdr:row>7</xdr:row>
                    <xdr:rowOff>381000</xdr:rowOff>
                  </to>
                </anchor>
              </controlPr>
            </control>
          </mc:Choice>
        </mc:AlternateContent>
        <mc:AlternateContent xmlns:mc="http://schemas.openxmlformats.org/markup-compatibility/2006">
          <mc:Choice Requires="x14">
            <control shapeId="22531" r:id="rId8" name="Drop Down 3">
              <controlPr defaultSize="0" autoLine="0" autoPict="0">
                <anchor moveWithCells="1">
                  <from>
                    <xdr:col>3</xdr:col>
                    <xdr:colOff>161925</xdr:colOff>
                    <xdr:row>8</xdr:row>
                    <xdr:rowOff>104775</xdr:rowOff>
                  </from>
                  <to>
                    <xdr:col>3</xdr:col>
                    <xdr:colOff>3057525</xdr:colOff>
                    <xdr:row>8</xdr:row>
                    <xdr:rowOff>381000</xdr:rowOff>
                  </to>
                </anchor>
              </controlPr>
            </control>
          </mc:Choice>
        </mc:AlternateContent>
        <mc:AlternateContent xmlns:mc="http://schemas.openxmlformats.org/markup-compatibility/2006">
          <mc:Choice Requires="x14">
            <control shapeId="22532" r:id="rId9" name="Drop Down 4">
              <controlPr defaultSize="0" autoLine="0" autoPict="0">
                <anchor moveWithCells="1">
                  <from>
                    <xdr:col>3</xdr:col>
                    <xdr:colOff>161925</xdr:colOff>
                    <xdr:row>9</xdr:row>
                    <xdr:rowOff>104775</xdr:rowOff>
                  </from>
                  <to>
                    <xdr:col>3</xdr:col>
                    <xdr:colOff>3057525</xdr:colOff>
                    <xdr:row>9</xdr:row>
                    <xdr:rowOff>381000</xdr:rowOff>
                  </to>
                </anchor>
              </controlPr>
            </control>
          </mc:Choice>
        </mc:AlternateContent>
        <mc:AlternateContent xmlns:mc="http://schemas.openxmlformats.org/markup-compatibility/2006">
          <mc:Choice Requires="x14">
            <control shapeId="22533" r:id="rId10" name="Drop Down 5">
              <controlPr defaultSize="0" autoLine="0" autoPict="0">
                <anchor moveWithCells="1">
                  <from>
                    <xdr:col>3</xdr:col>
                    <xdr:colOff>161925</xdr:colOff>
                    <xdr:row>10</xdr:row>
                    <xdr:rowOff>104775</xdr:rowOff>
                  </from>
                  <to>
                    <xdr:col>3</xdr:col>
                    <xdr:colOff>3057525</xdr:colOff>
                    <xdr:row>10</xdr:row>
                    <xdr:rowOff>381000</xdr:rowOff>
                  </to>
                </anchor>
              </controlPr>
            </control>
          </mc:Choice>
        </mc:AlternateContent>
        <mc:AlternateContent xmlns:mc="http://schemas.openxmlformats.org/markup-compatibility/2006">
          <mc:Choice Requires="x14">
            <control shapeId="22534" r:id="rId11" name="Drop Down 6">
              <controlPr defaultSize="0" autoLine="0" autoPict="0">
                <anchor moveWithCells="1">
                  <from>
                    <xdr:col>3</xdr:col>
                    <xdr:colOff>161925</xdr:colOff>
                    <xdr:row>11</xdr:row>
                    <xdr:rowOff>104775</xdr:rowOff>
                  </from>
                  <to>
                    <xdr:col>3</xdr:col>
                    <xdr:colOff>3057525</xdr:colOff>
                    <xdr:row>11</xdr:row>
                    <xdr:rowOff>381000</xdr:rowOff>
                  </to>
                </anchor>
              </controlPr>
            </control>
          </mc:Choice>
        </mc:AlternateContent>
        <mc:AlternateContent xmlns:mc="http://schemas.openxmlformats.org/markup-compatibility/2006">
          <mc:Choice Requires="x14">
            <control shapeId="22535" r:id="rId12" name="Drop Down 7">
              <controlPr defaultSize="0" autoLine="0" autoPict="0">
                <anchor moveWithCells="1">
                  <from>
                    <xdr:col>3</xdr:col>
                    <xdr:colOff>161925</xdr:colOff>
                    <xdr:row>12</xdr:row>
                    <xdr:rowOff>104775</xdr:rowOff>
                  </from>
                  <to>
                    <xdr:col>3</xdr:col>
                    <xdr:colOff>3057525</xdr:colOff>
                    <xdr:row>12</xdr:row>
                    <xdr:rowOff>381000</xdr:rowOff>
                  </to>
                </anchor>
              </controlPr>
            </control>
          </mc:Choice>
        </mc:AlternateContent>
        <mc:AlternateContent xmlns:mc="http://schemas.openxmlformats.org/markup-compatibility/2006">
          <mc:Choice Requires="x14">
            <control shapeId="22536" r:id="rId13" name="Drop Down 8">
              <controlPr defaultSize="0" autoLine="0" autoPict="0">
                <anchor moveWithCells="1">
                  <from>
                    <xdr:col>3</xdr:col>
                    <xdr:colOff>161925</xdr:colOff>
                    <xdr:row>13</xdr:row>
                    <xdr:rowOff>104775</xdr:rowOff>
                  </from>
                  <to>
                    <xdr:col>3</xdr:col>
                    <xdr:colOff>3057525</xdr:colOff>
                    <xdr:row>13</xdr:row>
                    <xdr:rowOff>381000</xdr:rowOff>
                  </to>
                </anchor>
              </controlPr>
            </control>
          </mc:Choice>
        </mc:AlternateContent>
        <mc:AlternateContent xmlns:mc="http://schemas.openxmlformats.org/markup-compatibility/2006">
          <mc:Choice Requires="x14">
            <control shapeId="22537" r:id="rId14" name="Drop Down 9">
              <controlPr defaultSize="0" autoLine="0" autoPict="0">
                <anchor moveWithCells="1">
                  <from>
                    <xdr:col>3</xdr:col>
                    <xdr:colOff>161925</xdr:colOff>
                    <xdr:row>14</xdr:row>
                    <xdr:rowOff>104775</xdr:rowOff>
                  </from>
                  <to>
                    <xdr:col>3</xdr:col>
                    <xdr:colOff>3057525</xdr:colOff>
                    <xdr:row>14</xdr:row>
                    <xdr:rowOff>381000</xdr:rowOff>
                  </to>
                </anchor>
              </controlPr>
            </control>
          </mc:Choice>
        </mc:AlternateContent>
        <mc:AlternateContent xmlns:mc="http://schemas.openxmlformats.org/markup-compatibility/2006">
          <mc:Choice Requires="x14">
            <control shapeId="22538" r:id="rId15" name="Drop Down 10">
              <controlPr defaultSize="0" autoLine="0" autoPict="0">
                <anchor moveWithCells="1">
                  <from>
                    <xdr:col>3</xdr:col>
                    <xdr:colOff>161925</xdr:colOff>
                    <xdr:row>15</xdr:row>
                    <xdr:rowOff>85725</xdr:rowOff>
                  </from>
                  <to>
                    <xdr:col>3</xdr:col>
                    <xdr:colOff>3057525</xdr:colOff>
                    <xdr:row>15</xdr:row>
                    <xdr:rowOff>361950</xdr:rowOff>
                  </to>
                </anchor>
              </controlPr>
            </control>
          </mc:Choice>
        </mc:AlternateContent>
        <mc:AlternateContent xmlns:mc="http://schemas.openxmlformats.org/markup-compatibility/2006">
          <mc:Choice Requires="x14">
            <control shapeId="22539" r:id="rId16" name="Drop Down 11">
              <controlPr defaultSize="0" autoLine="0" autoPict="0">
                <anchor moveWithCells="1">
                  <from>
                    <xdr:col>3</xdr:col>
                    <xdr:colOff>161925</xdr:colOff>
                    <xdr:row>16</xdr:row>
                    <xdr:rowOff>104775</xdr:rowOff>
                  </from>
                  <to>
                    <xdr:col>3</xdr:col>
                    <xdr:colOff>3057525</xdr:colOff>
                    <xdr:row>16</xdr:row>
                    <xdr:rowOff>381000</xdr:rowOff>
                  </to>
                </anchor>
              </controlPr>
            </control>
          </mc:Choice>
        </mc:AlternateContent>
        <mc:AlternateContent xmlns:mc="http://schemas.openxmlformats.org/markup-compatibility/2006">
          <mc:Choice Requires="x14">
            <control shapeId="22540" r:id="rId17" name="Drop Down 12">
              <controlPr defaultSize="0" autoLine="0" autoPict="0">
                <anchor moveWithCells="1">
                  <from>
                    <xdr:col>3</xdr:col>
                    <xdr:colOff>161925</xdr:colOff>
                    <xdr:row>17</xdr:row>
                    <xdr:rowOff>104775</xdr:rowOff>
                  </from>
                  <to>
                    <xdr:col>3</xdr:col>
                    <xdr:colOff>3057525</xdr:colOff>
                    <xdr:row>17</xdr:row>
                    <xdr:rowOff>381000</xdr:rowOff>
                  </to>
                </anchor>
              </controlPr>
            </control>
          </mc:Choice>
        </mc:AlternateContent>
        <mc:AlternateContent xmlns:mc="http://schemas.openxmlformats.org/markup-compatibility/2006">
          <mc:Choice Requires="x14">
            <control shapeId="22541" r:id="rId18" name="Drop Down 13">
              <controlPr defaultSize="0" autoLine="0" autoPict="0">
                <anchor moveWithCells="1">
                  <from>
                    <xdr:col>3</xdr:col>
                    <xdr:colOff>161925</xdr:colOff>
                    <xdr:row>18</xdr:row>
                    <xdr:rowOff>104775</xdr:rowOff>
                  </from>
                  <to>
                    <xdr:col>3</xdr:col>
                    <xdr:colOff>3057525</xdr:colOff>
                    <xdr:row>18</xdr:row>
                    <xdr:rowOff>381000</xdr:rowOff>
                  </to>
                </anchor>
              </controlPr>
            </control>
          </mc:Choice>
        </mc:AlternateContent>
        <mc:AlternateContent xmlns:mc="http://schemas.openxmlformats.org/markup-compatibility/2006">
          <mc:Choice Requires="x14">
            <control shapeId="22542" r:id="rId19" name="Drop Down 14">
              <controlPr defaultSize="0" autoLine="0" autoPict="0">
                <anchor moveWithCells="1">
                  <from>
                    <xdr:col>3</xdr:col>
                    <xdr:colOff>161925</xdr:colOff>
                    <xdr:row>19</xdr:row>
                    <xdr:rowOff>104775</xdr:rowOff>
                  </from>
                  <to>
                    <xdr:col>3</xdr:col>
                    <xdr:colOff>3057525</xdr:colOff>
                    <xdr:row>19</xdr:row>
                    <xdr:rowOff>381000</xdr:rowOff>
                  </to>
                </anchor>
              </controlPr>
            </control>
          </mc:Choice>
        </mc:AlternateContent>
        <mc:AlternateContent xmlns:mc="http://schemas.openxmlformats.org/markup-compatibility/2006">
          <mc:Choice Requires="x14">
            <control shapeId="22543" r:id="rId20" name="Drop Down 15">
              <controlPr defaultSize="0" autoLine="0" autoPict="0">
                <anchor moveWithCells="1">
                  <from>
                    <xdr:col>3</xdr:col>
                    <xdr:colOff>161925</xdr:colOff>
                    <xdr:row>20</xdr:row>
                    <xdr:rowOff>104775</xdr:rowOff>
                  </from>
                  <to>
                    <xdr:col>3</xdr:col>
                    <xdr:colOff>3057525</xdr:colOff>
                    <xdr:row>20</xdr:row>
                    <xdr:rowOff>381000</xdr:rowOff>
                  </to>
                </anchor>
              </controlPr>
            </control>
          </mc:Choice>
        </mc:AlternateContent>
        <mc:AlternateContent xmlns:mc="http://schemas.openxmlformats.org/markup-compatibility/2006">
          <mc:Choice Requires="x14">
            <control shapeId="22544" r:id="rId21" name="Drop Down 16">
              <controlPr defaultSize="0" autoLine="0" autoPict="0">
                <anchor moveWithCells="1">
                  <from>
                    <xdr:col>3</xdr:col>
                    <xdr:colOff>161925</xdr:colOff>
                    <xdr:row>21</xdr:row>
                    <xdr:rowOff>104775</xdr:rowOff>
                  </from>
                  <to>
                    <xdr:col>3</xdr:col>
                    <xdr:colOff>3057525</xdr:colOff>
                    <xdr:row>21</xdr:row>
                    <xdr:rowOff>381000</xdr:rowOff>
                  </to>
                </anchor>
              </controlPr>
            </control>
          </mc:Choice>
        </mc:AlternateContent>
        <mc:AlternateContent xmlns:mc="http://schemas.openxmlformats.org/markup-compatibility/2006">
          <mc:Choice Requires="x14">
            <control shapeId="22545" r:id="rId22" name="Drop Down 17">
              <controlPr defaultSize="0" autoLine="0" autoPict="0">
                <anchor moveWithCells="1">
                  <from>
                    <xdr:col>3</xdr:col>
                    <xdr:colOff>161925</xdr:colOff>
                    <xdr:row>22</xdr:row>
                    <xdr:rowOff>104775</xdr:rowOff>
                  </from>
                  <to>
                    <xdr:col>3</xdr:col>
                    <xdr:colOff>3057525</xdr:colOff>
                    <xdr:row>22</xdr:row>
                    <xdr:rowOff>381000</xdr:rowOff>
                  </to>
                </anchor>
              </controlPr>
            </control>
          </mc:Choice>
        </mc:AlternateContent>
        <mc:AlternateContent xmlns:mc="http://schemas.openxmlformats.org/markup-compatibility/2006">
          <mc:Choice Requires="x14">
            <control shapeId="22546" r:id="rId23" name="Drop Down 18">
              <controlPr defaultSize="0" autoLine="0" autoPict="0">
                <anchor moveWithCells="1">
                  <from>
                    <xdr:col>3</xdr:col>
                    <xdr:colOff>161925</xdr:colOff>
                    <xdr:row>23</xdr:row>
                    <xdr:rowOff>104775</xdr:rowOff>
                  </from>
                  <to>
                    <xdr:col>3</xdr:col>
                    <xdr:colOff>3057525</xdr:colOff>
                    <xdr:row>23</xdr:row>
                    <xdr:rowOff>381000</xdr:rowOff>
                  </to>
                </anchor>
              </controlPr>
            </control>
          </mc:Choice>
        </mc:AlternateContent>
        <mc:AlternateContent xmlns:mc="http://schemas.openxmlformats.org/markup-compatibility/2006">
          <mc:Choice Requires="x14">
            <control shapeId="22547" r:id="rId24" name="Drop Down 19">
              <controlPr defaultSize="0" autoLine="0" autoPict="0">
                <anchor moveWithCells="1">
                  <from>
                    <xdr:col>3</xdr:col>
                    <xdr:colOff>161925</xdr:colOff>
                    <xdr:row>24</xdr:row>
                    <xdr:rowOff>104775</xdr:rowOff>
                  </from>
                  <to>
                    <xdr:col>3</xdr:col>
                    <xdr:colOff>3057525</xdr:colOff>
                    <xdr:row>24</xdr:row>
                    <xdr:rowOff>381000</xdr:rowOff>
                  </to>
                </anchor>
              </controlPr>
            </control>
          </mc:Choice>
        </mc:AlternateContent>
        <mc:AlternateContent xmlns:mc="http://schemas.openxmlformats.org/markup-compatibility/2006">
          <mc:Choice Requires="x14">
            <control shapeId="22548" r:id="rId25" name="Drop Down 20">
              <controlPr defaultSize="0" autoLine="0" autoPict="0">
                <anchor moveWithCells="1">
                  <from>
                    <xdr:col>3</xdr:col>
                    <xdr:colOff>161925</xdr:colOff>
                    <xdr:row>25</xdr:row>
                    <xdr:rowOff>104775</xdr:rowOff>
                  </from>
                  <to>
                    <xdr:col>3</xdr:col>
                    <xdr:colOff>3057525</xdr:colOff>
                    <xdr:row>25</xdr:row>
                    <xdr:rowOff>381000</xdr:rowOff>
                  </to>
                </anchor>
              </controlPr>
            </control>
          </mc:Choice>
        </mc:AlternateContent>
        <mc:AlternateContent xmlns:mc="http://schemas.openxmlformats.org/markup-compatibility/2006">
          <mc:Choice Requires="x14">
            <control shapeId="22549" r:id="rId26" name="Check Box 21">
              <controlPr defaultSize="0" autoFill="0" autoLine="0" autoPict="0">
                <anchor moveWithCells="1">
                  <from>
                    <xdr:col>24</xdr:col>
                    <xdr:colOff>200025</xdr:colOff>
                    <xdr:row>4</xdr:row>
                    <xdr:rowOff>142875</xdr:rowOff>
                  </from>
                  <to>
                    <xdr:col>24</xdr:col>
                    <xdr:colOff>504825</xdr:colOff>
                    <xdr:row>4</xdr:row>
                    <xdr:rowOff>371475</xdr:rowOff>
                  </to>
                </anchor>
              </controlPr>
            </control>
          </mc:Choice>
        </mc:AlternateContent>
        <mc:AlternateContent xmlns:mc="http://schemas.openxmlformats.org/markup-compatibility/2006">
          <mc:Choice Requires="x14">
            <control shapeId="22550" r:id="rId27" name="Check Box 22">
              <controlPr defaultSize="0" autoFill="0" autoLine="0" autoPict="0">
                <anchor moveWithCells="1">
                  <from>
                    <xdr:col>24</xdr:col>
                    <xdr:colOff>200025</xdr:colOff>
                    <xdr:row>5</xdr:row>
                    <xdr:rowOff>152400</xdr:rowOff>
                  </from>
                  <to>
                    <xdr:col>24</xdr:col>
                    <xdr:colOff>514350</xdr:colOff>
                    <xdr:row>5</xdr:row>
                    <xdr:rowOff>371475</xdr:rowOff>
                  </to>
                </anchor>
              </controlPr>
            </control>
          </mc:Choice>
        </mc:AlternateContent>
        <mc:AlternateContent xmlns:mc="http://schemas.openxmlformats.org/markup-compatibility/2006">
          <mc:Choice Requires="x14">
            <control shapeId="22551" r:id="rId28" name="Check Box 23">
              <controlPr defaultSize="0" autoFill="0" autoLine="0" autoPict="0">
                <anchor moveWithCells="1">
                  <from>
                    <xdr:col>24</xdr:col>
                    <xdr:colOff>200025</xdr:colOff>
                    <xdr:row>6</xdr:row>
                    <xdr:rowOff>123825</xdr:rowOff>
                  </from>
                  <to>
                    <xdr:col>24</xdr:col>
                    <xdr:colOff>514350</xdr:colOff>
                    <xdr:row>6</xdr:row>
                    <xdr:rowOff>342900</xdr:rowOff>
                  </to>
                </anchor>
              </controlPr>
            </control>
          </mc:Choice>
        </mc:AlternateContent>
        <mc:AlternateContent xmlns:mc="http://schemas.openxmlformats.org/markup-compatibility/2006">
          <mc:Choice Requires="x14">
            <control shapeId="22552" r:id="rId29" name="Check Box 24">
              <controlPr defaultSize="0" autoFill="0" autoLine="0" autoPict="0">
                <anchor moveWithCells="1">
                  <from>
                    <xdr:col>24</xdr:col>
                    <xdr:colOff>180975</xdr:colOff>
                    <xdr:row>7</xdr:row>
                    <xdr:rowOff>123825</xdr:rowOff>
                  </from>
                  <to>
                    <xdr:col>24</xdr:col>
                    <xdr:colOff>485775</xdr:colOff>
                    <xdr:row>7</xdr:row>
                    <xdr:rowOff>342900</xdr:rowOff>
                  </to>
                </anchor>
              </controlPr>
            </control>
          </mc:Choice>
        </mc:AlternateContent>
        <mc:AlternateContent xmlns:mc="http://schemas.openxmlformats.org/markup-compatibility/2006">
          <mc:Choice Requires="x14">
            <control shapeId="22553" r:id="rId30" name="Check Box 25">
              <controlPr defaultSize="0" autoFill="0" autoLine="0" autoPict="0">
                <anchor moveWithCells="1">
                  <from>
                    <xdr:col>24</xdr:col>
                    <xdr:colOff>180975</xdr:colOff>
                    <xdr:row>8</xdr:row>
                    <xdr:rowOff>85725</xdr:rowOff>
                  </from>
                  <to>
                    <xdr:col>24</xdr:col>
                    <xdr:colOff>485775</xdr:colOff>
                    <xdr:row>8</xdr:row>
                    <xdr:rowOff>314325</xdr:rowOff>
                  </to>
                </anchor>
              </controlPr>
            </control>
          </mc:Choice>
        </mc:AlternateContent>
        <mc:AlternateContent xmlns:mc="http://schemas.openxmlformats.org/markup-compatibility/2006">
          <mc:Choice Requires="x14">
            <control shapeId="22554" r:id="rId31" name="Drop Down 26">
              <controlPr defaultSize="0" autoLine="0" autoPict="0">
                <anchor moveWithCells="1">
                  <from>
                    <xdr:col>27</xdr:col>
                    <xdr:colOff>123825</xdr:colOff>
                    <xdr:row>9</xdr:row>
                    <xdr:rowOff>76200</xdr:rowOff>
                  </from>
                  <to>
                    <xdr:col>27</xdr:col>
                    <xdr:colOff>2476500</xdr:colOff>
                    <xdr:row>9</xdr:row>
                    <xdr:rowOff>342900</xdr:rowOff>
                  </to>
                </anchor>
              </controlPr>
            </control>
          </mc:Choice>
        </mc:AlternateContent>
        <mc:AlternateContent xmlns:mc="http://schemas.openxmlformats.org/markup-compatibility/2006">
          <mc:Choice Requires="x14">
            <control shapeId="22555" r:id="rId32" name="Drop Down 27">
              <controlPr defaultSize="0" autoLine="0" autoPict="0">
                <anchor moveWithCells="1">
                  <from>
                    <xdr:col>27</xdr:col>
                    <xdr:colOff>123825</xdr:colOff>
                    <xdr:row>10</xdr:row>
                    <xdr:rowOff>85725</xdr:rowOff>
                  </from>
                  <to>
                    <xdr:col>27</xdr:col>
                    <xdr:colOff>2476500</xdr:colOff>
                    <xdr:row>10</xdr:row>
                    <xdr:rowOff>381000</xdr:rowOff>
                  </to>
                </anchor>
              </controlPr>
            </control>
          </mc:Choice>
        </mc:AlternateContent>
        <mc:AlternateContent xmlns:mc="http://schemas.openxmlformats.org/markup-compatibility/2006">
          <mc:Choice Requires="x14">
            <control shapeId="22556" r:id="rId33" name="Drop Down 28">
              <controlPr defaultSize="0" autoLine="0" autoPict="0">
                <anchor moveWithCells="1">
                  <from>
                    <xdr:col>27</xdr:col>
                    <xdr:colOff>123825</xdr:colOff>
                    <xdr:row>11</xdr:row>
                    <xdr:rowOff>85725</xdr:rowOff>
                  </from>
                  <to>
                    <xdr:col>27</xdr:col>
                    <xdr:colOff>2476500</xdr:colOff>
                    <xdr:row>11</xdr:row>
                    <xdr:rowOff>381000</xdr:rowOff>
                  </to>
                </anchor>
              </controlPr>
            </control>
          </mc:Choice>
        </mc:AlternateContent>
        <mc:AlternateContent xmlns:mc="http://schemas.openxmlformats.org/markup-compatibility/2006">
          <mc:Choice Requires="x14">
            <control shapeId="22557" r:id="rId34" name="Drop Down 29">
              <controlPr defaultSize="0" autoLine="0" autoPict="0">
                <anchor moveWithCells="1">
                  <from>
                    <xdr:col>27</xdr:col>
                    <xdr:colOff>123825</xdr:colOff>
                    <xdr:row>12</xdr:row>
                    <xdr:rowOff>76200</xdr:rowOff>
                  </from>
                  <to>
                    <xdr:col>27</xdr:col>
                    <xdr:colOff>2495550</xdr:colOff>
                    <xdr:row>12</xdr:row>
                    <xdr:rowOff>342900</xdr:rowOff>
                  </to>
                </anchor>
              </controlPr>
            </control>
          </mc:Choice>
        </mc:AlternateContent>
        <mc:AlternateContent xmlns:mc="http://schemas.openxmlformats.org/markup-compatibility/2006">
          <mc:Choice Requires="x14">
            <control shapeId="22558" r:id="rId35" name="Drop Down 30">
              <controlPr defaultSize="0" autoLine="0" autoPict="0">
                <anchor moveWithCells="1">
                  <from>
                    <xdr:col>27</xdr:col>
                    <xdr:colOff>123825</xdr:colOff>
                    <xdr:row>13</xdr:row>
                    <xdr:rowOff>76200</xdr:rowOff>
                  </from>
                  <to>
                    <xdr:col>27</xdr:col>
                    <xdr:colOff>2476500</xdr:colOff>
                    <xdr:row>13</xdr:row>
                    <xdr:rowOff>342900</xdr:rowOff>
                  </to>
                </anchor>
              </controlPr>
            </control>
          </mc:Choice>
        </mc:AlternateContent>
        <mc:AlternateContent xmlns:mc="http://schemas.openxmlformats.org/markup-compatibility/2006">
          <mc:Choice Requires="x14">
            <control shapeId="22559" r:id="rId36" name="Drop Down 31">
              <controlPr defaultSize="0" autoLine="0" autoPict="0">
                <anchor moveWithCells="1">
                  <from>
                    <xdr:col>27</xdr:col>
                    <xdr:colOff>123825</xdr:colOff>
                    <xdr:row>14</xdr:row>
                    <xdr:rowOff>76200</xdr:rowOff>
                  </from>
                  <to>
                    <xdr:col>27</xdr:col>
                    <xdr:colOff>2476500</xdr:colOff>
                    <xdr:row>14</xdr:row>
                    <xdr:rowOff>342900</xdr:rowOff>
                  </to>
                </anchor>
              </controlPr>
            </control>
          </mc:Choice>
        </mc:AlternateContent>
        <mc:AlternateContent xmlns:mc="http://schemas.openxmlformats.org/markup-compatibility/2006">
          <mc:Choice Requires="x14">
            <control shapeId="22560" r:id="rId37" name="Drop Down 32">
              <controlPr defaultSize="0" autoLine="0" autoPict="0">
                <anchor moveWithCells="1">
                  <from>
                    <xdr:col>27</xdr:col>
                    <xdr:colOff>123825</xdr:colOff>
                    <xdr:row>15</xdr:row>
                    <xdr:rowOff>76200</xdr:rowOff>
                  </from>
                  <to>
                    <xdr:col>27</xdr:col>
                    <xdr:colOff>2476500</xdr:colOff>
                    <xdr:row>15</xdr:row>
                    <xdr:rowOff>342900</xdr:rowOff>
                  </to>
                </anchor>
              </controlPr>
            </control>
          </mc:Choice>
        </mc:AlternateContent>
        <mc:AlternateContent xmlns:mc="http://schemas.openxmlformats.org/markup-compatibility/2006">
          <mc:Choice Requires="x14">
            <control shapeId="22561" r:id="rId38" name="Drop Down 33">
              <controlPr defaultSize="0" autoLine="0" autoPict="0">
                <anchor moveWithCells="1">
                  <from>
                    <xdr:col>27</xdr:col>
                    <xdr:colOff>123825</xdr:colOff>
                    <xdr:row>16</xdr:row>
                    <xdr:rowOff>76200</xdr:rowOff>
                  </from>
                  <to>
                    <xdr:col>27</xdr:col>
                    <xdr:colOff>2476500</xdr:colOff>
                    <xdr:row>16</xdr:row>
                    <xdr:rowOff>342900</xdr:rowOff>
                  </to>
                </anchor>
              </controlPr>
            </control>
          </mc:Choice>
        </mc:AlternateContent>
        <mc:AlternateContent xmlns:mc="http://schemas.openxmlformats.org/markup-compatibility/2006">
          <mc:Choice Requires="x14">
            <control shapeId="22562" r:id="rId39" name="Drop Down 34">
              <controlPr defaultSize="0" autoLine="0" autoPict="0">
                <anchor moveWithCells="1">
                  <from>
                    <xdr:col>27</xdr:col>
                    <xdr:colOff>123825</xdr:colOff>
                    <xdr:row>18</xdr:row>
                    <xdr:rowOff>76200</xdr:rowOff>
                  </from>
                  <to>
                    <xdr:col>27</xdr:col>
                    <xdr:colOff>2476500</xdr:colOff>
                    <xdr:row>18</xdr:row>
                    <xdr:rowOff>342900</xdr:rowOff>
                  </to>
                </anchor>
              </controlPr>
            </control>
          </mc:Choice>
        </mc:AlternateContent>
        <mc:AlternateContent xmlns:mc="http://schemas.openxmlformats.org/markup-compatibility/2006">
          <mc:Choice Requires="x14">
            <control shapeId="22563" r:id="rId40" name="Drop Down 35">
              <controlPr defaultSize="0" autoLine="0" autoPict="0">
                <anchor moveWithCells="1">
                  <from>
                    <xdr:col>30</xdr:col>
                    <xdr:colOff>123825</xdr:colOff>
                    <xdr:row>9</xdr:row>
                    <xdr:rowOff>76200</xdr:rowOff>
                  </from>
                  <to>
                    <xdr:col>30</xdr:col>
                    <xdr:colOff>942975</xdr:colOff>
                    <xdr:row>9</xdr:row>
                    <xdr:rowOff>342900</xdr:rowOff>
                  </to>
                </anchor>
              </controlPr>
            </control>
          </mc:Choice>
        </mc:AlternateContent>
        <mc:AlternateContent xmlns:mc="http://schemas.openxmlformats.org/markup-compatibility/2006">
          <mc:Choice Requires="x14">
            <control shapeId="22564" r:id="rId41" name="Drop Down 36">
              <controlPr defaultSize="0" autoLine="0" autoPict="0">
                <anchor moveWithCells="1">
                  <from>
                    <xdr:col>30</xdr:col>
                    <xdr:colOff>123825</xdr:colOff>
                    <xdr:row>10</xdr:row>
                    <xdr:rowOff>76200</xdr:rowOff>
                  </from>
                  <to>
                    <xdr:col>30</xdr:col>
                    <xdr:colOff>942975</xdr:colOff>
                    <xdr:row>10</xdr:row>
                    <xdr:rowOff>342900</xdr:rowOff>
                  </to>
                </anchor>
              </controlPr>
            </control>
          </mc:Choice>
        </mc:AlternateContent>
        <mc:AlternateContent xmlns:mc="http://schemas.openxmlformats.org/markup-compatibility/2006">
          <mc:Choice Requires="x14">
            <control shapeId="22565" r:id="rId42" name="Drop Down 37">
              <controlPr defaultSize="0" autoLine="0" autoPict="0">
                <anchor moveWithCells="1">
                  <from>
                    <xdr:col>30</xdr:col>
                    <xdr:colOff>123825</xdr:colOff>
                    <xdr:row>11</xdr:row>
                    <xdr:rowOff>76200</xdr:rowOff>
                  </from>
                  <to>
                    <xdr:col>30</xdr:col>
                    <xdr:colOff>942975</xdr:colOff>
                    <xdr:row>11</xdr:row>
                    <xdr:rowOff>342900</xdr:rowOff>
                  </to>
                </anchor>
              </controlPr>
            </control>
          </mc:Choice>
        </mc:AlternateContent>
        <mc:AlternateContent xmlns:mc="http://schemas.openxmlformats.org/markup-compatibility/2006">
          <mc:Choice Requires="x14">
            <control shapeId="22566" r:id="rId43" name="Drop Down 38">
              <controlPr defaultSize="0" autoLine="0" autoPict="0">
                <anchor moveWithCells="1">
                  <from>
                    <xdr:col>30</xdr:col>
                    <xdr:colOff>123825</xdr:colOff>
                    <xdr:row>12</xdr:row>
                    <xdr:rowOff>76200</xdr:rowOff>
                  </from>
                  <to>
                    <xdr:col>30</xdr:col>
                    <xdr:colOff>942975</xdr:colOff>
                    <xdr:row>12</xdr:row>
                    <xdr:rowOff>342900</xdr:rowOff>
                  </to>
                </anchor>
              </controlPr>
            </control>
          </mc:Choice>
        </mc:AlternateContent>
        <mc:AlternateContent xmlns:mc="http://schemas.openxmlformats.org/markup-compatibility/2006">
          <mc:Choice Requires="x14">
            <control shapeId="22567" r:id="rId44" name="Drop Down 39">
              <controlPr defaultSize="0" autoLine="0" autoPict="0">
                <anchor moveWithCells="1">
                  <from>
                    <xdr:col>30</xdr:col>
                    <xdr:colOff>123825</xdr:colOff>
                    <xdr:row>13</xdr:row>
                    <xdr:rowOff>76200</xdr:rowOff>
                  </from>
                  <to>
                    <xdr:col>30</xdr:col>
                    <xdr:colOff>942975</xdr:colOff>
                    <xdr:row>13</xdr:row>
                    <xdr:rowOff>342900</xdr:rowOff>
                  </to>
                </anchor>
              </controlPr>
            </control>
          </mc:Choice>
        </mc:AlternateContent>
        <mc:AlternateContent xmlns:mc="http://schemas.openxmlformats.org/markup-compatibility/2006">
          <mc:Choice Requires="x14">
            <control shapeId="22568" r:id="rId45" name="Drop Down 40">
              <controlPr defaultSize="0" autoLine="0" autoPict="0">
                <anchor moveWithCells="1">
                  <from>
                    <xdr:col>30</xdr:col>
                    <xdr:colOff>123825</xdr:colOff>
                    <xdr:row>14</xdr:row>
                    <xdr:rowOff>76200</xdr:rowOff>
                  </from>
                  <to>
                    <xdr:col>30</xdr:col>
                    <xdr:colOff>942975</xdr:colOff>
                    <xdr:row>14</xdr:row>
                    <xdr:rowOff>342900</xdr:rowOff>
                  </to>
                </anchor>
              </controlPr>
            </control>
          </mc:Choice>
        </mc:AlternateContent>
        <mc:AlternateContent xmlns:mc="http://schemas.openxmlformats.org/markup-compatibility/2006">
          <mc:Choice Requires="x14">
            <control shapeId="22569" r:id="rId46" name="Drop Down 41">
              <controlPr defaultSize="0" autoLine="0" autoPict="0">
                <anchor moveWithCells="1">
                  <from>
                    <xdr:col>30</xdr:col>
                    <xdr:colOff>123825</xdr:colOff>
                    <xdr:row>15</xdr:row>
                    <xdr:rowOff>76200</xdr:rowOff>
                  </from>
                  <to>
                    <xdr:col>30</xdr:col>
                    <xdr:colOff>942975</xdr:colOff>
                    <xdr:row>15</xdr:row>
                    <xdr:rowOff>342900</xdr:rowOff>
                  </to>
                </anchor>
              </controlPr>
            </control>
          </mc:Choice>
        </mc:AlternateContent>
        <mc:AlternateContent xmlns:mc="http://schemas.openxmlformats.org/markup-compatibility/2006">
          <mc:Choice Requires="x14">
            <control shapeId="22570" r:id="rId47" name="Drop Down 42">
              <controlPr defaultSize="0" autoLine="0" autoPict="0">
                <anchor moveWithCells="1">
                  <from>
                    <xdr:col>30</xdr:col>
                    <xdr:colOff>123825</xdr:colOff>
                    <xdr:row>16</xdr:row>
                    <xdr:rowOff>76200</xdr:rowOff>
                  </from>
                  <to>
                    <xdr:col>30</xdr:col>
                    <xdr:colOff>942975</xdr:colOff>
                    <xdr:row>16</xdr:row>
                    <xdr:rowOff>342900</xdr:rowOff>
                  </to>
                </anchor>
              </controlPr>
            </control>
          </mc:Choice>
        </mc:AlternateContent>
        <mc:AlternateContent xmlns:mc="http://schemas.openxmlformats.org/markup-compatibility/2006">
          <mc:Choice Requires="x14">
            <control shapeId="22571" r:id="rId48" name="Drop Down 43">
              <controlPr defaultSize="0" autoLine="0" autoPict="0">
                <anchor moveWithCells="1">
                  <from>
                    <xdr:col>30</xdr:col>
                    <xdr:colOff>123825</xdr:colOff>
                    <xdr:row>17</xdr:row>
                    <xdr:rowOff>76200</xdr:rowOff>
                  </from>
                  <to>
                    <xdr:col>30</xdr:col>
                    <xdr:colOff>942975</xdr:colOff>
                    <xdr:row>17</xdr:row>
                    <xdr:rowOff>342900</xdr:rowOff>
                  </to>
                </anchor>
              </controlPr>
            </control>
          </mc:Choice>
        </mc:AlternateContent>
        <mc:AlternateContent xmlns:mc="http://schemas.openxmlformats.org/markup-compatibility/2006">
          <mc:Choice Requires="x14">
            <control shapeId="22572" r:id="rId49" name="Drop Down 44">
              <controlPr defaultSize="0" autoLine="0" autoPict="0">
                <anchor moveWithCells="1">
                  <from>
                    <xdr:col>30</xdr:col>
                    <xdr:colOff>123825</xdr:colOff>
                    <xdr:row>18</xdr:row>
                    <xdr:rowOff>76200</xdr:rowOff>
                  </from>
                  <to>
                    <xdr:col>30</xdr:col>
                    <xdr:colOff>942975</xdr:colOff>
                    <xdr:row>18</xdr:row>
                    <xdr:rowOff>342900</xdr:rowOff>
                  </to>
                </anchor>
              </controlPr>
            </control>
          </mc:Choice>
        </mc:AlternateContent>
        <mc:AlternateContent xmlns:mc="http://schemas.openxmlformats.org/markup-compatibility/2006">
          <mc:Choice Requires="x14">
            <control shapeId="22573" r:id="rId50" name="Drop Down 45">
              <controlPr defaultSize="0" autoLine="0" autoPict="0">
                <anchor moveWithCells="1">
                  <from>
                    <xdr:col>33</xdr:col>
                    <xdr:colOff>123825</xdr:colOff>
                    <xdr:row>9</xdr:row>
                    <xdr:rowOff>76200</xdr:rowOff>
                  </from>
                  <to>
                    <xdr:col>33</xdr:col>
                    <xdr:colOff>2476500</xdr:colOff>
                    <xdr:row>9</xdr:row>
                    <xdr:rowOff>342900</xdr:rowOff>
                  </to>
                </anchor>
              </controlPr>
            </control>
          </mc:Choice>
        </mc:AlternateContent>
        <mc:AlternateContent xmlns:mc="http://schemas.openxmlformats.org/markup-compatibility/2006">
          <mc:Choice Requires="x14">
            <control shapeId="22574" r:id="rId51" name="Drop Down 46">
              <controlPr defaultSize="0" autoLine="0" autoPict="0">
                <anchor moveWithCells="1">
                  <from>
                    <xdr:col>33</xdr:col>
                    <xdr:colOff>123825</xdr:colOff>
                    <xdr:row>10</xdr:row>
                    <xdr:rowOff>76200</xdr:rowOff>
                  </from>
                  <to>
                    <xdr:col>33</xdr:col>
                    <xdr:colOff>2476500</xdr:colOff>
                    <xdr:row>10</xdr:row>
                    <xdr:rowOff>342900</xdr:rowOff>
                  </to>
                </anchor>
              </controlPr>
            </control>
          </mc:Choice>
        </mc:AlternateContent>
        <mc:AlternateContent xmlns:mc="http://schemas.openxmlformats.org/markup-compatibility/2006">
          <mc:Choice Requires="x14">
            <control shapeId="22575" r:id="rId52" name="Drop Down 47">
              <controlPr defaultSize="0" autoLine="0" autoPict="0">
                <anchor moveWithCells="1">
                  <from>
                    <xdr:col>33</xdr:col>
                    <xdr:colOff>123825</xdr:colOff>
                    <xdr:row>11</xdr:row>
                    <xdr:rowOff>76200</xdr:rowOff>
                  </from>
                  <to>
                    <xdr:col>33</xdr:col>
                    <xdr:colOff>2476500</xdr:colOff>
                    <xdr:row>11</xdr:row>
                    <xdr:rowOff>342900</xdr:rowOff>
                  </to>
                </anchor>
              </controlPr>
            </control>
          </mc:Choice>
        </mc:AlternateContent>
        <mc:AlternateContent xmlns:mc="http://schemas.openxmlformats.org/markup-compatibility/2006">
          <mc:Choice Requires="x14">
            <control shapeId="22576" r:id="rId53" name="Drop Down 48">
              <controlPr defaultSize="0" autoLine="0" autoPict="0">
                <anchor moveWithCells="1">
                  <from>
                    <xdr:col>33</xdr:col>
                    <xdr:colOff>123825</xdr:colOff>
                    <xdr:row>12</xdr:row>
                    <xdr:rowOff>76200</xdr:rowOff>
                  </from>
                  <to>
                    <xdr:col>33</xdr:col>
                    <xdr:colOff>2476500</xdr:colOff>
                    <xdr:row>12</xdr:row>
                    <xdr:rowOff>342900</xdr:rowOff>
                  </to>
                </anchor>
              </controlPr>
            </control>
          </mc:Choice>
        </mc:AlternateContent>
        <mc:AlternateContent xmlns:mc="http://schemas.openxmlformats.org/markup-compatibility/2006">
          <mc:Choice Requires="x14">
            <control shapeId="22577" r:id="rId54" name="Drop Down 49">
              <controlPr defaultSize="0" autoLine="0" autoPict="0">
                <anchor moveWithCells="1">
                  <from>
                    <xdr:col>33</xdr:col>
                    <xdr:colOff>123825</xdr:colOff>
                    <xdr:row>13</xdr:row>
                    <xdr:rowOff>76200</xdr:rowOff>
                  </from>
                  <to>
                    <xdr:col>33</xdr:col>
                    <xdr:colOff>2476500</xdr:colOff>
                    <xdr:row>13</xdr:row>
                    <xdr:rowOff>342900</xdr:rowOff>
                  </to>
                </anchor>
              </controlPr>
            </control>
          </mc:Choice>
        </mc:AlternateContent>
        <mc:AlternateContent xmlns:mc="http://schemas.openxmlformats.org/markup-compatibility/2006">
          <mc:Choice Requires="x14">
            <control shapeId="22578" r:id="rId55" name="Drop Down 50">
              <controlPr defaultSize="0" autoLine="0" autoPict="0">
                <anchor moveWithCells="1">
                  <from>
                    <xdr:col>33</xdr:col>
                    <xdr:colOff>123825</xdr:colOff>
                    <xdr:row>14</xdr:row>
                    <xdr:rowOff>76200</xdr:rowOff>
                  </from>
                  <to>
                    <xdr:col>33</xdr:col>
                    <xdr:colOff>2476500</xdr:colOff>
                    <xdr:row>14</xdr:row>
                    <xdr:rowOff>342900</xdr:rowOff>
                  </to>
                </anchor>
              </controlPr>
            </control>
          </mc:Choice>
        </mc:AlternateContent>
        <mc:AlternateContent xmlns:mc="http://schemas.openxmlformats.org/markup-compatibility/2006">
          <mc:Choice Requires="x14">
            <control shapeId="22579" r:id="rId56" name="Drop Down 51">
              <controlPr defaultSize="0" autoLine="0" autoPict="0">
                <anchor moveWithCells="1">
                  <from>
                    <xdr:col>33</xdr:col>
                    <xdr:colOff>123825</xdr:colOff>
                    <xdr:row>15</xdr:row>
                    <xdr:rowOff>76200</xdr:rowOff>
                  </from>
                  <to>
                    <xdr:col>33</xdr:col>
                    <xdr:colOff>2476500</xdr:colOff>
                    <xdr:row>15</xdr:row>
                    <xdr:rowOff>342900</xdr:rowOff>
                  </to>
                </anchor>
              </controlPr>
            </control>
          </mc:Choice>
        </mc:AlternateContent>
        <mc:AlternateContent xmlns:mc="http://schemas.openxmlformats.org/markup-compatibility/2006">
          <mc:Choice Requires="x14">
            <control shapeId="22580" r:id="rId57" name="Drop Down 52">
              <controlPr defaultSize="0" autoLine="0" autoPict="0">
                <anchor moveWithCells="1">
                  <from>
                    <xdr:col>33</xdr:col>
                    <xdr:colOff>123825</xdr:colOff>
                    <xdr:row>16</xdr:row>
                    <xdr:rowOff>76200</xdr:rowOff>
                  </from>
                  <to>
                    <xdr:col>33</xdr:col>
                    <xdr:colOff>2476500</xdr:colOff>
                    <xdr:row>16</xdr:row>
                    <xdr:rowOff>342900</xdr:rowOff>
                  </to>
                </anchor>
              </controlPr>
            </control>
          </mc:Choice>
        </mc:AlternateContent>
        <mc:AlternateContent xmlns:mc="http://schemas.openxmlformats.org/markup-compatibility/2006">
          <mc:Choice Requires="x14">
            <control shapeId="22581" r:id="rId58" name="Drop Down 53">
              <controlPr defaultSize="0" autoLine="0" autoPict="0">
                <anchor moveWithCells="1">
                  <from>
                    <xdr:col>33</xdr:col>
                    <xdr:colOff>123825</xdr:colOff>
                    <xdr:row>17</xdr:row>
                    <xdr:rowOff>76200</xdr:rowOff>
                  </from>
                  <to>
                    <xdr:col>33</xdr:col>
                    <xdr:colOff>2476500</xdr:colOff>
                    <xdr:row>17</xdr:row>
                    <xdr:rowOff>342900</xdr:rowOff>
                  </to>
                </anchor>
              </controlPr>
            </control>
          </mc:Choice>
        </mc:AlternateContent>
        <mc:AlternateContent xmlns:mc="http://schemas.openxmlformats.org/markup-compatibility/2006">
          <mc:Choice Requires="x14">
            <control shapeId="22582" r:id="rId59" name="Drop Down 54">
              <controlPr defaultSize="0" autoLine="0" autoPict="0">
                <anchor moveWithCells="1">
                  <from>
                    <xdr:col>33</xdr:col>
                    <xdr:colOff>123825</xdr:colOff>
                    <xdr:row>18</xdr:row>
                    <xdr:rowOff>76200</xdr:rowOff>
                  </from>
                  <to>
                    <xdr:col>33</xdr:col>
                    <xdr:colOff>2476500</xdr:colOff>
                    <xdr:row>18</xdr:row>
                    <xdr:rowOff>342900</xdr:rowOff>
                  </to>
                </anchor>
              </controlPr>
            </control>
          </mc:Choice>
        </mc:AlternateContent>
        <mc:AlternateContent xmlns:mc="http://schemas.openxmlformats.org/markup-compatibility/2006">
          <mc:Choice Requires="x14">
            <control shapeId="22583" r:id="rId60" name="Drop Down 55">
              <controlPr defaultSize="0" autoLine="0" autoPict="0">
                <anchor moveWithCells="1">
                  <from>
                    <xdr:col>36</xdr:col>
                    <xdr:colOff>123825</xdr:colOff>
                    <xdr:row>9</xdr:row>
                    <xdr:rowOff>76200</xdr:rowOff>
                  </from>
                  <to>
                    <xdr:col>36</xdr:col>
                    <xdr:colOff>942975</xdr:colOff>
                    <xdr:row>9</xdr:row>
                    <xdr:rowOff>342900</xdr:rowOff>
                  </to>
                </anchor>
              </controlPr>
            </control>
          </mc:Choice>
        </mc:AlternateContent>
        <mc:AlternateContent xmlns:mc="http://schemas.openxmlformats.org/markup-compatibility/2006">
          <mc:Choice Requires="x14">
            <control shapeId="22584" r:id="rId61" name="Drop Down 56">
              <controlPr defaultSize="0" autoLine="0" autoPict="0">
                <anchor moveWithCells="1">
                  <from>
                    <xdr:col>36</xdr:col>
                    <xdr:colOff>123825</xdr:colOff>
                    <xdr:row>10</xdr:row>
                    <xdr:rowOff>76200</xdr:rowOff>
                  </from>
                  <to>
                    <xdr:col>36</xdr:col>
                    <xdr:colOff>942975</xdr:colOff>
                    <xdr:row>10</xdr:row>
                    <xdr:rowOff>342900</xdr:rowOff>
                  </to>
                </anchor>
              </controlPr>
            </control>
          </mc:Choice>
        </mc:AlternateContent>
        <mc:AlternateContent xmlns:mc="http://schemas.openxmlformats.org/markup-compatibility/2006">
          <mc:Choice Requires="x14">
            <control shapeId="22585" r:id="rId62" name="Drop Down 57">
              <controlPr defaultSize="0" autoLine="0" autoPict="0">
                <anchor moveWithCells="1">
                  <from>
                    <xdr:col>36</xdr:col>
                    <xdr:colOff>123825</xdr:colOff>
                    <xdr:row>11</xdr:row>
                    <xdr:rowOff>76200</xdr:rowOff>
                  </from>
                  <to>
                    <xdr:col>36</xdr:col>
                    <xdr:colOff>942975</xdr:colOff>
                    <xdr:row>11</xdr:row>
                    <xdr:rowOff>342900</xdr:rowOff>
                  </to>
                </anchor>
              </controlPr>
            </control>
          </mc:Choice>
        </mc:AlternateContent>
        <mc:AlternateContent xmlns:mc="http://schemas.openxmlformats.org/markup-compatibility/2006">
          <mc:Choice Requires="x14">
            <control shapeId="22586" r:id="rId63" name="Drop Down 58">
              <controlPr defaultSize="0" autoLine="0" autoPict="0">
                <anchor moveWithCells="1">
                  <from>
                    <xdr:col>36</xdr:col>
                    <xdr:colOff>123825</xdr:colOff>
                    <xdr:row>12</xdr:row>
                    <xdr:rowOff>76200</xdr:rowOff>
                  </from>
                  <to>
                    <xdr:col>36</xdr:col>
                    <xdr:colOff>942975</xdr:colOff>
                    <xdr:row>12</xdr:row>
                    <xdr:rowOff>342900</xdr:rowOff>
                  </to>
                </anchor>
              </controlPr>
            </control>
          </mc:Choice>
        </mc:AlternateContent>
        <mc:AlternateContent xmlns:mc="http://schemas.openxmlformats.org/markup-compatibility/2006">
          <mc:Choice Requires="x14">
            <control shapeId="22587" r:id="rId64" name="Drop Down 59">
              <controlPr defaultSize="0" autoLine="0" autoPict="0">
                <anchor moveWithCells="1">
                  <from>
                    <xdr:col>36</xdr:col>
                    <xdr:colOff>123825</xdr:colOff>
                    <xdr:row>13</xdr:row>
                    <xdr:rowOff>76200</xdr:rowOff>
                  </from>
                  <to>
                    <xdr:col>36</xdr:col>
                    <xdr:colOff>942975</xdr:colOff>
                    <xdr:row>13</xdr:row>
                    <xdr:rowOff>342900</xdr:rowOff>
                  </to>
                </anchor>
              </controlPr>
            </control>
          </mc:Choice>
        </mc:AlternateContent>
        <mc:AlternateContent xmlns:mc="http://schemas.openxmlformats.org/markup-compatibility/2006">
          <mc:Choice Requires="x14">
            <control shapeId="22588" r:id="rId65" name="Drop Down 60">
              <controlPr defaultSize="0" autoLine="0" autoPict="0">
                <anchor moveWithCells="1">
                  <from>
                    <xdr:col>36</xdr:col>
                    <xdr:colOff>123825</xdr:colOff>
                    <xdr:row>14</xdr:row>
                    <xdr:rowOff>76200</xdr:rowOff>
                  </from>
                  <to>
                    <xdr:col>36</xdr:col>
                    <xdr:colOff>942975</xdr:colOff>
                    <xdr:row>14</xdr:row>
                    <xdr:rowOff>342900</xdr:rowOff>
                  </to>
                </anchor>
              </controlPr>
            </control>
          </mc:Choice>
        </mc:AlternateContent>
        <mc:AlternateContent xmlns:mc="http://schemas.openxmlformats.org/markup-compatibility/2006">
          <mc:Choice Requires="x14">
            <control shapeId="22589" r:id="rId66" name="Drop Down 61">
              <controlPr defaultSize="0" autoLine="0" autoPict="0">
                <anchor moveWithCells="1">
                  <from>
                    <xdr:col>36</xdr:col>
                    <xdr:colOff>123825</xdr:colOff>
                    <xdr:row>15</xdr:row>
                    <xdr:rowOff>76200</xdr:rowOff>
                  </from>
                  <to>
                    <xdr:col>36</xdr:col>
                    <xdr:colOff>942975</xdr:colOff>
                    <xdr:row>15</xdr:row>
                    <xdr:rowOff>342900</xdr:rowOff>
                  </to>
                </anchor>
              </controlPr>
            </control>
          </mc:Choice>
        </mc:AlternateContent>
        <mc:AlternateContent xmlns:mc="http://schemas.openxmlformats.org/markup-compatibility/2006">
          <mc:Choice Requires="x14">
            <control shapeId="22590" r:id="rId67" name="Drop Down 62">
              <controlPr defaultSize="0" autoLine="0" autoPict="0">
                <anchor moveWithCells="1">
                  <from>
                    <xdr:col>36</xdr:col>
                    <xdr:colOff>123825</xdr:colOff>
                    <xdr:row>16</xdr:row>
                    <xdr:rowOff>76200</xdr:rowOff>
                  </from>
                  <to>
                    <xdr:col>36</xdr:col>
                    <xdr:colOff>942975</xdr:colOff>
                    <xdr:row>16</xdr:row>
                    <xdr:rowOff>342900</xdr:rowOff>
                  </to>
                </anchor>
              </controlPr>
            </control>
          </mc:Choice>
        </mc:AlternateContent>
        <mc:AlternateContent xmlns:mc="http://schemas.openxmlformats.org/markup-compatibility/2006">
          <mc:Choice Requires="x14">
            <control shapeId="22591" r:id="rId68" name="Drop Down 63">
              <controlPr defaultSize="0" autoLine="0" autoPict="0">
                <anchor moveWithCells="1">
                  <from>
                    <xdr:col>36</xdr:col>
                    <xdr:colOff>123825</xdr:colOff>
                    <xdr:row>17</xdr:row>
                    <xdr:rowOff>76200</xdr:rowOff>
                  </from>
                  <to>
                    <xdr:col>36</xdr:col>
                    <xdr:colOff>942975</xdr:colOff>
                    <xdr:row>17</xdr:row>
                    <xdr:rowOff>342900</xdr:rowOff>
                  </to>
                </anchor>
              </controlPr>
            </control>
          </mc:Choice>
        </mc:AlternateContent>
        <mc:AlternateContent xmlns:mc="http://schemas.openxmlformats.org/markup-compatibility/2006">
          <mc:Choice Requires="x14">
            <control shapeId="22592" r:id="rId69" name="Drop Down 64">
              <controlPr defaultSize="0" autoLine="0" autoPict="0">
                <anchor moveWithCells="1">
                  <from>
                    <xdr:col>36</xdr:col>
                    <xdr:colOff>123825</xdr:colOff>
                    <xdr:row>18</xdr:row>
                    <xdr:rowOff>76200</xdr:rowOff>
                  </from>
                  <to>
                    <xdr:col>36</xdr:col>
                    <xdr:colOff>942975</xdr:colOff>
                    <xdr:row>18</xdr:row>
                    <xdr:rowOff>342900</xdr:rowOff>
                  </to>
                </anchor>
              </controlPr>
            </control>
          </mc:Choice>
        </mc:AlternateContent>
        <mc:AlternateContent xmlns:mc="http://schemas.openxmlformats.org/markup-compatibility/2006">
          <mc:Choice Requires="x14">
            <control shapeId="22593" r:id="rId70" name="Drop Down 65">
              <controlPr defaultSize="0" autoLine="0" autoPict="0">
                <anchor moveWithCells="1">
                  <from>
                    <xdr:col>39</xdr:col>
                    <xdr:colOff>76200</xdr:colOff>
                    <xdr:row>9</xdr:row>
                    <xdr:rowOff>85725</xdr:rowOff>
                  </from>
                  <to>
                    <xdr:col>39</xdr:col>
                    <xdr:colOff>2409825</xdr:colOff>
                    <xdr:row>9</xdr:row>
                    <xdr:rowOff>342900</xdr:rowOff>
                  </to>
                </anchor>
              </controlPr>
            </control>
          </mc:Choice>
        </mc:AlternateContent>
        <mc:AlternateContent xmlns:mc="http://schemas.openxmlformats.org/markup-compatibility/2006">
          <mc:Choice Requires="x14">
            <control shapeId="22594" r:id="rId71" name="Drop Down 66">
              <controlPr defaultSize="0" autoLine="0" autoPict="0">
                <anchor moveWithCells="1">
                  <from>
                    <xdr:col>39</xdr:col>
                    <xdr:colOff>76200</xdr:colOff>
                    <xdr:row>10</xdr:row>
                    <xdr:rowOff>85725</xdr:rowOff>
                  </from>
                  <to>
                    <xdr:col>39</xdr:col>
                    <xdr:colOff>2409825</xdr:colOff>
                    <xdr:row>10</xdr:row>
                    <xdr:rowOff>342900</xdr:rowOff>
                  </to>
                </anchor>
              </controlPr>
            </control>
          </mc:Choice>
        </mc:AlternateContent>
        <mc:AlternateContent xmlns:mc="http://schemas.openxmlformats.org/markup-compatibility/2006">
          <mc:Choice Requires="x14">
            <control shapeId="22595" r:id="rId72" name="Drop Down 67">
              <controlPr defaultSize="0" autoLine="0" autoPict="0">
                <anchor moveWithCells="1">
                  <from>
                    <xdr:col>39</xdr:col>
                    <xdr:colOff>76200</xdr:colOff>
                    <xdr:row>11</xdr:row>
                    <xdr:rowOff>85725</xdr:rowOff>
                  </from>
                  <to>
                    <xdr:col>39</xdr:col>
                    <xdr:colOff>2409825</xdr:colOff>
                    <xdr:row>11</xdr:row>
                    <xdr:rowOff>342900</xdr:rowOff>
                  </to>
                </anchor>
              </controlPr>
            </control>
          </mc:Choice>
        </mc:AlternateContent>
        <mc:AlternateContent xmlns:mc="http://schemas.openxmlformats.org/markup-compatibility/2006">
          <mc:Choice Requires="x14">
            <control shapeId="22596" r:id="rId73" name="Drop Down 68">
              <controlPr defaultSize="0" autoLine="0" autoPict="0">
                <anchor moveWithCells="1">
                  <from>
                    <xdr:col>39</xdr:col>
                    <xdr:colOff>76200</xdr:colOff>
                    <xdr:row>12</xdr:row>
                    <xdr:rowOff>85725</xdr:rowOff>
                  </from>
                  <to>
                    <xdr:col>39</xdr:col>
                    <xdr:colOff>2409825</xdr:colOff>
                    <xdr:row>12</xdr:row>
                    <xdr:rowOff>342900</xdr:rowOff>
                  </to>
                </anchor>
              </controlPr>
            </control>
          </mc:Choice>
        </mc:AlternateContent>
        <mc:AlternateContent xmlns:mc="http://schemas.openxmlformats.org/markup-compatibility/2006">
          <mc:Choice Requires="x14">
            <control shapeId="22597" r:id="rId74" name="Drop Down 69">
              <controlPr defaultSize="0" autoLine="0" autoPict="0">
                <anchor moveWithCells="1">
                  <from>
                    <xdr:col>39</xdr:col>
                    <xdr:colOff>76200</xdr:colOff>
                    <xdr:row>13</xdr:row>
                    <xdr:rowOff>85725</xdr:rowOff>
                  </from>
                  <to>
                    <xdr:col>39</xdr:col>
                    <xdr:colOff>2409825</xdr:colOff>
                    <xdr:row>13</xdr:row>
                    <xdr:rowOff>342900</xdr:rowOff>
                  </to>
                </anchor>
              </controlPr>
            </control>
          </mc:Choice>
        </mc:AlternateContent>
        <mc:AlternateContent xmlns:mc="http://schemas.openxmlformats.org/markup-compatibility/2006">
          <mc:Choice Requires="x14">
            <control shapeId="22598" r:id="rId75" name="Drop Down 70">
              <controlPr defaultSize="0" autoLine="0" autoPict="0">
                <anchor moveWithCells="1">
                  <from>
                    <xdr:col>39</xdr:col>
                    <xdr:colOff>76200</xdr:colOff>
                    <xdr:row>14</xdr:row>
                    <xdr:rowOff>85725</xdr:rowOff>
                  </from>
                  <to>
                    <xdr:col>39</xdr:col>
                    <xdr:colOff>2409825</xdr:colOff>
                    <xdr:row>14</xdr:row>
                    <xdr:rowOff>342900</xdr:rowOff>
                  </to>
                </anchor>
              </controlPr>
            </control>
          </mc:Choice>
        </mc:AlternateContent>
        <mc:AlternateContent xmlns:mc="http://schemas.openxmlformats.org/markup-compatibility/2006">
          <mc:Choice Requires="x14">
            <control shapeId="22599" r:id="rId76" name="Drop Down 71">
              <controlPr defaultSize="0" autoLine="0" autoPict="0">
                <anchor moveWithCells="1">
                  <from>
                    <xdr:col>39</xdr:col>
                    <xdr:colOff>76200</xdr:colOff>
                    <xdr:row>15</xdr:row>
                    <xdr:rowOff>85725</xdr:rowOff>
                  </from>
                  <to>
                    <xdr:col>39</xdr:col>
                    <xdr:colOff>2409825</xdr:colOff>
                    <xdr:row>15</xdr:row>
                    <xdr:rowOff>342900</xdr:rowOff>
                  </to>
                </anchor>
              </controlPr>
            </control>
          </mc:Choice>
        </mc:AlternateContent>
        <mc:AlternateContent xmlns:mc="http://schemas.openxmlformats.org/markup-compatibility/2006">
          <mc:Choice Requires="x14">
            <control shapeId="22600" r:id="rId77" name="Drop Down 72">
              <controlPr defaultSize="0" autoLine="0" autoPict="0">
                <anchor moveWithCells="1">
                  <from>
                    <xdr:col>39</xdr:col>
                    <xdr:colOff>76200</xdr:colOff>
                    <xdr:row>16</xdr:row>
                    <xdr:rowOff>85725</xdr:rowOff>
                  </from>
                  <to>
                    <xdr:col>39</xdr:col>
                    <xdr:colOff>2409825</xdr:colOff>
                    <xdr:row>16</xdr:row>
                    <xdr:rowOff>342900</xdr:rowOff>
                  </to>
                </anchor>
              </controlPr>
            </control>
          </mc:Choice>
        </mc:AlternateContent>
        <mc:AlternateContent xmlns:mc="http://schemas.openxmlformats.org/markup-compatibility/2006">
          <mc:Choice Requires="x14">
            <control shapeId="22601" r:id="rId78" name="Drop Down 73">
              <controlPr defaultSize="0" autoLine="0" autoPict="0">
                <anchor moveWithCells="1">
                  <from>
                    <xdr:col>39</xdr:col>
                    <xdr:colOff>76200</xdr:colOff>
                    <xdr:row>17</xdr:row>
                    <xdr:rowOff>85725</xdr:rowOff>
                  </from>
                  <to>
                    <xdr:col>39</xdr:col>
                    <xdr:colOff>2409825</xdr:colOff>
                    <xdr:row>17</xdr:row>
                    <xdr:rowOff>342900</xdr:rowOff>
                  </to>
                </anchor>
              </controlPr>
            </control>
          </mc:Choice>
        </mc:AlternateContent>
        <mc:AlternateContent xmlns:mc="http://schemas.openxmlformats.org/markup-compatibility/2006">
          <mc:Choice Requires="x14">
            <control shapeId="22602" r:id="rId79" name="Drop Down 74">
              <controlPr defaultSize="0" autoLine="0" autoPict="0">
                <anchor moveWithCells="1">
                  <from>
                    <xdr:col>39</xdr:col>
                    <xdr:colOff>76200</xdr:colOff>
                    <xdr:row>18</xdr:row>
                    <xdr:rowOff>85725</xdr:rowOff>
                  </from>
                  <to>
                    <xdr:col>39</xdr:col>
                    <xdr:colOff>2409825</xdr:colOff>
                    <xdr:row>18</xdr:row>
                    <xdr:rowOff>342900</xdr:rowOff>
                  </to>
                </anchor>
              </controlPr>
            </control>
          </mc:Choice>
        </mc:AlternateContent>
        <mc:AlternateContent xmlns:mc="http://schemas.openxmlformats.org/markup-compatibility/2006">
          <mc:Choice Requires="x14">
            <control shapeId="22603" r:id="rId80" name="Drop Down 75">
              <controlPr defaultSize="0" autoLine="0" autoPict="0">
                <anchor moveWithCells="1">
                  <from>
                    <xdr:col>42</xdr:col>
                    <xdr:colOff>123825</xdr:colOff>
                    <xdr:row>9</xdr:row>
                    <xdr:rowOff>76200</xdr:rowOff>
                  </from>
                  <to>
                    <xdr:col>42</xdr:col>
                    <xdr:colOff>933450</xdr:colOff>
                    <xdr:row>9</xdr:row>
                    <xdr:rowOff>342900</xdr:rowOff>
                  </to>
                </anchor>
              </controlPr>
            </control>
          </mc:Choice>
        </mc:AlternateContent>
        <mc:AlternateContent xmlns:mc="http://schemas.openxmlformats.org/markup-compatibility/2006">
          <mc:Choice Requires="x14">
            <control shapeId="22604" r:id="rId81" name="Drop Down 76">
              <controlPr defaultSize="0" autoLine="0" autoPict="0">
                <anchor moveWithCells="1">
                  <from>
                    <xdr:col>42</xdr:col>
                    <xdr:colOff>123825</xdr:colOff>
                    <xdr:row>10</xdr:row>
                    <xdr:rowOff>76200</xdr:rowOff>
                  </from>
                  <to>
                    <xdr:col>42</xdr:col>
                    <xdr:colOff>933450</xdr:colOff>
                    <xdr:row>10</xdr:row>
                    <xdr:rowOff>342900</xdr:rowOff>
                  </to>
                </anchor>
              </controlPr>
            </control>
          </mc:Choice>
        </mc:AlternateContent>
        <mc:AlternateContent xmlns:mc="http://schemas.openxmlformats.org/markup-compatibility/2006">
          <mc:Choice Requires="x14">
            <control shapeId="22605" r:id="rId82" name="Drop Down 77">
              <controlPr defaultSize="0" autoLine="0" autoPict="0">
                <anchor moveWithCells="1">
                  <from>
                    <xdr:col>42</xdr:col>
                    <xdr:colOff>123825</xdr:colOff>
                    <xdr:row>11</xdr:row>
                    <xdr:rowOff>76200</xdr:rowOff>
                  </from>
                  <to>
                    <xdr:col>42</xdr:col>
                    <xdr:colOff>933450</xdr:colOff>
                    <xdr:row>11</xdr:row>
                    <xdr:rowOff>342900</xdr:rowOff>
                  </to>
                </anchor>
              </controlPr>
            </control>
          </mc:Choice>
        </mc:AlternateContent>
        <mc:AlternateContent xmlns:mc="http://schemas.openxmlformats.org/markup-compatibility/2006">
          <mc:Choice Requires="x14">
            <control shapeId="22606" r:id="rId83" name="Drop Down 78">
              <controlPr defaultSize="0" autoLine="0" autoPict="0">
                <anchor moveWithCells="1">
                  <from>
                    <xdr:col>42</xdr:col>
                    <xdr:colOff>123825</xdr:colOff>
                    <xdr:row>12</xdr:row>
                    <xdr:rowOff>76200</xdr:rowOff>
                  </from>
                  <to>
                    <xdr:col>42</xdr:col>
                    <xdr:colOff>933450</xdr:colOff>
                    <xdr:row>12</xdr:row>
                    <xdr:rowOff>342900</xdr:rowOff>
                  </to>
                </anchor>
              </controlPr>
            </control>
          </mc:Choice>
        </mc:AlternateContent>
        <mc:AlternateContent xmlns:mc="http://schemas.openxmlformats.org/markup-compatibility/2006">
          <mc:Choice Requires="x14">
            <control shapeId="22607" r:id="rId84" name="Drop Down 79">
              <controlPr defaultSize="0" autoLine="0" autoPict="0">
                <anchor moveWithCells="1">
                  <from>
                    <xdr:col>42</xdr:col>
                    <xdr:colOff>123825</xdr:colOff>
                    <xdr:row>13</xdr:row>
                    <xdr:rowOff>76200</xdr:rowOff>
                  </from>
                  <to>
                    <xdr:col>42</xdr:col>
                    <xdr:colOff>933450</xdr:colOff>
                    <xdr:row>13</xdr:row>
                    <xdr:rowOff>342900</xdr:rowOff>
                  </to>
                </anchor>
              </controlPr>
            </control>
          </mc:Choice>
        </mc:AlternateContent>
        <mc:AlternateContent xmlns:mc="http://schemas.openxmlformats.org/markup-compatibility/2006">
          <mc:Choice Requires="x14">
            <control shapeId="22608" r:id="rId85" name="Drop Down 80">
              <controlPr defaultSize="0" autoLine="0" autoPict="0">
                <anchor moveWithCells="1">
                  <from>
                    <xdr:col>42</xdr:col>
                    <xdr:colOff>123825</xdr:colOff>
                    <xdr:row>14</xdr:row>
                    <xdr:rowOff>76200</xdr:rowOff>
                  </from>
                  <to>
                    <xdr:col>42</xdr:col>
                    <xdr:colOff>933450</xdr:colOff>
                    <xdr:row>14</xdr:row>
                    <xdr:rowOff>342900</xdr:rowOff>
                  </to>
                </anchor>
              </controlPr>
            </control>
          </mc:Choice>
        </mc:AlternateContent>
        <mc:AlternateContent xmlns:mc="http://schemas.openxmlformats.org/markup-compatibility/2006">
          <mc:Choice Requires="x14">
            <control shapeId="22609" r:id="rId86" name="Drop Down 81">
              <controlPr defaultSize="0" autoLine="0" autoPict="0">
                <anchor moveWithCells="1">
                  <from>
                    <xdr:col>42</xdr:col>
                    <xdr:colOff>123825</xdr:colOff>
                    <xdr:row>15</xdr:row>
                    <xdr:rowOff>76200</xdr:rowOff>
                  </from>
                  <to>
                    <xdr:col>42</xdr:col>
                    <xdr:colOff>933450</xdr:colOff>
                    <xdr:row>15</xdr:row>
                    <xdr:rowOff>342900</xdr:rowOff>
                  </to>
                </anchor>
              </controlPr>
            </control>
          </mc:Choice>
        </mc:AlternateContent>
        <mc:AlternateContent xmlns:mc="http://schemas.openxmlformats.org/markup-compatibility/2006">
          <mc:Choice Requires="x14">
            <control shapeId="22610" r:id="rId87" name="Drop Down 82">
              <controlPr defaultSize="0" autoLine="0" autoPict="0">
                <anchor moveWithCells="1">
                  <from>
                    <xdr:col>42</xdr:col>
                    <xdr:colOff>123825</xdr:colOff>
                    <xdr:row>16</xdr:row>
                    <xdr:rowOff>76200</xdr:rowOff>
                  </from>
                  <to>
                    <xdr:col>42</xdr:col>
                    <xdr:colOff>933450</xdr:colOff>
                    <xdr:row>16</xdr:row>
                    <xdr:rowOff>342900</xdr:rowOff>
                  </to>
                </anchor>
              </controlPr>
            </control>
          </mc:Choice>
        </mc:AlternateContent>
        <mc:AlternateContent xmlns:mc="http://schemas.openxmlformats.org/markup-compatibility/2006">
          <mc:Choice Requires="x14">
            <control shapeId="22611" r:id="rId88" name="Drop Down 83">
              <controlPr defaultSize="0" autoLine="0" autoPict="0">
                <anchor moveWithCells="1">
                  <from>
                    <xdr:col>42</xdr:col>
                    <xdr:colOff>123825</xdr:colOff>
                    <xdr:row>17</xdr:row>
                    <xdr:rowOff>76200</xdr:rowOff>
                  </from>
                  <to>
                    <xdr:col>42</xdr:col>
                    <xdr:colOff>933450</xdr:colOff>
                    <xdr:row>17</xdr:row>
                    <xdr:rowOff>342900</xdr:rowOff>
                  </to>
                </anchor>
              </controlPr>
            </control>
          </mc:Choice>
        </mc:AlternateContent>
        <mc:AlternateContent xmlns:mc="http://schemas.openxmlformats.org/markup-compatibility/2006">
          <mc:Choice Requires="x14">
            <control shapeId="22612" r:id="rId89" name="Drop Down 84">
              <controlPr defaultSize="0" autoLine="0" autoPict="0">
                <anchor moveWithCells="1">
                  <from>
                    <xdr:col>42</xdr:col>
                    <xdr:colOff>123825</xdr:colOff>
                    <xdr:row>18</xdr:row>
                    <xdr:rowOff>76200</xdr:rowOff>
                  </from>
                  <to>
                    <xdr:col>42</xdr:col>
                    <xdr:colOff>933450</xdr:colOff>
                    <xdr:row>18</xdr:row>
                    <xdr:rowOff>342900</xdr:rowOff>
                  </to>
                </anchor>
              </controlPr>
            </control>
          </mc:Choice>
        </mc:AlternateContent>
        <mc:AlternateContent xmlns:mc="http://schemas.openxmlformats.org/markup-compatibility/2006">
          <mc:Choice Requires="x14">
            <control shapeId="22613" r:id="rId90" name="Drop Down 85">
              <controlPr defaultSize="0" autoLine="0" autoPict="0">
                <anchor moveWithCells="1">
                  <from>
                    <xdr:col>45</xdr:col>
                    <xdr:colOff>76200</xdr:colOff>
                    <xdr:row>9</xdr:row>
                    <xdr:rowOff>85725</xdr:rowOff>
                  </from>
                  <to>
                    <xdr:col>45</xdr:col>
                    <xdr:colOff>2409825</xdr:colOff>
                    <xdr:row>9</xdr:row>
                    <xdr:rowOff>342900</xdr:rowOff>
                  </to>
                </anchor>
              </controlPr>
            </control>
          </mc:Choice>
        </mc:AlternateContent>
        <mc:AlternateContent xmlns:mc="http://schemas.openxmlformats.org/markup-compatibility/2006">
          <mc:Choice Requires="x14">
            <control shapeId="22614" r:id="rId91" name="Drop Down 86">
              <controlPr defaultSize="0" autoLine="0" autoPict="0">
                <anchor moveWithCells="1">
                  <from>
                    <xdr:col>45</xdr:col>
                    <xdr:colOff>76200</xdr:colOff>
                    <xdr:row>10</xdr:row>
                    <xdr:rowOff>85725</xdr:rowOff>
                  </from>
                  <to>
                    <xdr:col>45</xdr:col>
                    <xdr:colOff>2409825</xdr:colOff>
                    <xdr:row>10</xdr:row>
                    <xdr:rowOff>342900</xdr:rowOff>
                  </to>
                </anchor>
              </controlPr>
            </control>
          </mc:Choice>
        </mc:AlternateContent>
        <mc:AlternateContent xmlns:mc="http://schemas.openxmlformats.org/markup-compatibility/2006">
          <mc:Choice Requires="x14">
            <control shapeId="22615" r:id="rId92" name="Drop Down 87">
              <controlPr defaultSize="0" autoLine="0" autoPict="0">
                <anchor moveWithCells="1">
                  <from>
                    <xdr:col>45</xdr:col>
                    <xdr:colOff>76200</xdr:colOff>
                    <xdr:row>11</xdr:row>
                    <xdr:rowOff>85725</xdr:rowOff>
                  </from>
                  <to>
                    <xdr:col>45</xdr:col>
                    <xdr:colOff>2409825</xdr:colOff>
                    <xdr:row>11</xdr:row>
                    <xdr:rowOff>342900</xdr:rowOff>
                  </to>
                </anchor>
              </controlPr>
            </control>
          </mc:Choice>
        </mc:AlternateContent>
        <mc:AlternateContent xmlns:mc="http://schemas.openxmlformats.org/markup-compatibility/2006">
          <mc:Choice Requires="x14">
            <control shapeId="22616" r:id="rId93" name="Drop Down 88">
              <controlPr defaultSize="0" autoLine="0" autoPict="0">
                <anchor moveWithCells="1">
                  <from>
                    <xdr:col>45</xdr:col>
                    <xdr:colOff>76200</xdr:colOff>
                    <xdr:row>12</xdr:row>
                    <xdr:rowOff>85725</xdr:rowOff>
                  </from>
                  <to>
                    <xdr:col>45</xdr:col>
                    <xdr:colOff>2409825</xdr:colOff>
                    <xdr:row>12</xdr:row>
                    <xdr:rowOff>342900</xdr:rowOff>
                  </to>
                </anchor>
              </controlPr>
            </control>
          </mc:Choice>
        </mc:AlternateContent>
        <mc:AlternateContent xmlns:mc="http://schemas.openxmlformats.org/markup-compatibility/2006">
          <mc:Choice Requires="x14">
            <control shapeId="22617" r:id="rId94" name="Drop Down 89">
              <controlPr defaultSize="0" autoLine="0" autoPict="0">
                <anchor moveWithCells="1">
                  <from>
                    <xdr:col>45</xdr:col>
                    <xdr:colOff>76200</xdr:colOff>
                    <xdr:row>13</xdr:row>
                    <xdr:rowOff>85725</xdr:rowOff>
                  </from>
                  <to>
                    <xdr:col>45</xdr:col>
                    <xdr:colOff>2409825</xdr:colOff>
                    <xdr:row>13</xdr:row>
                    <xdr:rowOff>342900</xdr:rowOff>
                  </to>
                </anchor>
              </controlPr>
            </control>
          </mc:Choice>
        </mc:AlternateContent>
        <mc:AlternateContent xmlns:mc="http://schemas.openxmlformats.org/markup-compatibility/2006">
          <mc:Choice Requires="x14">
            <control shapeId="22618" r:id="rId95" name="Drop Down 90">
              <controlPr defaultSize="0" autoLine="0" autoPict="0">
                <anchor moveWithCells="1">
                  <from>
                    <xdr:col>45</xdr:col>
                    <xdr:colOff>76200</xdr:colOff>
                    <xdr:row>14</xdr:row>
                    <xdr:rowOff>85725</xdr:rowOff>
                  </from>
                  <to>
                    <xdr:col>45</xdr:col>
                    <xdr:colOff>2409825</xdr:colOff>
                    <xdr:row>14</xdr:row>
                    <xdr:rowOff>342900</xdr:rowOff>
                  </to>
                </anchor>
              </controlPr>
            </control>
          </mc:Choice>
        </mc:AlternateContent>
        <mc:AlternateContent xmlns:mc="http://schemas.openxmlformats.org/markup-compatibility/2006">
          <mc:Choice Requires="x14">
            <control shapeId="22619" r:id="rId96" name="Drop Down 91">
              <controlPr defaultSize="0" autoLine="0" autoPict="0">
                <anchor moveWithCells="1">
                  <from>
                    <xdr:col>45</xdr:col>
                    <xdr:colOff>76200</xdr:colOff>
                    <xdr:row>15</xdr:row>
                    <xdr:rowOff>85725</xdr:rowOff>
                  </from>
                  <to>
                    <xdr:col>45</xdr:col>
                    <xdr:colOff>2409825</xdr:colOff>
                    <xdr:row>15</xdr:row>
                    <xdr:rowOff>342900</xdr:rowOff>
                  </to>
                </anchor>
              </controlPr>
            </control>
          </mc:Choice>
        </mc:AlternateContent>
        <mc:AlternateContent xmlns:mc="http://schemas.openxmlformats.org/markup-compatibility/2006">
          <mc:Choice Requires="x14">
            <control shapeId="22620" r:id="rId97" name="Drop Down 92">
              <controlPr defaultSize="0" autoLine="0" autoPict="0">
                <anchor moveWithCells="1">
                  <from>
                    <xdr:col>45</xdr:col>
                    <xdr:colOff>76200</xdr:colOff>
                    <xdr:row>16</xdr:row>
                    <xdr:rowOff>85725</xdr:rowOff>
                  </from>
                  <to>
                    <xdr:col>45</xdr:col>
                    <xdr:colOff>2409825</xdr:colOff>
                    <xdr:row>16</xdr:row>
                    <xdr:rowOff>342900</xdr:rowOff>
                  </to>
                </anchor>
              </controlPr>
            </control>
          </mc:Choice>
        </mc:AlternateContent>
        <mc:AlternateContent xmlns:mc="http://schemas.openxmlformats.org/markup-compatibility/2006">
          <mc:Choice Requires="x14">
            <control shapeId="22621" r:id="rId98" name="Drop Down 93">
              <controlPr defaultSize="0" autoLine="0" autoPict="0">
                <anchor moveWithCells="1">
                  <from>
                    <xdr:col>45</xdr:col>
                    <xdr:colOff>76200</xdr:colOff>
                    <xdr:row>17</xdr:row>
                    <xdr:rowOff>85725</xdr:rowOff>
                  </from>
                  <to>
                    <xdr:col>45</xdr:col>
                    <xdr:colOff>2409825</xdr:colOff>
                    <xdr:row>17</xdr:row>
                    <xdr:rowOff>342900</xdr:rowOff>
                  </to>
                </anchor>
              </controlPr>
            </control>
          </mc:Choice>
        </mc:AlternateContent>
        <mc:AlternateContent xmlns:mc="http://schemas.openxmlformats.org/markup-compatibility/2006">
          <mc:Choice Requires="x14">
            <control shapeId="22622" r:id="rId99" name="Drop Down 94">
              <controlPr defaultSize="0" autoLine="0" autoPict="0">
                <anchor moveWithCells="1">
                  <from>
                    <xdr:col>45</xdr:col>
                    <xdr:colOff>76200</xdr:colOff>
                    <xdr:row>18</xdr:row>
                    <xdr:rowOff>85725</xdr:rowOff>
                  </from>
                  <to>
                    <xdr:col>45</xdr:col>
                    <xdr:colOff>2409825</xdr:colOff>
                    <xdr:row>18</xdr:row>
                    <xdr:rowOff>342900</xdr:rowOff>
                  </to>
                </anchor>
              </controlPr>
            </control>
          </mc:Choice>
        </mc:AlternateContent>
        <mc:AlternateContent xmlns:mc="http://schemas.openxmlformats.org/markup-compatibility/2006">
          <mc:Choice Requires="x14">
            <control shapeId="22623" r:id="rId100" name="Drop Down 95">
              <controlPr defaultSize="0" autoLine="0" autoPict="0">
                <anchor moveWithCells="1">
                  <from>
                    <xdr:col>48</xdr:col>
                    <xdr:colOff>57150</xdr:colOff>
                    <xdr:row>9</xdr:row>
                    <xdr:rowOff>76200</xdr:rowOff>
                  </from>
                  <to>
                    <xdr:col>48</xdr:col>
                    <xdr:colOff>866775</xdr:colOff>
                    <xdr:row>9</xdr:row>
                    <xdr:rowOff>342900</xdr:rowOff>
                  </to>
                </anchor>
              </controlPr>
            </control>
          </mc:Choice>
        </mc:AlternateContent>
        <mc:AlternateContent xmlns:mc="http://schemas.openxmlformats.org/markup-compatibility/2006">
          <mc:Choice Requires="x14">
            <control shapeId="22624" r:id="rId101" name="Drop Down 96">
              <controlPr defaultSize="0" autoLine="0" autoPict="0">
                <anchor moveWithCells="1">
                  <from>
                    <xdr:col>48</xdr:col>
                    <xdr:colOff>57150</xdr:colOff>
                    <xdr:row>10</xdr:row>
                    <xdr:rowOff>76200</xdr:rowOff>
                  </from>
                  <to>
                    <xdr:col>48</xdr:col>
                    <xdr:colOff>866775</xdr:colOff>
                    <xdr:row>10</xdr:row>
                    <xdr:rowOff>342900</xdr:rowOff>
                  </to>
                </anchor>
              </controlPr>
            </control>
          </mc:Choice>
        </mc:AlternateContent>
        <mc:AlternateContent xmlns:mc="http://schemas.openxmlformats.org/markup-compatibility/2006">
          <mc:Choice Requires="x14">
            <control shapeId="22625" r:id="rId102" name="Drop Down 97">
              <controlPr defaultSize="0" autoLine="0" autoPict="0">
                <anchor moveWithCells="1">
                  <from>
                    <xdr:col>48</xdr:col>
                    <xdr:colOff>38100</xdr:colOff>
                    <xdr:row>11</xdr:row>
                    <xdr:rowOff>76200</xdr:rowOff>
                  </from>
                  <to>
                    <xdr:col>48</xdr:col>
                    <xdr:colOff>847725</xdr:colOff>
                    <xdr:row>11</xdr:row>
                    <xdr:rowOff>342900</xdr:rowOff>
                  </to>
                </anchor>
              </controlPr>
            </control>
          </mc:Choice>
        </mc:AlternateContent>
        <mc:AlternateContent xmlns:mc="http://schemas.openxmlformats.org/markup-compatibility/2006">
          <mc:Choice Requires="x14">
            <control shapeId="22626" r:id="rId103" name="Drop Down 98">
              <controlPr defaultSize="0" autoLine="0" autoPict="0">
                <anchor moveWithCells="1">
                  <from>
                    <xdr:col>48</xdr:col>
                    <xdr:colOff>76200</xdr:colOff>
                    <xdr:row>12</xdr:row>
                    <xdr:rowOff>76200</xdr:rowOff>
                  </from>
                  <to>
                    <xdr:col>48</xdr:col>
                    <xdr:colOff>885825</xdr:colOff>
                    <xdr:row>12</xdr:row>
                    <xdr:rowOff>342900</xdr:rowOff>
                  </to>
                </anchor>
              </controlPr>
            </control>
          </mc:Choice>
        </mc:AlternateContent>
        <mc:AlternateContent xmlns:mc="http://schemas.openxmlformats.org/markup-compatibility/2006">
          <mc:Choice Requires="x14">
            <control shapeId="22627" r:id="rId104" name="Drop Down 99">
              <controlPr defaultSize="0" autoLine="0" autoPict="0">
                <anchor moveWithCells="1">
                  <from>
                    <xdr:col>48</xdr:col>
                    <xdr:colOff>76200</xdr:colOff>
                    <xdr:row>13</xdr:row>
                    <xdr:rowOff>76200</xdr:rowOff>
                  </from>
                  <to>
                    <xdr:col>48</xdr:col>
                    <xdr:colOff>885825</xdr:colOff>
                    <xdr:row>13</xdr:row>
                    <xdr:rowOff>342900</xdr:rowOff>
                  </to>
                </anchor>
              </controlPr>
            </control>
          </mc:Choice>
        </mc:AlternateContent>
        <mc:AlternateContent xmlns:mc="http://schemas.openxmlformats.org/markup-compatibility/2006">
          <mc:Choice Requires="x14">
            <control shapeId="22628" r:id="rId105" name="Drop Down 100">
              <controlPr defaultSize="0" autoLine="0" autoPict="0">
                <anchor moveWithCells="1">
                  <from>
                    <xdr:col>48</xdr:col>
                    <xdr:colOff>76200</xdr:colOff>
                    <xdr:row>14</xdr:row>
                    <xdr:rowOff>76200</xdr:rowOff>
                  </from>
                  <to>
                    <xdr:col>48</xdr:col>
                    <xdr:colOff>885825</xdr:colOff>
                    <xdr:row>14</xdr:row>
                    <xdr:rowOff>342900</xdr:rowOff>
                  </to>
                </anchor>
              </controlPr>
            </control>
          </mc:Choice>
        </mc:AlternateContent>
        <mc:AlternateContent xmlns:mc="http://schemas.openxmlformats.org/markup-compatibility/2006">
          <mc:Choice Requires="x14">
            <control shapeId="22629" r:id="rId106" name="Drop Down 101">
              <controlPr defaultSize="0" autoLine="0" autoPict="0">
                <anchor moveWithCells="1">
                  <from>
                    <xdr:col>48</xdr:col>
                    <xdr:colOff>76200</xdr:colOff>
                    <xdr:row>15</xdr:row>
                    <xdr:rowOff>85725</xdr:rowOff>
                  </from>
                  <to>
                    <xdr:col>48</xdr:col>
                    <xdr:colOff>885825</xdr:colOff>
                    <xdr:row>15</xdr:row>
                    <xdr:rowOff>342900</xdr:rowOff>
                  </to>
                </anchor>
              </controlPr>
            </control>
          </mc:Choice>
        </mc:AlternateContent>
        <mc:AlternateContent xmlns:mc="http://schemas.openxmlformats.org/markup-compatibility/2006">
          <mc:Choice Requires="x14">
            <control shapeId="22630" r:id="rId107" name="Drop Down 102">
              <controlPr defaultSize="0" autoLine="0" autoPict="0">
                <anchor moveWithCells="1">
                  <from>
                    <xdr:col>48</xdr:col>
                    <xdr:colOff>76200</xdr:colOff>
                    <xdr:row>16</xdr:row>
                    <xdr:rowOff>76200</xdr:rowOff>
                  </from>
                  <to>
                    <xdr:col>48</xdr:col>
                    <xdr:colOff>885825</xdr:colOff>
                    <xdr:row>16</xdr:row>
                    <xdr:rowOff>342900</xdr:rowOff>
                  </to>
                </anchor>
              </controlPr>
            </control>
          </mc:Choice>
        </mc:AlternateContent>
        <mc:AlternateContent xmlns:mc="http://schemas.openxmlformats.org/markup-compatibility/2006">
          <mc:Choice Requires="x14">
            <control shapeId="22631" r:id="rId108" name="Drop Down 103">
              <controlPr defaultSize="0" autoLine="0" autoPict="0">
                <anchor moveWithCells="1">
                  <from>
                    <xdr:col>48</xdr:col>
                    <xdr:colOff>76200</xdr:colOff>
                    <xdr:row>17</xdr:row>
                    <xdr:rowOff>76200</xdr:rowOff>
                  </from>
                  <to>
                    <xdr:col>48</xdr:col>
                    <xdr:colOff>885825</xdr:colOff>
                    <xdr:row>17</xdr:row>
                    <xdr:rowOff>342900</xdr:rowOff>
                  </to>
                </anchor>
              </controlPr>
            </control>
          </mc:Choice>
        </mc:AlternateContent>
        <mc:AlternateContent xmlns:mc="http://schemas.openxmlformats.org/markup-compatibility/2006">
          <mc:Choice Requires="x14">
            <control shapeId="22632" r:id="rId109" name="Drop Down 104">
              <controlPr defaultSize="0" autoLine="0" autoPict="0">
                <anchor moveWithCells="1">
                  <from>
                    <xdr:col>48</xdr:col>
                    <xdr:colOff>76200</xdr:colOff>
                    <xdr:row>18</xdr:row>
                    <xdr:rowOff>76200</xdr:rowOff>
                  </from>
                  <to>
                    <xdr:col>48</xdr:col>
                    <xdr:colOff>885825</xdr:colOff>
                    <xdr:row>18</xdr:row>
                    <xdr:rowOff>342900</xdr:rowOff>
                  </to>
                </anchor>
              </controlPr>
            </control>
          </mc:Choice>
        </mc:AlternateContent>
        <mc:AlternateContent xmlns:mc="http://schemas.openxmlformats.org/markup-compatibility/2006">
          <mc:Choice Requires="x14">
            <control shapeId="22633" r:id="rId110" name="Drop Down 105">
              <controlPr defaultSize="0" autoLine="0" autoPict="0">
                <anchor moveWithCells="1">
                  <from>
                    <xdr:col>51</xdr:col>
                    <xdr:colOff>38100</xdr:colOff>
                    <xdr:row>9</xdr:row>
                    <xdr:rowOff>76200</xdr:rowOff>
                  </from>
                  <to>
                    <xdr:col>51</xdr:col>
                    <xdr:colOff>2371725</xdr:colOff>
                    <xdr:row>9</xdr:row>
                    <xdr:rowOff>342900</xdr:rowOff>
                  </to>
                </anchor>
              </controlPr>
            </control>
          </mc:Choice>
        </mc:AlternateContent>
        <mc:AlternateContent xmlns:mc="http://schemas.openxmlformats.org/markup-compatibility/2006">
          <mc:Choice Requires="x14">
            <control shapeId="22634" r:id="rId111" name="Drop Down 106">
              <controlPr defaultSize="0" autoLine="0" autoPict="0">
                <anchor moveWithCells="1">
                  <from>
                    <xdr:col>51</xdr:col>
                    <xdr:colOff>38100</xdr:colOff>
                    <xdr:row>10</xdr:row>
                    <xdr:rowOff>76200</xdr:rowOff>
                  </from>
                  <to>
                    <xdr:col>51</xdr:col>
                    <xdr:colOff>2371725</xdr:colOff>
                    <xdr:row>10</xdr:row>
                    <xdr:rowOff>342900</xdr:rowOff>
                  </to>
                </anchor>
              </controlPr>
            </control>
          </mc:Choice>
        </mc:AlternateContent>
        <mc:AlternateContent xmlns:mc="http://schemas.openxmlformats.org/markup-compatibility/2006">
          <mc:Choice Requires="x14">
            <control shapeId="22635" r:id="rId112" name="Drop Down 107">
              <controlPr defaultSize="0" autoLine="0" autoPict="0">
                <anchor moveWithCells="1">
                  <from>
                    <xdr:col>51</xdr:col>
                    <xdr:colOff>38100</xdr:colOff>
                    <xdr:row>11</xdr:row>
                    <xdr:rowOff>76200</xdr:rowOff>
                  </from>
                  <to>
                    <xdr:col>51</xdr:col>
                    <xdr:colOff>2371725</xdr:colOff>
                    <xdr:row>11</xdr:row>
                    <xdr:rowOff>342900</xdr:rowOff>
                  </to>
                </anchor>
              </controlPr>
            </control>
          </mc:Choice>
        </mc:AlternateContent>
        <mc:AlternateContent xmlns:mc="http://schemas.openxmlformats.org/markup-compatibility/2006">
          <mc:Choice Requires="x14">
            <control shapeId="22636" r:id="rId113" name="Drop Down 108">
              <controlPr defaultSize="0" autoLine="0" autoPict="0">
                <anchor moveWithCells="1">
                  <from>
                    <xdr:col>51</xdr:col>
                    <xdr:colOff>38100</xdr:colOff>
                    <xdr:row>12</xdr:row>
                    <xdr:rowOff>76200</xdr:rowOff>
                  </from>
                  <to>
                    <xdr:col>51</xdr:col>
                    <xdr:colOff>2371725</xdr:colOff>
                    <xdr:row>12</xdr:row>
                    <xdr:rowOff>342900</xdr:rowOff>
                  </to>
                </anchor>
              </controlPr>
            </control>
          </mc:Choice>
        </mc:AlternateContent>
        <mc:AlternateContent xmlns:mc="http://schemas.openxmlformats.org/markup-compatibility/2006">
          <mc:Choice Requires="x14">
            <control shapeId="22637" r:id="rId114" name="Drop Down 109">
              <controlPr defaultSize="0" autoLine="0" autoPict="0">
                <anchor moveWithCells="1">
                  <from>
                    <xdr:col>51</xdr:col>
                    <xdr:colOff>38100</xdr:colOff>
                    <xdr:row>13</xdr:row>
                    <xdr:rowOff>76200</xdr:rowOff>
                  </from>
                  <to>
                    <xdr:col>51</xdr:col>
                    <xdr:colOff>2371725</xdr:colOff>
                    <xdr:row>13</xdr:row>
                    <xdr:rowOff>342900</xdr:rowOff>
                  </to>
                </anchor>
              </controlPr>
            </control>
          </mc:Choice>
        </mc:AlternateContent>
        <mc:AlternateContent xmlns:mc="http://schemas.openxmlformats.org/markup-compatibility/2006">
          <mc:Choice Requires="x14">
            <control shapeId="22638" r:id="rId115" name="Drop Down 110">
              <controlPr defaultSize="0" autoLine="0" autoPict="0">
                <anchor moveWithCells="1">
                  <from>
                    <xdr:col>51</xdr:col>
                    <xdr:colOff>38100</xdr:colOff>
                    <xdr:row>14</xdr:row>
                    <xdr:rowOff>76200</xdr:rowOff>
                  </from>
                  <to>
                    <xdr:col>51</xdr:col>
                    <xdr:colOff>2371725</xdr:colOff>
                    <xdr:row>14</xdr:row>
                    <xdr:rowOff>342900</xdr:rowOff>
                  </to>
                </anchor>
              </controlPr>
            </control>
          </mc:Choice>
        </mc:AlternateContent>
        <mc:AlternateContent xmlns:mc="http://schemas.openxmlformats.org/markup-compatibility/2006">
          <mc:Choice Requires="x14">
            <control shapeId="22639" r:id="rId116" name="Drop Down 111">
              <controlPr defaultSize="0" autoLine="0" autoPict="0">
                <anchor moveWithCells="1">
                  <from>
                    <xdr:col>51</xdr:col>
                    <xdr:colOff>38100</xdr:colOff>
                    <xdr:row>15</xdr:row>
                    <xdr:rowOff>76200</xdr:rowOff>
                  </from>
                  <to>
                    <xdr:col>51</xdr:col>
                    <xdr:colOff>2371725</xdr:colOff>
                    <xdr:row>15</xdr:row>
                    <xdr:rowOff>342900</xdr:rowOff>
                  </to>
                </anchor>
              </controlPr>
            </control>
          </mc:Choice>
        </mc:AlternateContent>
        <mc:AlternateContent xmlns:mc="http://schemas.openxmlformats.org/markup-compatibility/2006">
          <mc:Choice Requires="x14">
            <control shapeId="22640" r:id="rId117" name="Drop Down 112">
              <controlPr defaultSize="0" autoLine="0" autoPict="0">
                <anchor moveWithCells="1">
                  <from>
                    <xdr:col>51</xdr:col>
                    <xdr:colOff>38100</xdr:colOff>
                    <xdr:row>16</xdr:row>
                    <xdr:rowOff>76200</xdr:rowOff>
                  </from>
                  <to>
                    <xdr:col>51</xdr:col>
                    <xdr:colOff>2371725</xdr:colOff>
                    <xdr:row>16</xdr:row>
                    <xdr:rowOff>342900</xdr:rowOff>
                  </to>
                </anchor>
              </controlPr>
            </control>
          </mc:Choice>
        </mc:AlternateContent>
        <mc:AlternateContent xmlns:mc="http://schemas.openxmlformats.org/markup-compatibility/2006">
          <mc:Choice Requires="x14">
            <control shapeId="22641" r:id="rId118" name="Drop Down 113">
              <controlPr defaultSize="0" autoLine="0" autoPict="0">
                <anchor moveWithCells="1">
                  <from>
                    <xdr:col>51</xdr:col>
                    <xdr:colOff>38100</xdr:colOff>
                    <xdr:row>17</xdr:row>
                    <xdr:rowOff>76200</xdr:rowOff>
                  </from>
                  <to>
                    <xdr:col>51</xdr:col>
                    <xdr:colOff>2371725</xdr:colOff>
                    <xdr:row>17</xdr:row>
                    <xdr:rowOff>342900</xdr:rowOff>
                  </to>
                </anchor>
              </controlPr>
            </control>
          </mc:Choice>
        </mc:AlternateContent>
        <mc:AlternateContent xmlns:mc="http://schemas.openxmlformats.org/markup-compatibility/2006">
          <mc:Choice Requires="x14">
            <control shapeId="22642" r:id="rId119" name="Drop Down 114">
              <controlPr defaultSize="0" autoLine="0" autoPict="0">
                <anchor moveWithCells="1">
                  <from>
                    <xdr:col>51</xdr:col>
                    <xdr:colOff>38100</xdr:colOff>
                    <xdr:row>18</xdr:row>
                    <xdr:rowOff>76200</xdr:rowOff>
                  </from>
                  <to>
                    <xdr:col>51</xdr:col>
                    <xdr:colOff>2371725</xdr:colOff>
                    <xdr:row>18</xdr:row>
                    <xdr:rowOff>342900</xdr:rowOff>
                  </to>
                </anchor>
              </controlPr>
            </control>
          </mc:Choice>
        </mc:AlternateContent>
        <mc:AlternateContent xmlns:mc="http://schemas.openxmlformats.org/markup-compatibility/2006">
          <mc:Choice Requires="x14">
            <control shapeId="22643" r:id="rId120" name="Drop Down 115">
              <controlPr defaultSize="0" autoLine="0" autoPict="0">
                <anchor moveWithCells="1">
                  <from>
                    <xdr:col>54</xdr:col>
                    <xdr:colOff>57150</xdr:colOff>
                    <xdr:row>9</xdr:row>
                    <xdr:rowOff>76200</xdr:rowOff>
                  </from>
                  <to>
                    <xdr:col>54</xdr:col>
                    <xdr:colOff>876300</xdr:colOff>
                    <xdr:row>9</xdr:row>
                    <xdr:rowOff>342900</xdr:rowOff>
                  </to>
                </anchor>
              </controlPr>
            </control>
          </mc:Choice>
        </mc:AlternateContent>
        <mc:AlternateContent xmlns:mc="http://schemas.openxmlformats.org/markup-compatibility/2006">
          <mc:Choice Requires="x14">
            <control shapeId="22644" r:id="rId121" name="Drop Down 116">
              <controlPr defaultSize="0" autoLine="0" autoPict="0">
                <anchor moveWithCells="1">
                  <from>
                    <xdr:col>54</xdr:col>
                    <xdr:colOff>57150</xdr:colOff>
                    <xdr:row>10</xdr:row>
                    <xdr:rowOff>76200</xdr:rowOff>
                  </from>
                  <to>
                    <xdr:col>54</xdr:col>
                    <xdr:colOff>876300</xdr:colOff>
                    <xdr:row>10</xdr:row>
                    <xdr:rowOff>342900</xdr:rowOff>
                  </to>
                </anchor>
              </controlPr>
            </control>
          </mc:Choice>
        </mc:AlternateContent>
        <mc:AlternateContent xmlns:mc="http://schemas.openxmlformats.org/markup-compatibility/2006">
          <mc:Choice Requires="x14">
            <control shapeId="22645" r:id="rId122" name="Drop Down 117">
              <controlPr defaultSize="0" autoLine="0" autoPict="0">
                <anchor moveWithCells="1">
                  <from>
                    <xdr:col>54</xdr:col>
                    <xdr:colOff>57150</xdr:colOff>
                    <xdr:row>11</xdr:row>
                    <xdr:rowOff>76200</xdr:rowOff>
                  </from>
                  <to>
                    <xdr:col>54</xdr:col>
                    <xdr:colOff>876300</xdr:colOff>
                    <xdr:row>11</xdr:row>
                    <xdr:rowOff>342900</xdr:rowOff>
                  </to>
                </anchor>
              </controlPr>
            </control>
          </mc:Choice>
        </mc:AlternateContent>
        <mc:AlternateContent xmlns:mc="http://schemas.openxmlformats.org/markup-compatibility/2006">
          <mc:Choice Requires="x14">
            <control shapeId="22646" r:id="rId123" name="Drop Down 118">
              <controlPr defaultSize="0" autoLine="0" autoPict="0">
                <anchor moveWithCells="1">
                  <from>
                    <xdr:col>54</xdr:col>
                    <xdr:colOff>57150</xdr:colOff>
                    <xdr:row>12</xdr:row>
                    <xdr:rowOff>76200</xdr:rowOff>
                  </from>
                  <to>
                    <xdr:col>54</xdr:col>
                    <xdr:colOff>876300</xdr:colOff>
                    <xdr:row>12</xdr:row>
                    <xdr:rowOff>342900</xdr:rowOff>
                  </to>
                </anchor>
              </controlPr>
            </control>
          </mc:Choice>
        </mc:AlternateContent>
        <mc:AlternateContent xmlns:mc="http://schemas.openxmlformats.org/markup-compatibility/2006">
          <mc:Choice Requires="x14">
            <control shapeId="22647" r:id="rId124" name="Drop Down 119">
              <controlPr defaultSize="0" autoLine="0" autoPict="0">
                <anchor moveWithCells="1">
                  <from>
                    <xdr:col>54</xdr:col>
                    <xdr:colOff>57150</xdr:colOff>
                    <xdr:row>13</xdr:row>
                    <xdr:rowOff>76200</xdr:rowOff>
                  </from>
                  <to>
                    <xdr:col>54</xdr:col>
                    <xdr:colOff>876300</xdr:colOff>
                    <xdr:row>13</xdr:row>
                    <xdr:rowOff>342900</xdr:rowOff>
                  </to>
                </anchor>
              </controlPr>
            </control>
          </mc:Choice>
        </mc:AlternateContent>
        <mc:AlternateContent xmlns:mc="http://schemas.openxmlformats.org/markup-compatibility/2006">
          <mc:Choice Requires="x14">
            <control shapeId="22648" r:id="rId125" name="Drop Down 120">
              <controlPr defaultSize="0" autoLine="0" autoPict="0">
                <anchor moveWithCells="1">
                  <from>
                    <xdr:col>54</xdr:col>
                    <xdr:colOff>57150</xdr:colOff>
                    <xdr:row>14</xdr:row>
                    <xdr:rowOff>76200</xdr:rowOff>
                  </from>
                  <to>
                    <xdr:col>54</xdr:col>
                    <xdr:colOff>876300</xdr:colOff>
                    <xdr:row>14</xdr:row>
                    <xdr:rowOff>342900</xdr:rowOff>
                  </to>
                </anchor>
              </controlPr>
            </control>
          </mc:Choice>
        </mc:AlternateContent>
        <mc:AlternateContent xmlns:mc="http://schemas.openxmlformats.org/markup-compatibility/2006">
          <mc:Choice Requires="x14">
            <control shapeId="22649" r:id="rId126" name="Drop Down 121">
              <controlPr defaultSize="0" autoLine="0" autoPict="0">
                <anchor moveWithCells="1">
                  <from>
                    <xdr:col>54</xdr:col>
                    <xdr:colOff>57150</xdr:colOff>
                    <xdr:row>15</xdr:row>
                    <xdr:rowOff>76200</xdr:rowOff>
                  </from>
                  <to>
                    <xdr:col>54</xdr:col>
                    <xdr:colOff>876300</xdr:colOff>
                    <xdr:row>15</xdr:row>
                    <xdr:rowOff>342900</xdr:rowOff>
                  </to>
                </anchor>
              </controlPr>
            </control>
          </mc:Choice>
        </mc:AlternateContent>
        <mc:AlternateContent xmlns:mc="http://schemas.openxmlformats.org/markup-compatibility/2006">
          <mc:Choice Requires="x14">
            <control shapeId="22650" r:id="rId127" name="Drop Down 122">
              <controlPr defaultSize="0" autoLine="0" autoPict="0">
                <anchor moveWithCells="1">
                  <from>
                    <xdr:col>54</xdr:col>
                    <xdr:colOff>57150</xdr:colOff>
                    <xdr:row>16</xdr:row>
                    <xdr:rowOff>85725</xdr:rowOff>
                  </from>
                  <to>
                    <xdr:col>54</xdr:col>
                    <xdr:colOff>876300</xdr:colOff>
                    <xdr:row>16</xdr:row>
                    <xdr:rowOff>342900</xdr:rowOff>
                  </to>
                </anchor>
              </controlPr>
            </control>
          </mc:Choice>
        </mc:AlternateContent>
        <mc:AlternateContent xmlns:mc="http://schemas.openxmlformats.org/markup-compatibility/2006">
          <mc:Choice Requires="x14">
            <control shapeId="22651" r:id="rId128" name="Drop Down 123">
              <controlPr defaultSize="0" autoLine="0" autoPict="0">
                <anchor moveWithCells="1">
                  <from>
                    <xdr:col>54</xdr:col>
                    <xdr:colOff>57150</xdr:colOff>
                    <xdr:row>17</xdr:row>
                    <xdr:rowOff>76200</xdr:rowOff>
                  </from>
                  <to>
                    <xdr:col>54</xdr:col>
                    <xdr:colOff>876300</xdr:colOff>
                    <xdr:row>17</xdr:row>
                    <xdr:rowOff>342900</xdr:rowOff>
                  </to>
                </anchor>
              </controlPr>
            </control>
          </mc:Choice>
        </mc:AlternateContent>
        <mc:AlternateContent xmlns:mc="http://schemas.openxmlformats.org/markup-compatibility/2006">
          <mc:Choice Requires="x14">
            <control shapeId="22652" r:id="rId129" name="Drop Down 124">
              <controlPr defaultSize="0" autoLine="0" autoPict="0">
                <anchor moveWithCells="1">
                  <from>
                    <xdr:col>54</xdr:col>
                    <xdr:colOff>57150</xdr:colOff>
                    <xdr:row>18</xdr:row>
                    <xdr:rowOff>76200</xdr:rowOff>
                  </from>
                  <to>
                    <xdr:col>54</xdr:col>
                    <xdr:colOff>876300</xdr:colOff>
                    <xdr:row>18</xdr:row>
                    <xdr:rowOff>342900</xdr:rowOff>
                  </to>
                </anchor>
              </controlPr>
            </control>
          </mc:Choice>
        </mc:AlternateContent>
        <mc:AlternateContent xmlns:mc="http://schemas.openxmlformats.org/markup-compatibility/2006">
          <mc:Choice Requires="x14">
            <control shapeId="22653" r:id="rId130" name="Drop Down 125">
              <controlPr defaultSize="0" autoLine="0" autoPict="0">
                <anchor moveWithCells="1">
                  <from>
                    <xdr:col>27</xdr:col>
                    <xdr:colOff>123825</xdr:colOff>
                    <xdr:row>17</xdr:row>
                    <xdr:rowOff>76200</xdr:rowOff>
                  </from>
                  <to>
                    <xdr:col>27</xdr:col>
                    <xdr:colOff>2476500</xdr:colOff>
                    <xdr:row>17</xdr:row>
                    <xdr:rowOff>342900</xdr:rowOff>
                  </to>
                </anchor>
              </controlPr>
            </control>
          </mc:Choice>
        </mc:AlternateContent>
        <mc:AlternateContent xmlns:mc="http://schemas.openxmlformats.org/markup-compatibility/2006">
          <mc:Choice Requires="x14">
            <control shapeId="22654" r:id="rId131" name="Drop Down 126">
              <controlPr defaultSize="0" autoLine="0" autoPict="0">
                <anchor moveWithCells="1">
                  <from>
                    <xdr:col>24</xdr:col>
                    <xdr:colOff>171450</xdr:colOff>
                    <xdr:row>15</xdr:row>
                    <xdr:rowOff>85725</xdr:rowOff>
                  </from>
                  <to>
                    <xdr:col>25</xdr:col>
                    <xdr:colOff>371475</xdr:colOff>
                    <xdr:row>15</xdr:row>
                    <xdr:rowOff>371475</xdr:rowOff>
                  </to>
                </anchor>
              </controlPr>
            </control>
          </mc:Choice>
        </mc:AlternateContent>
        <mc:AlternateContent xmlns:mc="http://schemas.openxmlformats.org/markup-compatibility/2006">
          <mc:Choice Requires="x14">
            <control shapeId="22655" r:id="rId132" name="Drop Down 127">
              <controlPr defaultSize="0" autoLine="0" autoPict="0">
                <anchor moveWithCells="1">
                  <from>
                    <xdr:col>24</xdr:col>
                    <xdr:colOff>161925</xdr:colOff>
                    <xdr:row>14</xdr:row>
                    <xdr:rowOff>76200</xdr:rowOff>
                  </from>
                  <to>
                    <xdr:col>25</xdr:col>
                    <xdr:colOff>371475</xdr:colOff>
                    <xdr:row>14</xdr:row>
                    <xdr:rowOff>342900</xdr:rowOff>
                  </to>
                </anchor>
              </controlPr>
            </control>
          </mc:Choice>
        </mc:AlternateContent>
        <mc:AlternateContent xmlns:mc="http://schemas.openxmlformats.org/markup-compatibility/2006">
          <mc:Choice Requires="x14">
            <control shapeId="22656" r:id="rId133" name="Drop Down 128">
              <controlPr defaultSize="0" autoLine="0" autoPict="0">
                <anchor moveWithCells="1">
                  <from>
                    <xdr:col>24</xdr:col>
                    <xdr:colOff>171450</xdr:colOff>
                    <xdr:row>12</xdr:row>
                    <xdr:rowOff>85725</xdr:rowOff>
                  </from>
                  <to>
                    <xdr:col>25</xdr:col>
                    <xdr:colOff>371475</xdr:colOff>
                    <xdr:row>12</xdr:row>
                    <xdr:rowOff>342900</xdr:rowOff>
                  </to>
                </anchor>
              </controlPr>
            </control>
          </mc:Choice>
        </mc:AlternateContent>
        <mc:AlternateContent xmlns:mc="http://schemas.openxmlformats.org/markup-compatibility/2006">
          <mc:Choice Requires="x14">
            <control shapeId="22657" r:id="rId134" name="Drop Down 129">
              <controlPr defaultSize="0" autoLine="0" autoPict="0">
                <anchor moveWithCells="1">
                  <from>
                    <xdr:col>24</xdr:col>
                    <xdr:colOff>171450</xdr:colOff>
                    <xdr:row>13</xdr:row>
                    <xdr:rowOff>76200</xdr:rowOff>
                  </from>
                  <to>
                    <xdr:col>25</xdr:col>
                    <xdr:colOff>371475</xdr:colOff>
                    <xdr:row>13</xdr:row>
                    <xdr:rowOff>342900</xdr:rowOff>
                  </to>
                </anchor>
              </controlPr>
            </control>
          </mc:Choice>
        </mc:AlternateContent>
        <mc:AlternateContent xmlns:mc="http://schemas.openxmlformats.org/markup-compatibility/2006">
          <mc:Choice Requires="x14">
            <control shapeId="22658" r:id="rId135" name="Drop Down 130">
              <controlPr defaultSize="0" autoLine="0" autoPict="0">
                <anchor moveWithCells="1">
                  <from>
                    <xdr:col>24</xdr:col>
                    <xdr:colOff>171450</xdr:colOff>
                    <xdr:row>16</xdr:row>
                    <xdr:rowOff>104775</xdr:rowOff>
                  </from>
                  <to>
                    <xdr:col>25</xdr:col>
                    <xdr:colOff>371475</xdr:colOff>
                    <xdr:row>16</xdr:row>
                    <xdr:rowOff>371475</xdr:rowOff>
                  </to>
                </anchor>
              </controlPr>
            </control>
          </mc:Choice>
        </mc:AlternateContent>
        <mc:AlternateContent xmlns:mc="http://schemas.openxmlformats.org/markup-compatibility/2006">
          <mc:Choice Requires="x14">
            <control shapeId="22659" r:id="rId136" name="Drop Down 131">
              <controlPr defaultSize="0" autoLine="0" autoPict="0">
                <anchor moveWithCells="1">
                  <from>
                    <xdr:col>30</xdr:col>
                    <xdr:colOff>38100</xdr:colOff>
                    <xdr:row>6</xdr:row>
                    <xdr:rowOff>352425</xdr:rowOff>
                  </from>
                  <to>
                    <xdr:col>30</xdr:col>
                    <xdr:colOff>857250</xdr:colOff>
                    <xdr:row>7</xdr:row>
                    <xdr:rowOff>190500</xdr:rowOff>
                  </to>
                </anchor>
              </controlPr>
            </control>
          </mc:Choice>
        </mc:AlternateContent>
        <mc:AlternateContent xmlns:mc="http://schemas.openxmlformats.org/markup-compatibility/2006">
          <mc:Choice Requires="x14">
            <control shapeId="22660" r:id="rId137" name="Drop Down 132">
              <controlPr defaultSize="0" autoLine="0" autoPict="0">
                <anchor moveWithCells="1">
                  <from>
                    <xdr:col>36</xdr:col>
                    <xdr:colOff>76200</xdr:colOff>
                    <xdr:row>6</xdr:row>
                    <xdr:rowOff>381000</xdr:rowOff>
                  </from>
                  <to>
                    <xdr:col>36</xdr:col>
                    <xdr:colOff>885825</xdr:colOff>
                    <xdr:row>7</xdr:row>
                    <xdr:rowOff>219075</xdr:rowOff>
                  </to>
                </anchor>
              </controlPr>
            </control>
          </mc:Choice>
        </mc:AlternateContent>
        <mc:AlternateContent xmlns:mc="http://schemas.openxmlformats.org/markup-compatibility/2006">
          <mc:Choice Requires="x14">
            <control shapeId="22661" r:id="rId138" name="Drop Down 133">
              <controlPr defaultSize="0" autoLine="0" autoPict="0">
                <anchor moveWithCells="1">
                  <from>
                    <xdr:col>42</xdr:col>
                    <xdr:colOff>76200</xdr:colOff>
                    <xdr:row>6</xdr:row>
                    <xdr:rowOff>381000</xdr:rowOff>
                  </from>
                  <to>
                    <xdr:col>42</xdr:col>
                    <xdr:colOff>895350</xdr:colOff>
                    <xdr:row>7</xdr:row>
                    <xdr:rowOff>219075</xdr:rowOff>
                  </to>
                </anchor>
              </controlPr>
            </control>
          </mc:Choice>
        </mc:AlternateContent>
        <mc:AlternateContent xmlns:mc="http://schemas.openxmlformats.org/markup-compatibility/2006">
          <mc:Choice Requires="x14">
            <control shapeId="22662" r:id="rId139" name="Drop Down 134">
              <controlPr defaultSize="0" autoLine="0" autoPict="0">
                <anchor moveWithCells="1">
                  <from>
                    <xdr:col>48</xdr:col>
                    <xdr:colOff>104775</xdr:colOff>
                    <xdr:row>6</xdr:row>
                    <xdr:rowOff>381000</xdr:rowOff>
                  </from>
                  <to>
                    <xdr:col>48</xdr:col>
                    <xdr:colOff>914400</xdr:colOff>
                    <xdr:row>7</xdr:row>
                    <xdr:rowOff>219075</xdr:rowOff>
                  </to>
                </anchor>
              </controlPr>
            </control>
          </mc:Choice>
        </mc:AlternateContent>
        <mc:AlternateContent xmlns:mc="http://schemas.openxmlformats.org/markup-compatibility/2006">
          <mc:Choice Requires="x14">
            <control shapeId="22663" r:id="rId140" name="Drop Down 135">
              <controlPr defaultSize="0" autoLine="0" autoPict="0">
                <anchor moveWithCells="1">
                  <from>
                    <xdr:col>54</xdr:col>
                    <xdr:colOff>95250</xdr:colOff>
                    <xdr:row>6</xdr:row>
                    <xdr:rowOff>409575</xdr:rowOff>
                  </from>
                  <to>
                    <xdr:col>54</xdr:col>
                    <xdr:colOff>904875</xdr:colOff>
                    <xdr:row>7</xdr:row>
                    <xdr:rowOff>257175</xdr:rowOff>
                  </to>
                </anchor>
              </controlPr>
            </control>
          </mc:Choice>
        </mc:AlternateContent>
        <mc:AlternateContent xmlns:mc="http://schemas.openxmlformats.org/markup-compatibility/2006">
          <mc:Choice Requires="x14">
            <control shapeId="22664" r:id="rId141" name="Check Box 136">
              <controlPr defaultSize="0" autoFill="0" autoLine="0" autoPict="0">
                <anchor moveWithCells="1">
                  <from>
                    <xdr:col>42</xdr:col>
                    <xdr:colOff>104775</xdr:colOff>
                    <xdr:row>2</xdr:row>
                    <xdr:rowOff>28575</xdr:rowOff>
                  </from>
                  <to>
                    <xdr:col>42</xdr:col>
                    <xdr:colOff>409575</xdr:colOff>
                    <xdr:row>2</xdr:row>
                    <xdr:rowOff>285750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9E82FA5AB1C664DB2B7AED9EDF62CEF" ma:contentTypeVersion="14" ma:contentTypeDescription="Create a new document." ma:contentTypeScope="" ma:versionID="baacbea2076e66c42d61824de746284e">
  <xsd:schema xmlns:xsd="http://www.w3.org/2001/XMLSchema" xmlns:xs="http://www.w3.org/2001/XMLSchema" xmlns:p="http://schemas.microsoft.com/office/2006/metadata/properties" xmlns:ns2="947b21cd-4129-4b0f-8f05-4520d1faf544" xmlns:ns3="8234a2bc-a965-4db7-a609-b7f31165cdf1" xmlns:ns4="73fb875a-8af9-4255-b008-0995492d31cd" targetNamespace="http://schemas.microsoft.com/office/2006/metadata/properties" ma:root="true" ma:fieldsID="8c69b79c2fd1c876477c73ba9c4e78e3" ns2:_="" ns3:_="" ns4:_="">
    <xsd:import namespace="947b21cd-4129-4b0f-8f05-4520d1faf544"/>
    <xsd:import namespace="8234a2bc-a965-4db7-a609-b7f31165cdf1"/>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7b21cd-4129-4b0f-8f05-4520d1faf5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234a2bc-a965-4db7-a609-b7f31165cdf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c81d734-2f58-46ba-99fa-04d88be8330b}" ma:internalName="TaxCatchAll" ma:showField="CatchAllData" ma:web="8234a2bc-a965-4db7-a609-b7f31165cd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947b21cd-4129-4b0f-8f05-4520d1faf544">
      <Terms xmlns="http://schemas.microsoft.com/office/infopath/2007/PartnerControls"/>
    </lcf76f155ced4ddcb4097134ff3c332f>
    <TaxCatchAll xmlns="73fb875a-8af9-4255-b008-0995492d31cd" xsi:nil="true"/>
  </documentManagement>
</p:properties>
</file>

<file path=customXml/itemProps1.xml><?xml version="1.0" encoding="utf-8"?>
<ds:datastoreItem xmlns:ds="http://schemas.openxmlformats.org/officeDocument/2006/customXml" ds:itemID="{749F02FA-1129-497F-A8D6-B680ACB217AD}">
  <ds:schemaRefs>
    <ds:schemaRef ds:uri="http://schemas.microsoft.com/sharepoint/v3/contenttype/forms"/>
  </ds:schemaRefs>
</ds:datastoreItem>
</file>

<file path=customXml/itemProps2.xml><?xml version="1.0" encoding="utf-8"?>
<ds:datastoreItem xmlns:ds="http://schemas.openxmlformats.org/officeDocument/2006/customXml" ds:itemID="{8B455B54-7081-4ACC-8EBA-5346723645FD}">
  <ds:schemaRefs>
    <ds:schemaRef ds:uri="http://schemas.microsoft.com/office/2006/metadata/longProperties"/>
  </ds:schemaRefs>
</ds:datastoreItem>
</file>

<file path=customXml/itemProps3.xml><?xml version="1.0" encoding="utf-8"?>
<ds:datastoreItem xmlns:ds="http://schemas.openxmlformats.org/officeDocument/2006/customXml" ds:itemID="{21A6FC1E-7029-44D6-A82A-76E90EF587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7b21cd-4129-4b0f-8f05-4520d1faf544"/>
    <ds:schemaRef ds:uri="8234a2bc-a965-4db7-a609-b7f31165cdf1"/>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0B67AAF-5ADA-472A-8E86-074E27007B9B}">
  <ds:schemaRefs>
    <ds:schemaRef ds:uri="http://purl.org/dc/dcmitype/"/>
    <ds:schemaRef ds:uri="8234a2bc-a965-4db7-a609-b7f31165cdf1"/>
    <ds:schemaRef ds:uri="http://purl.org/dc/elements/1.1/"/>
    <ds:schemaRef ds:uri="947b21cd-4129-4b0f-8f05-4520d1faf544"/>
    <ds:schemaRef ds:uri="http://schemas.microsoft.com/office/2006/metadata/properties"/>
    <ds:schemaRef ds:uri="http://purl.org/dc/term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73fb875a-8af9-4255-b008-0995492d31c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13</vt:i4>
      </vt:variant>
    </vt:vector>
  </HeadingPairs>
  <TitlesOfParts>
    <vt:vector size="31" baseType="lpstr">
      <vt:lpstr>dropdowns</vt:lpstr>
      <vt:lpstr>Menu Worksheet Instructions</vt:lpstr>
      <vt:lpstr>SFA Notes</vt:lpstr>
      <vt:lpstr>All Meals</vt:lpstr>
      <vt:lpstr>Vegetable Subgroups</vt:lpstr>
      <vt:lpstr>Optional VegBar</vt:lpstr>
      <vt:lpstr>Day1</vt:lpstr>
      <vt:lpstr>Day2</vt:lpstr>
      <vt:lpstr>Day3</vt:lpstr>
      <vt:lpstr>Day4</vt:lpstr>
      <vt:lpstr>Day5</vt:lpstr>
      <vt:lpstr>Day6</vt:lpstr>
      <vt:lpstr>Day7</vt:lpstr>
      <vt:lpstr>Weekly Report</vt:lpstr>
      <vt:lpstr>Weekly Menu</vt:lpstr>
      <vt:lpstr>Monday (2)</vt:lpstr>
      <vt:lpstr>Nutrient Instructions</vt:lpstr>
      <vt:lpstr>Simplified Nutrient Assessment</vt:lpstr>
      <vt:lpstr>BEANS</vt:lpstr>
      <vt:lpstr>Cups</vt:lpstr>
      <vt:lpstr>cups1</vt:lpstr>
      <vt:lpstr>grains</vt:lpstr>
      <vt:lpstr>GREEN</vt:lpstr>
      <vt:lpstr>math</vt:lpstr>
      <vt:lpstr>meals</vt:lpstr>
      <vt:lpstr>Milk</vt:lpstr>
      <vt:lpstr>OTHER</vt:lpstr>
      <vt:lpstr>'Nutrient Instructions'!Print_Area</vt:lpstr>
      <vt:lpstr>RED</vt:lpstr>
      <vt:lpstr>SIZES</vt:lpstr>
      <vt:lpstr>STARCHY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netteluser</dc:creator>
  <cp:lastModifiedBy>Soberanis, Maribel - FNS</cp:lastModifiedBy>
  <cp:lastPrinted>2012-05-31T18:36:26Z</cp:lastPrinted>
  <dcterms:created xsi:type="dcterms:W3CDTF">2012-03-21T19:15:44Z</dcterms:created>
  <dcterms:modified xsi:type="dcterms:W3CDTF">2023-06-29T21:44:41Z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0x01010074ED4B303ABF5D40860EE29DA5DD8D7A</vt:lpwstr>
  </property>
  <property fmtid="{D5CDD505-2E9C-101B-9397-08002B2CF9AE}" pid="3" name="_dlc_DocId">
    <vt:lpwstr>TAJ556MMHHRD-1196466982-1717</vt:lpwstr>
  </property>
  <property fmtid="{D5CDD505-2E9C-101B-9397-08002B2CF9AE}" pid="4" name="_dlc_DocIdItemGuid">
    <vt:lpwstr>14b6e625-22d5-4e89-bd4e-4378060dce84</vt:lpwstr>
  </property>
  <property fmtid="{D5CDD505-2E9C-101B-9397-08002B2CF9AE}" pid="5" name="_dlc_DocIdUrl">
    <vt:lpwstr>https://fncspro.usda.net/collaboration/pmos/_layouts/15/DocIdRedir.aspx?ID=TAJ556MMHHRD-1196466982-1717, TAJ556MMHHRD-1196466982-1717</vt:lpwstr>
  </property>
  <property fmtid="{D5CDD505-2E9C-101B-9397-08002B2CF9AE}" pid="6" name="MediaServiceImageTags">
    <vt:lpwstr/>
  </property>
</Properties>
</file>