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drawings/drawing4.xml" ContentType="application/vnd.openxmlformats-officedocument.drawing+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drawings/drawing5.xml" ContentType="application/vnd.openxmlformats-officedocument.drawing+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drawings/drawing6.xml" ContentType="application/vnd.openxmlformats-officedocument.drawing+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drawings/drawing7.xml" ContentType="application/vnd.openxmlformats-officedocument.drawing+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drawings/drawing8.xml" ContentType="application/vnd.openxmlformats-officedocument.drawing+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drawings/drawing9.xml" ContentType="application/vnd.openxmlformats-officedocument.drawing+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3"/>
  <workbookPr updateLinks="never" codeName="ThisWorkbook" defaultThemeVersion="124226"/>
  <mc:AlternateContent xmlns:mc="http://schemas.openxmlformats.org/markup-compatibility/2006">
    <mc:Choice Requires="x15">
      <x15ac:absPath xmlns:x15ac="http://schemas.microsoft.com/office/spreadsheetml/2010/11/ac" url="https://usdagcc.sharepoint.com/sites/FNS-FNS-CNP-PMB/Shared Documents/General/School Meals Monitoring Branch/Current Manual and Guidance/Menu Compliance Tools SY 23-24/5 day lunch/Ready for Final Review/"/>
    </mc:Choice>
  </mc:AlternateContent>
  <xr:revisionPtr revIDLastSave="259" documentId="13_ncr:40009_{B7495D94-BD92-4D8A-993D-8109EBAE1565}" xr6:coauthVersionLast="47" xr6:coauthVersionMax="47" xr10:uidLastSave="{908AAA78-198A-430B-A5E7-8CE157ADEA5C}"/>
  <bookViews>
    <workbookView xWindow="-28920" yWindow="-120" windowWidth="29040" windowHeight="15840" firstSheet="1" activeTab="1" xr2:uid="{00000000-000D-0000-FFFF-FFFF00000000}"/>
  </bookViews>
  <sheets>
    <sheet name="dropdowns" sheetId="2" state="hidden" r:id="rId1"/>
    <sheet name="Menu Worksheet Instructions" sheetId="32" r:id="rId2"/>
    <sheet name="SFA Notes" sheetId="44" r:id="rId3"/>
    <sheet name="All Meals" sheetId="1" r:id="rId4"/>
    <sheet name="Vegetable Subgroups" sheetId="10" state="hidden" r:id="rId5"/>
    <sheet name="Optional VegBar" sheetId="39" r:id="rId6"/>
    <sheet name="Monday" sheetId="3" r:id="rId7"/>
    <sheet name="Tuesday" sheetId="40" r:id="rId8"/>
    <sheet name="Wednesday" sheetId="41" r:id="rId9"/>
    <sheet name="Thursday" sheetId="42" r:id="rId10"/>
    <sheet name="Friday" sheetId="43" r:id="rId11"/>
    <sheet name="Weekly Report" sheetId="8" r:id="rId12"/>
    <sheet name="Weekly Menu" sheetId="13" state="hidden" r:id="rId13"/>
    <sheet name="Monday (2)" sheetId="11" state="hidden" r:id="rId14"/>
    <sheet name="Nutrient Instructions" sheetId="46" r:id="rId15"/>
    <sheet name="Simplified Nutrient Assessment" sheetId="45" r:id="rId16"/>
  </sheets>
  <externalReferences>
    <externalReference r:id="rId17"/>
    <externalReference r:id="rId18"/>
  </externalReferences>
  <definedNames>
    <definedName name="BEANS" localSheetId="14">'[1]Vegetable Subgroups'!$C$4:$C$50</definedName>
    <definedName name="BEANS" localSheetId="15">'[2]Vegetable Subgroups'!$C$4:$C$50</definedName>
    <definedName name="BEANS">'Vegetable Subgroups'!$C$4:$C$50</definedName>
    <definedName name="Cups" localSheetId="14">[1]dropdowns!$A$1:$A$17</definedName>
    <definedName name="Cups" localSheetId="15">[2]dropdowns!$A$1:$A$17</definedName>
    <definedName name="Cups">dropdowns!$A$1:$A$17</definedName>
    <definedName name="cups1">dropdowns!$D$1:$D$25</definedName>
    <definedName name="cupsa">dropdowns!$D$1:$D$25</definedName>
    <definedName name="grains">dropdowns!$F$1:$F$3</definedName>
    <definedName name="GREEN" localSheetId="14">'[1]Vegetable Subgroups'!$A$4:$A$50</definedName>
    <definedName name="GREEN" localSheetId="15">'[2]Vegetable Subgroups'!$A$4:$A$50</definedName>
    <definedName name="GREEN">'Vegetable Subgroups'!$A$4:$A$50</definedName>
    <definedName name="math">dropdowns!$I$1:$I$5</definedName>
    <definedName name="meals" localSheetId="14">'[1]All Meals'!$C$12:$C$61</definedName>
    <definedName name="meals" localSheetId="15">'[2]All Meals'!$C$12:$C$61</definedName>
    <definedName name="meals">'All Meals'!$C$12:$C$61</definedName>
    <definedName name="Milk">dropdowns!$C$1:$C$9</definedName>
    <definedName name="OTHER" localSheetId="14">'[1]Vegetable Subgroups'!$E$4:$E$50</definedName>
    <definedName name="OTHER" localSheetId="15">'[2]Vegetable Subgroups'!$E$4:$E$50</definedName>
    <definedName name="OTHER">'Vegetable Subgroups'!$E$4:$E$50</definedName>
    <definedName name="_xlnm.Print_Area" localSheetId="14">'Nutrient Instructions'!$A$1:$A$126</definedName>
    <definedName name="RED" localSheetId="14">'[1]Vegetable Subgroups'!$B$4:$B$50</definedName>
    <definedName name="RED" localSheetId="15">'[2]Vegetable Subgroups'!$B$4:$B$50</definedName>
    <definedName name="RED">'Vegetable Subgroups'!$B$4:$B$50</definedName>
    <definedName name="SIZES">dropdowns!$D$1:$D$25</definedName>
    <definedName name="STARCHY" localSheetId="14">'[1]Vegetable Subgroups'!$D$4:$D$50</definedName>
    <definedName name="STARCHY" localSheetId="15">'[2]Vegetable Subgroups'!$D$4:$D$50</definedName>
    <definedName name="STARCHY">'Vegetable Subgroups'!$D$4:$D$50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 i="43" l="1"/>
  <c r="F33" i="8"/>
  <c r="Z5" i="42"/>
  <c r="Z5" i="41"/>
  <c r="D33" i="8"/>
  <c r="Z5" i="40"/>
  <c r="C33" i="8"/>
  <c r="Z5" i="3"/>
  <c r="B33" i="8"/>
  <c r="AT9" i="45"/>
  <c r="AT10" i="45"/>
  <c r="AT11" i="45"/>
  <c r="AT12" i="45"/>
  <c r="AU13" i="45"/>
  <c r="AT8" i="45"/>
  <c r="AL9" i="45"/>
  <c r="AL8" i="45"/>
  <c r="AM12" i="45"/>
  <c r="AE56" i="45"/>
  <c r="AE9" i="45"/>
  <c r="AE10" i="45"/>
  <c r="AE11" i="45"/>
  <c r="AE12" i="45"/>
  <c r="AE13" i="45"/>
  <c r="AE14" i="45"/>
  <c r="AA72" i="45"/>
  <c r="AB72" i="45"/>
  <c r="AE15" i="45"/>
  <c r="AE16" i="45"/>
  <c r="AE17" i="45"/>
  <c r="AE18" i="45"/>
  <c r="AE19" i="45"/>
  <c r="AE20" i="45"/>
  <c r="AE21" i="45"/>
  <c r="AE22" i="45"/>
  <c r="AE23" i="45"/>
  <c r="AE24" i="45"/>
  <c r="AE25" i="45"/>
  <c r="AE26" i="45"/>
  <c r="AE27" i="45"/>
  <c r="AE28" i="45"/>
  <c r="AE29" i="45"/>
  <c r="AE30" i="45"/>
  <c r="AE31" i="45"/>
  <c r="AE32" i="45"/>
  <c r="AE33" i="45"/>
  <c r="AE34" i="45"/>
  <c r="AE35" i="45"/>
  <c r="AE36" i="45"/>
  <c r="AE37" i="45"/>
  <c r="AE38" i="45"/>
  <c r="AE39" i="45"/>
  <c r="AE40" i="45"/>
  <c r="AE41" i="45"/>
  <c r="AE42" i="45"/>
  <c r="AE43" i="45"/>
  <c r="AE44" i="45"/>
  <c r="AE45" i="45"/>
  <c r="AE46" i="45"/>
  <c r="AE47" i="45"/>
  <c r="AE48" i="45"/>
  <c r="AE49" i="45"/>
  <c r="AE50" i="45"/>
  <c r="AE51" i="45"/>
  <c r="AE52" i="45"/>
  <c r="AE53" i="45"/>
  <c r="AE54" i="45"/>
  <c r="AE55" i="45"/>
  <c r="AE8" i="45"/>
  <c r="V9" i="45"/>
  <c r="V10" i="45"/>
  <c r="V11" i="45"/>
  <c r="V12" i="45"/>
  <c r="V13" i="45"/>
  <c r="V14" i="45"/>
  <c r="R72" i="45"/>
  <c r="S72" i="45"/>
  <c r="V15" i="45"/>
  <c r="V16" i="45"/>
  <c r="V17" i="45"/>
  <c r="V18" i="45"/>
  <c r="V19" i="45"/>
  <c r="V20" i="45"/>
  <c r="V21" i="45"/>
  <c r="V22" i="45"/>
  <c r="V23" i="45"/>
  <c r="V24" i="45"/>
  <c r="V25" i="45"/>
  <c r="V26" i="45"/>
  <c r="V27" i="45"/>
  <c r="V28" i="45"/>
  <c r="V29" i="45"/>
  <c r="V30" i="45"/>
  <c r="V31" i="45"/>
  <c r="V32" i="45"/>
  <c r="V33" i="45"/>
  <c r="V34" i="45"/>
  <c r="V35" i="45"/>
  <c r="V36" i="45"/>
  <c r="V37" i="45"/>
  <c r="V38" i="45"/>
  <c r="V39" i="45"/>
  <c r="V40" i="45"/>
  <c r="V41" i="45"/>
  <c r="V42" i="45"/>
  <c r="V43" i="45"/>
  <c r="V44" i="45"/>
  <c r="V45" i="45"/>
  <c r="V46" i="45"/>
  <c r="V47" i="45"/>
  <c r="V48" i="45"/>
  <c r="V49" i="45"/>
  <c r="V50" i="45"/>
  <c r="V51" i="45"/>
  <c r="V52" i="45"/>
  <c r="V53" i="45"/>
  <c r="V54" i="45"/>
  <c r="V55" i="45"/>
  <c r="V56" i="45"/>
  <c r="V8" i="45"/>
  <c r="T8" i="45"/>
  <c r="U8" i="45"/>
  <c r="L83" i="45"/>
  <c r="L80" i="45"/>
  <c r="L79" i="45"/>
  <c r="L78" i="45"/>
  <c r="L77" i="45"/>
  <c r="E64" i="45"/>
  <c r="E56" i="45"/>
  <c r="E48" i="45"/>
  <c r="F40" i="45"/>
  <c r="K34" i="45"/>
  <c r="L34" i="45"/>
  <c r="E40" i="45"/>
  <c r="E32" i="45"/>
  <c r="E22" i="45"/>
  <c r="E14" i="45"/>
  <c r="D14" i="45"/>
  <c r="AJ16" i="39"/>
  <c r="AB20" i="40"/>
  <c r="AB20" i="41"/>
  <c r="AB20" i="42"/>
  <c r="AB20" i="43"/>
  <c r="AB20" i="3"/>
  <c r="F16" i="45"/>
  <c r="L16" i="45"/>
  <c r="L20" i="45"/>
  <c r="AB67" i="45"/>
  <c r="Z67" i="45"/>
  <c r="Y67" i="45"/>
  <c r="S67" i="45"/>
  <c r="D64" i="45"/>
  <c r="C64" i="45"/>
  <c r="AD56" i="45"/>
  <c r="AC56" i="45"/>
  <c r="U56" i="45"/>
  <c r="T56" i="45"/>
  <c r="N56" i="45"/>
  <c r="D56" i="45"/>
  <c r="C56" i="45"/>
  <c r="AD55" i="45"/>
  <c r="AC55" i="45"/>
  <c r="U55" i="45"/>
  <c r="T55" i="45"/>
  <c r="N55" i="45"/>
  <c r="AD54" i="45"/>
  <c r="AC54" i="45"/>
  <c r="U54" i="45"/>
  <c r="T54" i="45"/>
  <c r="N54" i="45"/>
  <c r="AD53" i="45"/>
  <c r="AC53" i="45"/>
  <c r="U53" i="45"/>
  <c r="T53" i="45"/>
  <c r="N53" i="45"/>
  <c r="AD52" i="45"/>
  <c r="AC52" i="45"/>
  <c r="U52" i="45"/>
  <c r="T52" i="45"/>
  <c r="N52" i="45"/>
  <c r="AD51" i="45"/>
  <c r="AC51" i="45"/>
  <c r="U51" i="45"/>
  <c r="T51" i="45"/>
  <c r="N51" i="45"/>
  <c r="AD50" i="45"/>
  <c r="AC50" i="45"/>
  <c r="U50" i="45"/>
  <c r="T50" i="45"/>
  <c r="N50" i="45"/>
  <c r="AD49" i="45"/>
  <c r="AC49" i="45"/>
  <c r="U49" i="45"/>
  <c r="T49" i="45"/>
  <c r="N49" i="45"/>
  <c r="AD48" i="45"/>
  <c r="AC48" i="45"/>
  <c r="U48" i="45"/>
  <c r="T48" i="45"/>
  <c r="N48" i="45"/>
  <c r="D48" i="45"/>
  <c r="C48" i="45"/>
  <c r="AD47" i="45"/>
  <c r="AC47" i="45"/>
  <c r="U47" i="45"/>
  <c r="T47" i="45"/>
  <c r="N47" i="45"/>
  <c r="AD46" i="45"/>
  <c r="AC46" i="45"/>
  <c r="U46" i="45"/>
  <c r="T46" i="45"/>
  <c r="N46" i="45"/>
  <c r="AD45" i="45"/>
  <c r="AC45" i="45"/>
  <c r="U45" i="45"/>
  <c r="T45" i="45"/>
  <c r="N45" i="45"/>
  <c r="AD44" i="45"/>
  <c r="AC44" i="45"/>
  <c r="U44" i="45"/>
  <c r="T44" i="45"/>
  <c r="N44" i="45"/>
  <c r="AD43" i="45"/>
  <c r="AC43" i="45"/>
  <c r="U43" i="45"/>
  <c r="T43" i="45"/>
  <c r="N43" i="45"/>
  <c r="AD42" i="45"/>
  <c r="AC42" i="45"/>
  <c r="U42" i="45"/>
  <c r="T42" i="45"/>
  <c r="N42" i="45"/>
  <c r="AD41" i="45"/>
  <c r="AC41" i="45"/>
  <c r="U41" i="45"/>
  <c r="T41" i="45"/>
  <c r="N41" i="45"/>
  <c r="AD40" i="45"/>
  <c r="AC40" i="45"/>
  <c r="U40" i="45"/>
  <c r="T40" i="45"/>
  <c r="N40" i="45"/>
  <c r="H40" i="45"/>
  <c r="D40" i="45"/>
  <c r="C40" i="45"/>
  <c r="I40" i="45"/>
  <c r="AD39" i="45"/>
  <c r="AC39" i="45"/>
  <c r="U39" i="45"/>
  <c r="T39" i="45"/>
  <c r="N39" i="45"/>
  <c r="AD38" i="45"/>
  <c r="AC38" i="45"/>
  <c r="U38" i="45"/>
  <c r="T38" i="45"/>
  <c r="N38" i="45"/>
  <c r="AD37" i="45"/>
  <c r="AC37" i="45"/>
  <c r="U37" i="45"/>
  <c r="T37" i="45"/>
  <c r="N37" i="45"/>
  <c r="AD36" i="45"/>
  <c r="AC36" i="45"/>
  <c r="U36" i="45"/>
  <c r="T36" i="45"/>
  <c r="N36" i="45"/>
  <c r="AD35" i="45"/>
  <c r="AC35" i="45"/>
  <c r="U35" i="45"/>
  <c r="T35" i="45"/>
  <c r="N35" i="45"/>
  <c r="AD34" i="45"/>
  <c r="AC34" i="45"/>
  <c r="U34" i="45"/>
  <c r="T34" i="45"/>
  <c r="N34" i="45"/>
  <c r="AD33" i="45"/>
  <c r="AC33" i="45"/>
  <c r="U33" i="45"/>
  <c r="T33" i="45"/>
  <c r="N33" i="45"/>
  <c r="AD32" i="45"/>
  <c r="AC32" i="45"/>
  <c r="U32" i="45"/>
  <c r="T32" i="45"/>
  <c r="N32" i="45"/>
  <c r="D32" i="45"/>
  <c r="C32" i="45"/>
  <c r="AD31" i="45"/>
  <c r="AC31" i="45"/>
  <c r="U31" i="45"/>
  <c r="T31" i="45"/>
  <c r="N31" i="45"/>
  <c r="AD30" i="45"/>
  <c r="AC30" i="45"/>
  <c r="U30" i="45"/>
  <c r="T30" i="45"/>
  <c r="N30" i="45"/>
  <c r="AD29" i="45"/>
  <c r="AC29" i="45"/>
  <c r="U29" i="45"/>
  <c r="T29" i="45"/>
  <c r="N29" i="45"/>
  <c r="AD28" i="45"/>
  <c r="AC28" i="45"/>
  <c r="U28" i="45"/>
  <c r="T28" i="45"/>
  <c r="N28" i="45"/>
  <c r="AD27" i="45"/>
  <c r="AC27" i="45"/>
  <c r="U27" i="45"/>
  <c r="T27" i="45"/>
  <c r="N27" i="45"/>
  <c r="AD26" i="45"/>
  <c r="AC26" i="45"/>
  <c r="U26" i="45"/>
  <c r="T26" i="45"/>
  <c r="N26" i="45"/>
  <c r="AD25" i="45"/>
  <c r="AC25" i="45"/>
  <c r="U25" i="45"/>
  <c r="T25" i="45"/>
  <c r="N25" i="45"/>
  <c r="AD24" i="45"/>
  <c r="AC24" i="45"/>
  <c r="U24" i="45"/>
  <c r="T24" i="45"/>
  <c r="N24" i="45"/>
  <c r="AD23" i="45"/>
  <c r="AC23" i="45"/>
  <c r="U23" i="45"/>
  <c r="T23" i="45"/>
  <c r="N23" i="45"/>
  <c r="AD22" i="45"/>
  <c r="AC22" i="45"/>
  <c r="U22" i="45"/>
  <c r="T22" i="45"/>
  <c r="N22" i="45"/>
  <c r="D22" i="45"/>
  <c r="C22" i="45"/>
  <c r="AD21" i="45"/>
  <c r="AC21" i="45"/>
  <c r="U21" i="45"/>
  <c r="T21" i="45"/>
  <c r="N21" i="45"/>
  <c r="AD20" i="45"/>
  <c r="AC20" i="45"/>
  <c r="U20" i="45"/>
  <c r="T20" i="45"/>
  <c r="N20" i="45"/>
  <c r="AM19" i="45"/>
  <c r="AD19" i="45"/>
  <c r="AC19" i="45"/>
  <c r="U19" i="45"/>
  <c r="T19" i="45"/>
  <c r="N19" i="45"/>
  <c r="AU18" i="45"/>
  <c r="AD18" i="45"/>
  <c r="AC18" i="45"/>
  <c r="U18" i="45"/>
  <c r="T18" i="45"/>
  <c r="N18" i="45"/>
  <c r="AD17" i="45"/>
  <c r="AC17" i="45"/>
  <c r="U17" i="45"/>
  <c r="T17" i="45"/>
  <c r="N17" i="45"/>
  <c r="AD16" i="45"/>
  <c r="AC16" i="45"/>
  <c r="U16" i="45"/>
  <c r="T16" i="45"/>
  <c r="N16" i="45"/>
  <c r="AD15" i="45"/>
  <c r="AC15" i="45"/>
  <c r="U15" i="45"/>
  <c r="T15" i="45"/>
  <c r="N15" i="45"/>
  <c r="AD14" i="45"/>
  <c r="AC14" i="45"/>
  <c r="U14" i="45"/>
  <c r="T14" i="45"/>
  <c r="N14" i="45"/>
  <c r="H14" i="45"/>
  <c r="I14" i="45"/>
  <c r="C14" i="45"/>
  <c r="AD13" i="45"/>
  <c r="AC13" i="45"/>
  <c r="U13" i="45"/>
  <c r="T13" i="45"/>
  <c r="N13" i="45"/>
  <c r="AD12" i="45"/>
  <c r="AC12" i="45"/>
  <c r="U12" i="45"/>
  <c r="T12" i="45"/>
  <c r="N12" i="45"/>
  <c r="AD11" i="45"/>
  <c r="AC11" i="45"/>
  <c r="U11" i="45"/>
  <c r="Q70" i="45"/>
  <c r="Q72" i="45"/>
  <c r="T11" i="45"/>
  <c r="N11" i="45"/>
  <c r="AD10" i="45"/>
  <c r="AC10" i="45"/>
  <c r="U10" i="45"/>
  <c r="T10" i="45"/>
  <c r="N10" i="45"/>
  <c r="AD9" i="45"/>
  <c r="AC9" i="45"/>
  <c r="U9" i="45"/>
  <c r="T9" i="45"/>
  <c r="P70" i="45"/>
  <c r="N9" i="45"/>
  <c r="AD8" i="45"/>
  <c r="AC8" i="45"/>
  <c r="N8" i="45"/>
  <c r="N7" i="45"/>
  <c r="Y22" i="3"/>
  <c r="Z17" i="1"/>
  <c r="B10" i="40"/>
  <c r="B11" i="40"/>
  <c r="O11" i="40"/>
  <c r="B12" i="40"/>
  <c r="B13" i="40"/>
  <c r="E13" i="40"/>
  <c r="B14" i="40"/>
  <c r="O14" i="40"/>
  <c r="B15" i="40"/>
  <c r="B16" i="40"/>
  <c r="B17" i="40"/>
  <c r="J17" i="40"/>
  <c r="B18" i="40"/>
  <c r="O18" i="40"/>
  <c r="B19" i="40"/>
  <c r="B20" i="40"/>
  <c r="M20" i="40"/>
  <c r="B21" i="40"/>
  <c r="B22" i="40"/>
  <c r="B23" i="40"/>
  <c r="B24" i="40"/>
  <c r="H24" i="40"/>
  <c r="B25" i="40"/>
  <c r="B26" i="40"/>
  <c r="I26" i="40"/>
  <c r="R26" i="40"/>
  <c r="B10" i="41"/>
  <c r="B11" i="41"/>
  <c r="F11" i="41"/>
  <c r="B12" i="41"/>
  <c r="N12" i="41"/>
  <c r="B13" i="41"/>
  <c r="B14" i="41"/>
  <c r="O14" i="41"/>
  <c r="B15" i="41"/>
  <c r="M15" i="41"/>
  <c r="B16" i="41"/>
  <c r="B17" i="41"/>
  <c r="Q17" i="41"/>
  <c r="B18" i="41"/>
  <c r="B19" i="41"/>
  <c r="G19" i="41"/>
  <c r="B20" i="41"/>
  <c r="N20" i="41"/>
  <c r="B21" i="41"/>
  <c r="B22" i="41"/>
  <c r="I22" i="41"/>
  <c r="B23" i="41"/>
  <c r="B24" i="41"/>
  <c r="B25" i="41"/>
  <c r="B26" i="41"/>
  <c r="B10" i="42"/>
  <c r="B11" i="42"/>
  <c r="B12" i="42"/>
  <c r="R12" i="42"/>
  <c r="B13" i="42"/>
  <c r="O13" i="42"/>
  <c r="B14" i="42"/>
  <c r="B15" i="42"/>
  <c r="O15" i="42"/>
  <c r="B16" i="42"/>
  <c r="R16" i="42"/>
  <c r="B17" i="42"/>
  <c r="F17" i="42"/>
  <c r="B18" i="42"/>
  <c r="E18" i="42"/>
  <c r="B19" i="42"/>
  <c r="B20" i="42"/>
  <c r="K20" i="42"/>
  <c r="B21" i="42"/>
  <c r="P21" i="42"/>
  <c r="B22" i="42"/>
  <c r="B23" i="42"/>
  <c r="B24" i="42"/>
  <c r="B25" i="42"/>
  <c r="H25" i="42"/>
  <c r="B26" i="42"/>
  <c r="Q26" i="42"/>
  <c r="B10" i="43"/>
  <c r="K10" i="43"/>
  <c r="B11" i="43"/>
  <c r="B12" i="43"/>
  <c r="B13" i="43"/>
  <c r="B14" i="43"/>
  <c r="B15" i="43"/>
  <c r="B16" i="43"/>
  <c r="K16" i="43"/>
  <c r="O16" i="43"/>
  <c r="B17" i="43"/>
  <c r="H17" i="43"/>
  <c r="B18" i="43"/>
  <c r="B19" i="43"/>
  <c r="L19" i="43"/>
  <c r="B20" i="43"/>
  <c r="M20" i="43"/>
  <c r="B21" i="43"/>
  <c r="L21" i="43"/>
  <c r="B22" i="43"/>
  <c r="B23" i="43"/>
  <c r="B24" i="43"/>
  <c r="G24" i="43"/>
  <c r="B25" i="43"/>
  <c r="H25" i="43"/>
  <c r="F25" i="43"/>
  <c r="B26" i="43"/>
  <c r="B10" i="3"/>
  <c r="B11" i="3"/>
  <c r="M11" i="3"/>
  <c r="B12" i="3"/>
  <c r="B13" i="3"/>
  <c r="B14" i="3"/>
  <c r="F14" i="3"/>
  <c r="B15" i="3"/>
  <c r="B16" i="3"/>
  <c r="B17" i="3"/>
  <c r="N17" i="3"/>
  <c r="B18" i="3"/>
  <c r="E18" i="3"/>
  <c r="B19" i="3"/>
  <c r="I19" i="3"/>
  <c r="B20" i="3"/>
  <c r="K20" i="3"/>
  <c r="B21" i="3"/>
  <c r="B22" i="3"/>
  <c r="B23" i="3"/>
  <c r="B24" i="3"/>
  <c r="I24" i="3"/>
  <c r="B25" i="3"/>
  <c r="F25" i="3"/>
  <c r="B26" i="3"/>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11" i="1"/>
  <c r="P62" i="1"/>
  <c r="J62" i="1"/>
  <c r="M62" i="1"/>
  <c r="AN9" i="41"/>
  <c r="AN9" i="42"/>
  <c r="AN9" i="43"/>
  <c r="AN9" i="40"/>
  <c r="AN9" i="3"/>
  <c r="N5" i="39"/>
  <c r="AI7" i="39"/>
  <c r="AI8" i="39"/>
  <c r="AI9" i="39"/>
  <c r="AI10" i="39"/>
  <c r="AI6" i="39"/>
  <c r="Y8" i="1"/>
  <c r="Y9" i="1"/>
  <c r="Y10" i="1"/>
  <c r="Y11" i="1"/>
  <c r="Y22" i="43"/>
  <c r="BB19" i="43"/>
  <c r="BE19" i="43"/>
  <c r="AV19" i="43"/>
  <c r="AY19" i="43"/>
  <c r="AP19" i="43"/>
  <c r="AS19" i="43"/>
  <c r="AJ19" i="43"/>
  <c r="AM19" i="43"/>
  <c r="AD19" i="43"/>
  <c r="AG19" i="43"/>
  <c r="BB18" i="43"/>
  <c r="BE18" i="43"/>
  <c r="AV18" i="43"/>
  <c r="AY18" i="43"/>
  <c r="AP18" i="43"/>
  <c r="AS18" i="43"/>
  <c r="AJ18" i="43"/>
  <c r="AM18" i="43"/>
  <c r="AD18" i="43"/>
  <c r="AG18" i="43"/>
  <c r="BB17" i="43"/>
  <c r="BE17" i="43"/>
  <c r="AV17" i="43"/>
  <c r="AY17" i="43"/>
  <c r="AP17" i="43"/>
  <c r="AS17" i="43"/>
  <c r="AJ17" i="43"/>
  <c r="AM17" i="43"/>
  <c r="AD17" i="43"/>
  <c r="AG17" i="43"/>
  <c r="X17" i="43"/>
  <c r="BB16" i="43"/>
  <c r="BE16" i="43"/>
  <c r="AV16" i="43"/>
  <c r="AY16" i="43"/>
  <c r="AP16" i="43"/>
  <c r="AS16" i="43"/>
  <c r="AJ16" i="43"/>
  <c r="AM16" i="43"/>
  <c r="AD16" i="43"/>
  <c r="AG16" i="43"/>
  <c r="X16" i="43"/>
  <c r="BB15" i="43"/>
  <c r="BE15" i="43"/>
  <c r="AV15" i="43"/>
  <c r="AY15" i="43"/>
  <c r="AP15" i="43"/>
  <c r="AS15" i="43"/>
  <c r="AJ15" i="43"/>
  <c r="AM15" i="43"/>
  <c r="AD15" i="43"/>
  <c r="AG15" i="43"/>
  <c r="X15" i="43"/>
  <c r="BB14" i="43"/>
  <c r="BE14" i="43"/>
  <c r="AV14" i="43"/>
  <c r="AY14" i="43"/>
  <c r="AP14" i="43"/>
  <c r="AS14" i="43"/>
  <c r="AJ14" i="43"/>
  <c r="AM14" i="43"/>
  <c r="AD14" i="43"/>
  <c r="AG14" i="43"/>
  <c r="X14" i="43"/>
  <c r="Y18" i="43"/>
  <c r="BB13" i="43"/>
  <c r="BE13" i="43"/>
  <c r="AV13" i="43"/>
  <c r="AY13" i="43"/>
  <c r="AP13" i="43"/>
  <c r="AS13" i="43"/>
  <c r="AJ13" i="43"/>
  <c r="AM13" i="43"/>
  <c r="AD13" i="43"/>
  <c r="AG13" i="43"/>
  <c r="X13" i="43"/>
  <c r="BB12" i="43"/>
  <c r="BE12" i="43"/>
  <c r="AV12" i="43"/>
  <c r="AY12" i="43"/>
  <c r="AP12" i="43"/>
  <c r="AS12" i="43"/>
  <c r="AJ12" i="43"/>
  <c r="AM12" i="43"/>
  <c r="AD12" i="43"/>
  <c r="AG12" i="43"/>
  <c r="BB11" i="43"/>
  <c r="BE11" i="43"/>
  <c r="AV11" i="43"/>
  <c r="AY11" i="43"/>
  <c r="AP11" i="43"/>
  <c r="AS11" i="43"/>
  <c r="AJ11" i="43"/>
  <c r="AM11" i="43"/>
  <c r="AD11" i="43"/>
  <c r="AG11" i="43"/>
  <c r="BB10" i="43"/>
  <c r="BE10" i="43"/>
  <c r="AV10" i="43"/>
  <c r="AY10" i="43"/>
  <c r="AP10" i="43"/>
  <c r="AS10" i="43"/>
  <c r="AJ10" i="43"/>
  <c r="AM10" i="43"/>
  <c r="AD10" i="43"/>
  <c r="AG10" i="43"/>
  <c r="AH9" i="43"/>
  <c r="AB9" i="43"/>
  <c r="Z9" i="43"/>
  <c r="F34" i="8"/>
  <c r="B9" i="43"/>
  <c r="R9" i="43"/>
  <c r="B8" i="43"/>
  <c r="AY7" i="43"/>
  <c r="F16" i="8"/>
  <c r="AS7" i="43"/>
  <c r="F15" i="8"/>
  <c r="AM7" i="43"/>
  <c r="F14" i="8"/>
  <c r="AG7" i="43"/>
  <c r="F13" i="8"/>
  <c r="B7" i="43"/>
  <c r="E7" i="43"/>
  <c r="F7" i="43"/>
  <c r="BE5" i="43"/>
  <c r="F17" i="8"/>
  <c r="Y22" i="42"/>
  <c r="BB19" i="42"/>
  <c r="BE19" i="42"/>
  <c r="AV19" i="42"/>
  <c r="AY19" i="42"/>
  <c r="AP19" i="42"/>
  <c r="AS19" i="42"/>
  <c r="AJ19" i="42"/>
  <c r="AM19" i="42"/>
  <c r="AD19" i="42"/>
  <c r="AG19" i="42"/>
  <c r="BB18" i="42"/>
  <c r="BE18" i="42"/>
  <c r="AV18" i="42"/>
  <c r="AY18" i="42"/>
  <c r="AP18" i="42"/>
  <c r="AS18" i="42"/>
  <c r="AJ18" i="42"/>
  <c r="AM18" i="42"/>
  <c r="AD18" i="42"/>
  <c r="AG18" i="42"/>
  <c r="BB17" i="42"/>
  <c r="BE17" i="42"/>
  <c r="AV17" i="42"/>
  <c r="AY17" i="42"/>
  <c r="AP17" i="42"/>
  <c r="AS17" i="42"/>
  <c r="AJ17" i="42"/>
  <c r="AM17" i="42"/>
  <c r="AD17" i="42"/>
  <c r="AG17" i="42"/>
  <c r="X17" i="42"/>
  <c r="BB16" i="42"/>
  <c r="BE16" i="42"/>
  <c r="AV16" i="42"/>
  <c r="AY16" i="42"/>
  <c r="AP16" i="42"/>
  <c r="AS16" i="42"/>
  <c r="AJ16" i="42"/>
  <c r="AM16" i="42"/>
  <c r="AD16" i="42"/>
  <c r="AG16" i="42"/>
  <c r="X16" i="42"/>
  <c r="BB15" i="42"/>
  <c r="BE15" i="42"/>
  <c r="AV15" i="42"/>
  <c r="AY15" i="42"/>
  <c r="AP15" i="42"/>
  <c r="AS15" i="42"/>
  <c r="AJ15" i="42"/>
  <c r="AM15" i="42"/>
  <c r="AD15" i="42"/>
  <c r="AG15" i="42"/>
  <c r="X15" i="42"/>
  <c r="Y18" i="42"/>
  <c r="BB14" i="42"/>
  <c r="BE14" i="42"/>
  <c r="AV14" i="42"/>
  <c r="AY14" i="42"/>
  <c r="AP14" i="42"/>
  <c r="AS14" i="42"/>
  <c r="AJ14" i="42"/>
  <c r="AM14" i="42"/>
  <c r="AD14" i="42"/>
  <c r="AG14" i="42"/>
  <c r="X14" i="42"/>
  <c r="BB13" i="42"/>
  <c r="BE13" i="42"/>
  <c r="AV13" i="42"/>
  <c r="AY13" i="42"/>
  <c r="AP13" i="42"/>
  <c r="AS13" i="42"/>
  <c r="AJ13" i="42"/>
  <c r="AM13" i="42"/>
  <c r="AD13" i="42"/>
  <c r="AG13" i="42"/>
  <c r="X13" i="42"/>
  <c r="BB12" i="42"/>
  <c r="BE12" i="42"/>
  <c r="AV12" i="42"/>
  <c r="AY12" i="42"/>
  <c r="AP12" i="42"/>
  <c r="AS12" i="42"/>
  <c r="AJ12" i="42"/>
  <c r="AM12" i="42"/>
  <c r="AD12" i="42"/>
  <c r="AG12" i="42"/>
  <c r="BB11" i="42"/>
  <c r="BE11" i="42"/>
  <c r="AV11" i="42"/>
  <c r="AY11" i="42"/>
  <c r="AP11" i="42"/>
  <c r="AS11" i="42"/>
  <c r="AJ11" i="42"/>
  <c r="AM11" i="42"/>
  <c r="AD11" i="42"/>
  <c r="AG11" i="42"/>
  <c r="BB10" i="42"/>
  <c r="BE10" i="42"/>
  <c r="AV10" i="42"/>
  <c r="AY10" i="42"/>
  <c r="AP10" i="42"/>
  <c r="AS10" i="42"/>
  <c r="AJ10" i="42"/>
  <c r="AM10" i="42"/>
  <c r="AD10" i="42"/>
  <c r="AG10" i="42"/>
  <c r="AH9" i="42"/>
  <c r="AB9" i="42"/>
  <c r="Z9" i="42"/>
  <c r="E34" i="8"/>
  <c r="B9" i="42"/>
  <c r="M9" i="42"/>
  <c r="B8" i="42"/>
  <c r="E8" i="42"/>
  <c r="AY7" i="42"/>
  <c r="E16" i="8"/>
  <c r="AS7" i="42"/>
  <c r="E15" i="8"/>
  <c r="AM7" i="42"/>
  <c r="E14" i="8"/>
  <c r="AG7" i="42"/>
  <c r="E13" i="8"/>
  <c r="B7" i="42"/>
  <c r="J7" i="42"/>
  <c r="BE5" i="42"/>
  <c r="E17" i="8"/>
  <c r="E33" i="8"/>
  <c r="Y22" i="41"/>
  <c r="BB19" i="41"/>
  <c r="BE19" i="41"/>
  <c r="AV19" i="41"/>
  <c r="AY19" i="41"/>
  <c r="AP19" i="41"/>
  <c r="AS19" i="41"/>
  <c r="AJ19" i="41"/>
  <c r="AM19" i="41"/>
  <c r="AD19" i="41"/>
  <c r="AG19" i="41"/>
  <c r="BB18" i="41"/>
  <c r="BE18" i="41"/>
  <c r="AV18" i="41"/>
  <c r="AY18" i="41"/>
  <c r="AP18" i="41"/>
  <c r="AS18" i="41"/>
  <c r="AJ18" i="41"/>
  <c r="AM18" i="41"/>
  <c r="AD18" i="41"/>
  <c r="AG18" i="41"/>
  <c r="BB17" i="41"/>
  <c r="BE17" i="41"/>
  <c r="AV17" i="41"/>
  <c r="AY17" i="41"/>
  <c r="AP17" i="41"/>
  <c r="AS17" i="41"/>
  <c r="AJ17" i="41"/>
  <c r="AM17" i="41"/>
  <c r="AD17" i="41"/>
  <c r="AG17" i="41"/>
  <c r="X17" i="41"/>
  <c r="BB16" i="41"/>
  <c r="BE16" i="41"/>
  <c r="AV16" i="41"/>
  <c r="AY16" i="41"/>
  <c r="AP16" i="41"/>
  <c r="AS16" i="41"/>
  <c r="AJ16" i="41"/>
  <c r="AM16" i="41"/>
  <c r="AD16" i="41"/>
  <c r="AG16" i="41"/>
  <c r="X16" i="41"/>
  <c r="BB15" i="41"/>
  <c r="BE15" i="41"/>
  <c r="AV15" i="41"/>
  <c r="AY15" i="41"/>
  <c r="AP15" i="41"/>
  <c r="AS15" i="41"/>
  <c r="AJ15" i="41"/>
  <c r="AM15" i="41"/>
  <c r="AD15" i="41"/>
  <c r="AG15" i="41"/>
  <c r="X15" i="41"/>
  <c r="BB14" i="41"/>
  <c r="BE14" i="41"/>
  <c r="AV14" i="41"/>
  <c r="AY14" i="41"/>
  <c r="AP14" i="41"/>
  <c r="AS14" i="41"/>
  <c r="AJ14" i="41"/>
  <c r="AM14" i="41"/>
  <c r="AD14" i="41"/>
  <c r="AG14" i="41"/>
  <c r="X14" i="41"/>
  <c r="BB13" i="41"/>
  <c r="BE13" i="41"/>
  <c r="AV13" i="41"/>
  <c r="AY13" i="41"/>
  <c r="AP13" i="41"/>
  <c r="AS13" i="41"/>
  <c r="AJ13" i="41"/>
  <c r="AM13" i="41"/>
  <c r="AD13" i="41"/>
  <c r="AG13" i="41"/>
  <c r="X13" i="41"/>
  <c r="BB12" i="41"/>
  <c r="BE12" i="41"/>
  <c r="AV12" i="41"/>
  <c r="AY12" i="41"/>
  <c r="AP12" i="41"/>
  <c r="AS12" i="41"/>
  <c r="AJ12" i="41"/>
  <c r="AM12" i="41"/>
  <c r="AD12" i="41"/>
  <c r="AG12" i="41"/>
  <c r="BB11" i="41"/>
  <c r="BE11" i="41"/>
  <c r="AV11" i="41"/>
  <c r="AY11" i="41"/>
  <c r="AP11" i="41"/>
  <c r="AS11" i="41"/>
  <c r="AJ11" i="41"/>
  <c r="AM11" i="41"/>
  <c r="AD11" i="41"/>
  <c r="AG11" i="41"/>
  <c r="BB10" i="41"/>
  <c r="BE10" i="41"/>
  <c r="AV10" i="41"/>
  <c r="AY10" i="41"/>
  <c r="AP10" i="41"/>
  <c r="AS10" i="41"/>
  <c r="AJ10" i="41"/>
  <c r="AM10" i="41"/>
  <c r="AD10" i="41"/>
  <c r="AG10" i="41"/>
  <c r="AH9" i="41"/>
  <c r="AB9" i="41"/>
  <c r="Z9" i="41"/>
  <c r="D34" i="8"/>
  <c r="B9" i="41"/>
  <c r="B8" i="41"/>
  <c r="AY7" i="41"/>
  <c r="D16" i="8"/>
  <c r="AS7" i="41"/>
  <c r="D15" i="8"/>
  <c r="AM7" i="41"/>
  <c r="D14" i="8"/>
  <c r="AG7" i="41"/>
  <c r="D13" i="8"/>
  <c r="B7" i="41"/>
  <c r="BE5" i="41"/>
  <c r="D17" i="8"/>
  <c r="Y22" i="40"/>
  <c r="BB19" i="40"/>
  <c r="BE19" i="40"/>
  <c r="AV19" i="40"/>
  <c r="AY19" i="40"/>
  <c r="AP19" i="40"/>
  <c r="AS19" i="40"/>
  <c r="AJ19" i="40"/>
  <c r="AM19" i="40"/>
  <c r="AD19" i="40"/>
  <c r="AG19" i="40"/>
  <c r="BB18" i="40"/>
  <c r="BE18" i="40"/>
  <c r="AV18" i="40"/>
  <c r="AY18" i="40"/>
  <c r="AP18" i="40"/>
  <c r="AS18" i="40"/>
  <c r="AJ18" i="40"/>
  <c r="AM18" i="40"/>
  <c r="AD18" i="40"/>
  <c r="AG18" i="40"/>
  <c r="BB17" i="40"/>
  <c r="BE17" i="40"/>
  <c r="AV17" i="40"/>
  <c r="AY17" i="40"/>
  <c r="AP17" i="40"/>
  <c r="AS17" i="40"/>
  <c r="AJ17" i="40"/>
  <c r="AM17" i="40"/>
  <c r="AD17" i="40"/>
  <c r="AG17" i="40"/>
  <c r="X17" i="40"/>
  <c r="BB16" i="40"/>
  <c r="BE16" i="40"/>
  <c r="AV16" i="40"/>
  <c r="AY16" i="40"/>
  <c r="AP16" i="40"/>
  <c r="AS16" i="40"/>
  <c r="AJ16" i="40"/>
  <c r="AM16" i="40"/>
  <c r="AD16" i="40"/>
  <c r="AG16" i="40"/>
  <c r="X16" i="40"/>
  <c r="BB15" i="40"/>
  <c r="BE15" i="40"/>
  <c r="AV15" i="40"/>
  <c r="AY15" i="40"/>
  <c r="AP15" i="40"/>
  <c r="AS15" i="40"/>
  <c r="AJ15" i="40"/>
  <c r="AM15" i="40"/>
  <c r="AD15" i="40"/>
  <c r="AG15" i="40"/>
  <c r="X15" i="40"/>
  <c r="BB14" i="40"/>
  <c r="BE14" i="40"/>
  <c r="AV14" i="40"/>
  <c r="AY14" i="40"/>
  <c r="AP14" i="40"/>
  <c r="AS14" i="40"/>
  <c r="AJ14" i="40"/>
  <c r="AM14" i="40"/>
  <c r="AD14" i="40"/>
  <c r="AG14" i="40"/>
  <c r="X14" i="40"/>
  <c r="BB13" i="40"/>
  <c r="BE13" i="40"/>
  <c r="AV13" i="40"/>
  <c r="AY13" i="40"/>
  <c r="AP13" i="40"/>
  <c r="AS13" i="40"/>
  <c r="AJ13" i="40"/>
  <c r="AM13" i="40"/>
  <c r="AD13" i="40"/>
  <c r="AG13" i="40"/>
  <c r="X13" i="40"/>
  <c r="BB12" i="40"/>
  <c r="BE12" i="40"/>
  <c r="AV12" i="40"/>
  <c r="AY12" i="40"/>
  <c r="AP12" i="40"/>
  <c r="AS12" i="40"/>
  <c r="AJ12" i="40"/>
  <c r="AM12" i="40"/>
  <c r="AD12" i="40"/>
  <c r="AG12" i="40"/>
  <c r="BB11" i="40"/>
  <c r="BE11" i="40"/>
  <c r="AV11" i="40"/>
  <c r="AY11" i="40"/>
  <c r="AP11" i="40"/>
  <c r="AS11" i="40"/>
  <c r="AJ11" i="40"/>
  <c r="AM11" i="40"/>
  <c r="AD11" i="40"/>
  <c r="AG11" i="40"/>
  <c r="BB10" i="40"/>
  <c r="BE10" i="40"/>
  <c r="AV10" i="40"/>
  <c r="AY10" i="40"/>
  <c r="AP10" i="40"/>
  <c r="AS10" i="40"/>
  <c r="AJ10" i="40"/>
  <c r="AM10" i="40"/>
  <c r="AD10" i="40"/>
  <c r="AG10" i="40"/>
  <c r="AH9" i="40"/>
  <c r="AB9" i="40"/>
  <c r="Z9" i="40"/>
  <c r="C34" i="8"/>
  <c r="B9" i="40"/>
  <c r="B8" i="40"/>
  <c r="AY7" i="40"/>
  <c r="C16" i="8"/>
  <c r="AS7" i="40"/>
  <c r="C15" i="8"/>
  <c r="AM7" i="40"/>
  <c r="C14" i="8"/>
  <c r="AG7" i="40"/>
  <c r="C13" i="8"/>
  <c r="B7" i="40"/>
  <c r="I7" i="40"/>
  <c r="BE5" i="40"/>
  <c r="B17" i="39"/>
  <c r="AB15" i="39"/>
  <c r="AE15" i="39"/>
  <c r="V15" i="39"/>
  <c r="Y15" i="39"/>
  <c r="P15" i="39"/>
  <c r="S15" i="39"/>
  <c r="J15" i="39"/>
  <c r="M15" i="39"/>
  <c r="D15" i="39"/>
  <c r="G15" i="39"/>
  <c r="AB14" i="39"/>
  <c r="AE14" i="39"/>
  <c r="V14" i="39"/>
  <c r="Y14" i="39"/>
  <c r="P14" i="39"/>
  <c r="S14" i="39"/>
  <c r="J14" i="39"/>
  <c r="M14" i="39"/>
  <c r="D14" i="39"/>
  <c r="G14" i="39"/>
  <c r="AB13" i="39"/>
  <c r="AE13" i="39"/>
  <c r="V13" i="39"/>
  <c r="Y13" i="39"/>
  <c r="P13" i="39"/>
  <c r="S13" i="39"/>
  <c r="J13" i="39"/>
  <c r="M13" i="39"/>
  <c r="D13" i="39"/>
  <c r="G13" i="39"/>
  <c r="AB12" i="39"/>
  <c r="AE12" i="39"/>
  <c r="V12" i="39"/>
  <c r="Y12" i="39"/>
  <c r="Y16" i="39"/>
  <c r="W16" i="39"/>
  <c r="P12" i="39"/>
  <c r="S12" i="39"/>
  <c r="J12" i="39"/>
  <c r="M12" i="39"/>
  <c r="D12" i="39"/>
  <c r="G12" i="39"/>
  <c r="AB11" i="39"/>
  <c r="AE11" i="39"/>
  <c r="V11" i="39"/>
  <c r="Y11" i="39"/>
  <c r="P11" i="39"/>
  <c r="S11" i="39"/>
  <c r="J11" i="39"/>
  <c r="M11" i="39"/>
  <c r="D11" i="39"/>
  <c r="G11" i="39"/>
  <c r="AB10" i="39"/>
  <c r="AE10" i="39"/>
  <c r="V10" i="39"/>
  <c r="Y10" i="39"/>
  <c r="P10" i="39"/>
  <c r="S10" i="39"/>
  <c r="J10" i="39"/>
  <c r="M10" i="39"/>
  <c r="D10" i="39"/>
  <c r="G10" i="39"/>
  <c r="AB9" i="39"/>
  <c r="AE9" i="39"/>
  <c r="V9" i="39"/>
  <c r="Y9" i="39"/>
  <c r="P9" i="39"/>
  <c r="S9" i="39"/>
  <c r="S16" i="39"/>
  <c r="Q16" i="39"/>
  <c r="J9" i="39"/>
  <c r="M9" i="39"/>
  <c r="D9" i="39"/>
  <c r="G9" i="39"/>
  <c r="AB8" i="39"/>
  <c r="AE8" i="39"/>
  <c r="V8" i="39"/>
  <c r="Y8" i="39"/>
  <c r="P8" i="39"/>
  <c r="S8" i="39"/>
  <c r="J8" i="39"/>
  <c r="M8" i="39"/>
  <c r="D8" i="39"/>
  <c r="G8" i="39"/>
  <c r="AB7" i="39"/>
  <c r="AE7" i="39"/>
  <c r="V7" i="39"/>
  <c r="Y7" i="39"/>
  <c r="P7" i="39"/>
  <c r="S7" i="39"/>
  <c r="J7" i="39"/>
  <c r="M7" i="39"/>
  <c r="D7" i="39"/>
  <c r="G7" i="39"/>
  <c r="G16" i="39"/>
  <c r="E16" i="39"/>
  <c r="AB6" i="39"/>
  <c r="AE6" i="39"/>
  <c r="V6" i="39"/>
  <c r="Y6" i="39"/>
  <c r="P6" i="39"/>
  <c r="S6" i="39"/>
  <c r="J6" i="39"/>
  <c r="M6" i="39"/>
  <c r="M16" i="39"/>
  <c r="K16" i="39"/>
  <c r="D6" i="39"/>
  <c r="G6" i="39"/>
  <c r="H5" i="39"/>
  <c r="B5" i="39"/>
  <c r="AB9" i="3"/>
  <c r="AH9" i="3"/>
  <c r="J13" i="1"/>
  <c r="F8" i="45"/>
  <c r="Y6" i="1"/>
  <c r="Z11" i="1"/>
  <c r="BE5" i="3"/>
  <c r="B17" i="8"/>
  <c r="AY7" i="3"/>
  <c r="B16" i="8"/>
  <c r="G16" i="8"/>
  <c r="AS7" i="3"/>
  <c r="B15" i="8"/>
  <c r="AM7" i="3"/>
  <c r="B14" i="8"/>
  <c r="AG7" i="3"/>
  <c r="B13" i="8"/>
  <c r="X14" i="3"/>
  <c r="X15" i="3"/>
  <c r="X16" i="3"/>
  <c r="X17" i="3"/>
  <c r="X13" i="3"/>
  <c r="Y18" i="3"/>
  <c r="Z9" i="3"/>
  <c r="B34" i="8"/>
  <c r="BB11" i="3"/>
  <c r="BE11" i="3"/>
  <c r="BB12" i="3"/>
  <c r="BE12" i="3"/>
  <c r="BB13" i="3"/>
  <c r="BE13" i="3"/>
  <c r="BB14" i="3"/>
  <c r="BE14" i="3"/>
  <c r="BB15" i="3"/>
  <c r="BE15" i="3"/>
  <c r="BB16" i="3"/>
  <c r="BE16" i="3"/>
  <c r="BB17" i="3"/>
  <c r="BE17" i="3"/>
  <c r="BB18" i="3"/>
  <c r="BE18" i="3"/>
  <c r="BB19" i="3"/>
  <c r="BE19" i="3"/>
  <c r="BB10" i="3"/>
  <c r="BE10" i="3"/>
  <c r="AV11" i="3"/>
  <c r="AY11" i="3"/>
  <c r="AV12" i="3"/>
  <c r="AY12" i="3"/>
  <c r="AV13" i="3"/>
  <c r="AY13" i="3"/>
  <c r="AV14" i="3"/>
  <c r="AY14" i="3"/>
  <c r="AV15" i="3"/>
  <c r="AY15" i="3"/>
  <c r="AV16" i="3"/>
  <c r="AY16" i="3"/>
  <c r="AV17" i="3"/>
  <c r="AY17" i="3"/>
  <c r="AV18" i="3"/>
  <c r="AY18" i="3"/>
  <c r="AV19" i="3"/>
  <c r="AY19" i="3"/>
  <c r="AV10" i="3"/>
  <c r="AY10" i="3"/>
  <c r="AP11" i="3"/>
  <c r="AS11" i="3"/>
  <c r="AP12" i="3"/>
  <c r="AS12" i="3"/>
  <c r="AP13" i="3"/>
  <c r="AS13" i="3"/>
  <c r="AP14" i="3"/>
  <c r="AS14" i="3"/>
  <c r="AP15" i="3"/>
  <c r="AS15" i="3"/>
  <c r="AP16" i="3"/>
  <c r="AS16" i="3"/>
  <c r="AP17" i="3"/>
  <c r="AS17" i="3"/>
  <c r="AP18" i="3"/>
  <c r="AS18" i="3"/>
  <c r="AP19" i="3"/>
  <c r="AS19" i="3"/>
  <c r="AP10" i="3"/>
  <c r="AS10" i="3"/>
  <c r="AJ11" i="3"/>
  <c r="AM11" i="3"/>
  <c r="AJ12" i="3"/>
  <c r="AM12" i="3"/>
  <c r="AJ13" i="3"/>
  <c r="AM13" i="3"/>
  <c r="AJ14" i="3"/>
  <c r="AM14" i="3"/>
  <c r="AJ15" i="3"/>
  <c r="AM15" i="3"/>
  <c r="AJ16" i="3"/>
  <c r="AM16" i="3"/>
  <c r="AJ17" i="3"/>
  <c r="AM17" i="3"/>
  <c r="AJ18" i="3"/>
  <c r="AM18" i="3"/>
  <c r="AJ19" i="3"/>
  <c r="AM19" i="3"/>
  <c r="AJ10" i="3"/>
  <c r="AM10" i="3"/>
  <c r="AD11" i="3"/>
  <c r="AG11" i="3"/>
  <c r="AD12" i="3"/>
  <c r="AG12" i="3"/>
  <c r="AD13" i="3"/>
  <c r="AG13" i="3"/>
  <c r="AD14" i="3"/>
  <c r="AG14" i="3"/>
  <c r="AD15" i="3"/>
  <c r="AG15" i="3"/>
  <c r="AD16" i="3"/>
  <c r="AG16" i="3"/>
  <c r="AD17" i="3"/>
  <c r="AG17" i="3"/>
  <c r="AD18" i="3"/>
  <c r="AG18" i="3"/>
  <c r="AD19" i="3"/>
  <c r="AG19" i="3"/>
  <c r="AD10" i="3"/>
  <c r="AG10" i="3"/>
  <c r="B8" i="3"/>
  <c r="J8" i="3"/>
  <c r="B9" i="3"/>
  <c r="O9" i="3"/>
  <c r="B7" i="3"/>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11" i="1"/>
  <c r="Q26" i="11"/>
  <c r="R26" i="11"/>
  <c r="O26" i="11"/>
  <c r="P26" i="11"/>
  <c r="M26" i="11"/>
  <c r="N26" i="11"/>
  <c r="K26" i="11"/>
  <c r="L26" i="11"/>
  <c r="J26" i="11"/>
  <c r="C26" i="11"/>
  <c r="D26" i="11"/>
  <c r="Q25" i="11"/>
  <c r="R25" i="11"/>
  <c r="O25" i="11"/>
  <c r="P25" i="11"/>
  <c r="M25" i="11"/>
  <c r="N25" i="11"/>
  <c r="K25" i="11"/>
  <c r="L25" i="11"/>
  <c r="J25" i="11"/>
  <c r="C25" i="11"/>
  <c r="D25" i="11"/>
  <c r="Q24" i="11"/>
  <c r="R24" i="11"/>
  <c r="O24" i="11"/>
  <c r="P24" i="11"/>
  <c r="M24" i="11"/>
  <c r="N24" i="11"/>
  <c r="K24" i="11"/>
  <c r="L24" i="11"/>
  <c r="J24" i="11"/>
  <c r="C24" i="11"/>
  <c r="D24" i="11"/>
  <c r="Q23" i="11"/>
  <c r="R23" i="11"/>
  <c r="O23" i="11"/>
  <c r="P23" i="11"/>
  <c r="M23" i="11"/>
  <c r="N23" i="11"/>
  <c r="K23" i="11"/>
  <c r="L23" i="11"/>
  <c r="J23" i="11"/>
  <c r="C23" i="11"/>
  <c r="D23" i="11"/>
  <c r="Q22" i="11"/>
  <c r="R22" i="11"/>
  <c r="O22" i="11"/>
  <c r="P22" i="11"/>
  <c r="M22" i="11"/>
  <c r="N22" i="11"/>
  <c r="K22" i="11"/>
  <c r="L22" i="11"/>
  <c r="J22" i="11"/>
  <c r="C22" i="11"/>
  <c r="D22" i="11"/>
  <c r="Q21" i="11"/>
  <c r="R21" i="11"/>
  <c r="O21" i="11"/>
  <c r="P21" i="11"/>
  <c r="M21" i="11"/>
  <c r="N21" i="11"/>
  <c r="K21" i="11"/>
  <c r="L21" i="11"/>
  <c r="J21" i="11"/>
  <c r="C21" i="11"/>
  <c r="D21" i="11"/>
  <c r="Q20" i="11"/>
  <c r="R20" i="11"/>
  <c r="O20" i="11"/>
  <c r="P20" i="11"/>
  <c r="M20" i="11"/>
  <c r="N20" i="11"/>
  <c r="K20" i="11"/>
  <c r="L20" i="11"/>
  <c r="J20" i="11"/>
  <c r="C20" i="11"/>
  <c r="D20" i="11"/>
  <c r="Q19" i="11"/>
  <c r="R19" i="11"/>
  <c r="O19" i="11"/>
  <c r="P19" i="11"/>
  <c r="M19" i="11"/>
  <c r="N19" i="11"/>
  <c r="K19" i="11"/>
  <c r="L19" i="11"/>
  <c r="J19" i="11"/>
  <c r="C19" i="11"/>
  <c r="D19" i="11"/>
  <c r="Q18" i="11"/>
  <c r="R18" i="11"/>
  <c r="O18" i="11"/>
  <c r="P18" i="11"/>
  <c r="M18" i="11"/>
  <c r="N18" i="11"/>
  <c r="K18" i="11"/>
  <c r="L18" i="11"/>
  <c r="J18" i="11"/>
  <c r="C18" i="11"/>
  <c r="D18" i="11"/>
  <c r="Q17" i="11"/>
  <c r="R17" i="11"/>
  <c r="O17" i="11"/>
  <c r="P17" i="11"/>
  <c r="M17" i="11"/>
  <c r="N17" i="11"/>
  <c r="K17" i="11"/>
  <c r="L17" i="11"/>
  <c r="J17" i="11"/>
  <c r="C17" i="11"/>
  <c r="D17" i="11"/>
  <c r="Q16" i="11"/>
  <c r="R16" i="11"/>
  <c r="O16" i="11"/>
  <c r="P16" i="11"/>
  <c r="M16" i="11"/>
  <c r="N16" i="11"/>
  <c r="K16" i="11"/>
  <c r="L16" i="11"/>
  <c r="J16" i="11"/>
  <c r="C16" i="11"/>
  <c r="D16" i="11"/>
  <c r="Q15" i="11"/>
  <c r="R15" i="11"/>
  <c r="O15" i="11"/>
  <c r="P15" i="11"/>
  <c r="M15" i="11"/>
  <c r="N15" i="11"/>
  <c r="K15" i="11"/>
  <c r="L15" i="11"/>
  <c r="J15" i="11"/>
  <c r="C15" i="11"/>
  <c r="D15" i="11"/>
  <c r="AZ14" i="11"/>
  <c r="AU14" i="11"/>
  <c r="AP14" i="11"/>
  <c r="AK14" i="11"/>
  <c r="AF14" i="11"/>
  <c r="Q14" i="11"/>
  <c r="R14" i="11"/>
  <c r="O14" i="11"/>
  <c r="P14" i="11"/>
  <c r="M14" i="11"/>
  <c r="N14" i="11"/>
  <c r="K14" i="11"/>
  <c r="L14" i="11"/>
  <c r="J14" i="11"/>
  <c r="C14" i="11"/>
  <c r="D14" i="11"/>
  <c r="AZ13" i="11"/>
  <c r="AU13" i="11"/>
  <c r="AP13" i="11"/>
  <c r="AK13" i="11"/>
  <c r="AF13" i="11"/>
  <c r="Q13" i="11"/>
  <c r="R13" i="11"/>
  <c r="O13" i="11"/>
  <c r="P13" i="11"/>
  <c r="M13" i="11"/>
  <c r="N13" i="11"/>
  <c r="K13" i="11"/>
  <c r="L13" i="11"/>
  <c r="J13" i="11"/>
  <c r="C13" i="11"/>
  <c r="D13" i="11"/>
  <c r="AZ12" i="11"/>
  <c r="AU12" i="11"/>
  <c r="AP12" i="11"/>
  <c r="AK12" i="11"/>
  <c r="AF12" i="11"/>
  <c r="Q12" i="11"/>
  <c r="R12" i="11"/>
  <c r="O12" i="11"/>
  <c r="P12" i="11"/>
  <c r="M12" i="11"/>
  <c r="N12" i="11"/>
  <c r="K12" i="11"/>
  <c r="L12" i="11"/>
  <c r="J12" i="11"/>
  <c r="C12" i="11"/>
  <c r="D12" i="11"/>
  <c r="AZ11" i="11"/>
  <c r="AU11" i="11"/>
  <c r="AP11" i="11"/>
  <c r="AK11" i="11"/>
  <c r="AF11" i="11"/>
  <c r="Q11" i="11"/>
  <c r="R11" i="11"/>
  <c r="O11" i="11"/>
  <c r="P11" i="11"/>
  <c r="M11" i="11"/>
  <c r="N11" i="11"/>
  <c r="K11" i="11"/>
  <c r="L11" i="11"/>
  <c r="J11" i="11"/>
  <c r="C11" i="11"/>
  <c r="D11" i="11"/>
  <c r="AZ10" i="11"/>
  <c r="AU10" i="11"/>
  <c r="AP10" i="11"/>
  <c r="AK10" i="11"/>
  <c r="AF10" i="11"/>
  <c r="Q10" i="11"/>
  <c r="R10" i="11"/>
  <c r="O10" i="11"/>
  <c r="P10" i="11"/>
  <c r="M10" i="11"/>
  <c r="N10" i="11"/>
  <c r="K10" i="11"/>
  <c r="L10" i="11"/>
  <c r="J10" i="11"/>
  <c r="C10" i="11"/>
  <c r="D10" i="11"/>
  <c r="AZ9" i="11"/>
  <c r="AU9" i="11"/>
  <c r="AP9" i="11"/>
  <c r="AK9" i="11"/>
  <c r="AF9" i="11"/>
  <c r="Z9" i="11"/>
  <c r="Q9" i="11"/>
  <c r="R9" i="11"/>
  <c r="O9" i="11"/>
  <c r="P9" i="11"/>
  <c r="M9" i="11"/>
  <c r="N9" i="11"/>
  <c r="K9" i="11"/>
  <c r="L9" i="11"/>
  <c r="J9" i="11"/>
  <c r="C9" i="11"/>
  <c r="D9" i="11"/>
  <c r="AZ8" i="11"/>
  <c r="AU8" i="11"/>
  <c r="AP8" i="11"/>
  <c r="AK8" i="11"/>
  <c r="AF8" i="11"/>
  <c r="Z8" i="11"/>
  <c r="Q8" i="11"/>
  <c r="R8" i="11"/>
  <c r="O8" i="11"/>
  <c r="P8" i="11"/>
  <c r="M8" i="11"/>
  <c r="N8" i="11"/>
  <c r="K8" i="11"/>
  <c r="L8" i="11"/>
  <c r="J8" i="11"/>
  <c r="C8" i="11"/>
  <c r="D8" i="11"/>
  <c r="AZ7" i="11"/>
  <c r="AU7" i="11"/>
  <c r="AP7" i="11"/>
  <c r="AK7" i="11"/>
  <c r="AF7" i="11"/>
  <c r="Q7" i="11"/>
  <c r="R7" i="11"/>
  <c r="O7" i="11"/>
  <c r="P7" i="11"/>
  <c r="M7" i="11"/>
  <c r="N7" i="11"/>
  <c r="K7" i="11"/>
  <c r="L7" i="11"/>
  <c r="J7" i="11"/>
  <c r="C7" i="11"/>
  <c r="D7" i="11"/>
  <c r="AZ6" i="11"/>
  <c r="AU6" i="11"/>
  <c r="AP6" i="11"/>
  <c r="AK6" i="11"/>
  <c r="AF6" i="11"/>
  <c r="AZ5" i="11"/>
  <c r="AU5" i="11"/>
  <c r="AP5" i="11"/>
  <c r="AK5" i="11"/>
  <c r="AF5" i="11"/>
  <c r="Z5" i="1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11" i="1"/>
  <c r="J11"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C17" i="8"/>
  <c r="N23" i="3"/>
  <c r="Q19" i="40"/>
  <c r="H20" i="41"/>
  <c r="G11" i="3"/>
  <c r="N16" i="42"/>
  <c r="I11" i="3"/>
  <c r="R21" i="3"/>
  <c r="J20" i="41"/>
  <c r="J21" i="3"/>
  <c r="L21" i="3"/>
  <c r="I21" i="3"/>
  <c r="H13" i="42"/>
  <c r="R25" i="3"/>
  <c r="P20" i="41"/>
  <c r="M18" i="43"/>
  <c r="Q18" i="43"/>
  <c r="R16" i="43"/>
  <c r="J20" i="42"/>
  <c r="G20" i="42"/>
  <c r="R14" i="3"/>
  <c r="E23" i="42"/>
  <c r="F18" i="43"/>
  <c r="O20" i="41"/>
  <c r="J25" i="40"/>
  <c r="L20" i="41"/>
  <c r="R11" i="42"/>
  <c r="P11" i="43"/>
  <c r="K20" i="41"/>
  <c r="M25" i="40"/>
  <c r="O16" i="41"/>
  <c r="I20" i="41"/>
  <c r="M20" i="41"/>
  <c r="R16" i="41"/>
  <c r="F20" i="41"/>
  <c r="E20" i="41"/>
  <c r="N19" i="42"/>
  <c r="H21" i="41"/>
  <c r="R20" i="42"/>
  <c r="G14" i="41"/>
  <c r="M11" i="40"/>
  <c r="R11" i="40"/>
  <c r="F11" i="40"/>
  <c r="N11" i="40"/>
  <c r="O20" i="43"/>
  <c r="L11" i="40"/>
  <c r="N18" i="41"/>
  <c r="R13" i="42"/>
  <c r="G11" i="40"/>
  <c r="H11" i="40"/>
  <c r="P11" i="40"/>
  <c r="E11" i="40"/>
  <c r="Q18" i="41"/>
  <c r="F18" i="41"/>
  <c r="Q20" i="41"/>
  <c r="H23" i="42"/>
  <c r="P14" i="41"/>
  <c r="M12" i="43"/>
  <c r="Q11" i="3"/>
  <c r="O11" i="3"/>
  <c r="G19" i="40"/>
  <c r="K11" i="40"/>
  <c r="I15" i="40"/>
  <c r="Q11" i="40"/>
  <c r="J11" i="40"/>
  <c r="I11" i="40"/>
  <c r="Q18" i="3"/>
  <c r="J22" i="41"/>
  <c r="M13" i="42"/>
  <c r="J13" i="42"/>
  <c r="I11" i="41"/>
  <c r="E8" i="41"/>
  <c r="I26" i="41"/>
  <c r="I18" i="3"/>
  <c r="N16" i="43"/>
  <c r="H14" i="41"/>
  <c r="O25" i="40"/>
  <c r="L13" i="42"/>
  <c r="R11" i="3"/>
  <c r="K11" i="3"/>
  <c r="P13" i="42"/>
  <c r="F13" i="42"/>
  <c r="F14" i="41"/>
  <c r="G22" i="41"/>
  <c r="O18" i="3"/>
  <c r="E13" i="42"/>
  <c r="O25" i="42"/>
  <c r="J16" i="43"/>
  <c r="J14" i="41"/>
  <c r="L25" i="40"/>
  <c r="K25" i="40"/>
  <c r="K14" i="41"/>
  <c r="N13" i="42"/>
  <c r="R25" i="40"/>
  <c r="L14" i="41"/>
  <c r="F22" i="42"/>
  <c r="O21" i="42"/>
  <c r="K13" i="42"/>
  <c r="M18" i="41"/>
  <c r="H24" i="41"/>
  <c r="K11" i="42"/>
  <c r="N21" i="42"/>
  <c r="K20" i="40"/>
  <c r="J25" i="42"/>
  <c r="E10" i="41"/>
  <c r="G18" i="41"/>
  <c r="I14" i="41"/>
  <c r="K12" i="43"/>
  <c r="E21" i="41"/>
  <c r="I15" i="42"/>
  <c r="F24" i="41"/>
  <c r="G19" i="3"/>
  <c r="J21" i="42"/>
  <c r="L21" i="42"/>
  <c r="F17" i="40"/>
  <c r="L18" i="41"/>
  <c r="K17" i="3"/>
  <c r="L26" i="43"/>
  <c r="H11" i="42"/>
  <c r="Q19" i="3"/>
  <c r="R10" i="41"/>
  <c r="G14" i="42"/>
  <c r="Q20" i="40"/>
  <c r="N8" i="41"/>
  <c r="O8" i="41"/>
  <c r="P18" i="41"/>
  <c r="K14" i="40"/>
  <c r="E14" i="41"/>
  <c r="P11" i="42"/>
  <c r="N14" i="41"/>
  <c r="Q14" i="41"/>
  <c r="K8" i="41"/>
  <c r="L8" i="41"/>
  <c r="J19" i="43"/>
  <c r="J13" i="40"/>
  <c r="I21" i="42"/>
  <c r="K21" i="42"/>
  <c r="I12" i="42"/>
  <c r="Q17" i="3"/>
  <c r="E11" i="41"/>
  <c r="P26" i="43"/>
  <c r="I23" i="3"/>
  <c r="I8" i="43"/>
  <c r="J7" i="43"/>
  <c r="L24" i="3"/>
  <c r="J24" i="3"/>
  <c r="Q24" i="3"/>
  <c r="E16" i="3"/>
  <c r="Q25" i="43"/>
  <c r="P25" i="43"/>
  <c r="G25" i="43"/>
  <c r="M26" i="42"/>
  <c r="K10" i="42"/>
  <c r="P10" i="42"/>
  <c r="E19" i="41"/>
  <c r="J19" i="41"/>
  <c r="R19" i="41"/>
  <c r="G7" i="41"/>
  <c r="H7" i="41"/>
  <c r="K7" i="41"/>
  <c r="G16" i="42"/>
  <c r="K16" i="42"/>
  <c r="Q16" i="42"/>
  <c r="N17" i="41"/>
  <c r="R12" i="40"/>
  <c r="M12" i="40"/>
  <c r="H8" i="42"/>
  <c r="N8" i="42"/>
  <c r="I8" i="42"/>
  <c r="F8" i="42"/>
  <c r="M8" i="42"/>
  <c r="K8" i="42"/>
  <c r="O8" i="43"/>
  <c r="G8" i="43"/>
  <c r="M8" i="43"/>
  <c r="E8" i="43"/>
  <c r="Q8" i="43"/>
  <c r="K8" i="43"/>
  <c r="F18" i="3"/>
  <c r="M18" i="3"/>
  <c r="F11" i="43"/>
  <c r="E20" i="42"/>
  <c r="Q20" i="42"/>
  <c r="R21" i="41"/>
  <c r="M21" i="41"/>
  <c r="N13" i="41"/>
  <c r="H22" i="40"/>
  <c r="I22" i="40"/>
  <c r="J10" i="40"/>
  <c r="E10" i="40"/>
  <c r="H10" i="40"/>
  <c r="L20" i="40"/>
  <c r="E25" i="43"/>
  <c r="H24" i="3"/>
  <c r="K11" i="41"/>
  <c r="O16" i="42"/>
  <c r="H20" i="40"/>
  <c r="G25" i="41"/>
  <c r="E25" i="41"/>
  <c r="P19" i="41"/>
  <c r="Q12" i="40"/>
  <c r="N19" i="41"/>
  <c r="M19" i="41"/>
  <c r="E17" i="43"/>
  <c r="G11" i="41"/>
  <c r="I20" i="40"/>
  <c r="N20" i="40"/>
  <c r="O20" i="40"/>
  <c r="E22" i="3"/>
  <c r="O25" i="41"/>
  <c r="H25" i="41"/>
  <c r="P25" i="41"/>
  <c r="H26" i="40"/>
  <c r="J18" i="40"/>
  <c r="K18" i="40"/>
  <c r="P14" i="42"/>
  <c r="Q24" i="40"/>
  <c r="E24" i="40"/>
  <c r="I16" i="40"/>
  <c r="O16" i="40"/>
  <c r="K25" i="43"/>
  <c r="N16" i="3"/>
  <c r="M24" i="3"/>
  <c r="P17" i="43"/>
  <c r="M17" i="43"/>
  <c r="N11" i="41"/>
  <c r="I19" i="41"/>
  <c r="O19" i="41"/>
  <c r="N17" i="43"/>
  <c r="H19" i="41"/>
  <c r="O12" i="40"/>
  <c r="J20" i="40"/>
  <c r="O24" i="3"/>
  <c r="M25" i="43"/>
  <c r="F16" i="3"/>
  <c r="E26" i="40"/>
  <c r="O26" i="40"/>
  <c r="K16" i="3"/>
  <c r="J26" i="40"/>
  <c r="I17" i="43"/>
  <c r="O17" i="43"/>
  <c r="G20" i="40"/>
  <c r="L11" i="41"/>
  <c r="N24" i="3"/>
  <c r="Q11" i="41"/>
  <c r="F19" i="41"/>
  <c r="M11" i="41"/>
  <c r="H11" i="41"/>
  <c r="R20" i="40"/>
  <c r="M26" i="40"/>
  <c r="G26" i="40"/>
  <c r="E16" i="42"/>
  <c r="Q26" i="40"/>
  <c r="R18" i="40"/>
  <c r="E8" i="3"/>
  <c r="J21" i="43"/>
  <c r="E21" i="43"/>
  <c r="K22" i="42"/>
  <c r="N22" i="42"/>
  <c r="P22" i="42"/>
  <c r="L22" i="42"/>
  <c r="R22" i="42"/>
  <c r="O22" i="42"/>
  <c r="H22" i="42"/>
  <c r="F14" i="42"/>
  <c r="K14" i="42"/>
  <c r="E14" i="42"/>
  <c r="R14" i="42"/>
  <c r="H15" i="41"/>
  <c r="L15" i="41"/>
  <c r="G16" i="40"/>
  <c r="Q16" i="40"/>
  <c r="J16" i="40"/>
  <c r="P26" i="3"/>
  <c r="R10" i="3"/>
  <c r="O10" i="3"/>
  <c r="K19" i="43"/>
  <c r="R11" i="43"/>
  <c r="O11" i="43"/>
  <c r="Q11" i="43"/>
  <c r="F20" i="42"/>
  <c r="O20" i="42"/>
  <c r="N20" i="42"/>
  <c r="L20" i="42"/>
  <c r="O21" i="41"/>
  <c r="F21" i="41"/>
  <c r="E13" i="41"/>
  <c r="P22" i="40"/>
  <c r="R22" i="40"/>
  <c r="N22" i="40"/>
  <c r="O22" i="40"/>
  <c r="E14" i="40"/>
  <c r="O8" i="42"/>
  <c r="Q8" i="42"/>
  <c r="L8" i="42"/>
  <c r="G8" i="42"/>
  <c r="P8" i="42"/>
  <c r="R8" i="42"/>
  <c r="J8" i="42"/>
  <c r="O9" i="42"/>
  <c r="K9" i="42"/>
  <c r="R8" i="43"/>
  <c r="F8" i="43"/>
  <c r="L8" i="43"/>
  <c r="H8" i="43"/>
  <c r="N8" i="43"/>
  <c r="P8" i="43"/>
  <c r="J8" i="43"/>
  <c r="Q22" i="3"/>
  <c r="O14" i="3"/>
  <c r="J15" i="43"/>
  <c r="I16" i="42"/>
  <c r="L16" i="42"/>
  <c r="F16" i="42"/>
  <c r="M16" i="42"/>
  <c r="H16" i="42"/>
  <c r="J16" i="42"/>
  <c r="P16" i="42"/>
  <c r="I25" i="41"/>
  <c r="Q25" i="41"/>
  <c r="F25" i="41"/>
  <c r="E17" i="41"/>
  <c r="P26" i="40"/>
  <c r="N26" i="40"/>
  <c r="E18" i="40"/>
  <c r="N18" i="40"/>
  <c r="R10" i="40"/>
  <c r="P10" i="40"/>
  <c r="Q10" i="40"/>
  <c r="K16" i="40"/>
  <c r="G15" i="41"/>
  <c r="E22" i="42"/>
  <c r="J22" i="42"/>
  <c r="P8" i="3"/>
  <c r="P21" i="43"/>
  <c r="Q22" i="42"/>
  <c r="Q14" i="42"/>
  <c r="O24" i="40"/>
  <c r="P16" i="40"/>
  <c r="R16" i="40"/>
  <c r="N16" i="40"/>
  <c r="I24" i="40"/>
  <c r="N24" i="40"/>
  <c r="N15" i="41"/>
  <c r="M22" i="42"/>
  <c r="O21" i="43"/>
  <c r="E22" i="40"/>
  <c r="F12" i="42"/>
  <c r="M20" i="42"/>
  <c r="F10" i="3"/>
  <c r="I22" i="42"/>
  <c r="J21" i="41"/>
  <c r="R14" i="40"/>
  <c r="L16" i="40"/>
  <c r="F16" i="40"/>
  <c r="Q14" i="40"/>
  <c r="Q20" i="3"/>
  <c r="G13" i="43"/>
  <c r="H13" i="43"/>
  <c r="N23" i="41"/>
  <c r="K23" i="41"/>
  <c r="K24" i="40"/>
  <c r="M24" i="40"/>
  <c r="L18" i="3"/>
  <c r="P18" i="3"/>
  <c r="J18" i="3"/>
  <c r="K18" i="3"/>
  <c r="G18" i="3"/>
  <c r="H18" i="3"/>
  <c r="M12" i="42"/>
  <c r="P12" i="42"/>
  <c r="K12" i="42"/>
  <c r="E12" i="42"/>
  <c r="G12" i="42"/>
  <c r="J12" i="42"/>
  <c r="N12" i="42"/>
  <c r="F24" i="3"/>
  <c r="R24" i="3"/>
  <c r="G24" i="3"/>
  <c r="P24" i="3"/>
  <c r="K24" i="3"/>
  <c r="E24" i="3"/>
  <c r="I16" i="3"/>
  <c r="G16" i="3"/>
  <c r="R25" i="43"/>
  <c r="J25" i="43"/>
  <c r="N25" i="43"/>
  <c r="O25" i="43"/>
  <c r="I25" i="43"/>
  <c r="L17" i="43"/>
  <c r="K26" i="42"/>
  <c r="J26" i="42"/>
  <c r="I26" i="42"/>
  <c r="F10" i="42"/>
  <c r="L10" i="42"/>
  <c r="Q19" i="41"/>
  <c r="K19" i="41"/>
  <c r="L19" i="41"/>
  <c r="R11" i="41"/>
  <c r="J11" i="41"/>
  <c r="P11" i="41"/>
  <c r="O11" i="41"/>
  <c r="E20" i="40"/>
  <c r="F20" i="40"/>
  <c r="P20" i="40"/>
  <c r="P12" i="40"/>
  <c r="H12" i="40"/>
  <c r="F12" i="40"/>
  <c r="K12" i="40"/>
  <c r="H16" i="40"/>
  <c r="J14" i="42"/>
  <c r="K21" i="43"/>
  <c r="I14" i="42"/>
  <c r="G21" i="43"/>
  <c r="E16" i="40"/>
  <c r="M16" i="40"/>
  <c r="R24" i="40"/>
  <c r="K15" i="41"/>
  <c r="L14" i="42"/>
  <c r="G22" i="42"/>
  <c r="G21" i="41"/>
  <c r="H12" i="42"/>
  <c r="H11" i="43"/>
  <c r="Q12" i="42"/>
  <c r="J24" i="40"/>
  <c r="H14" i="42"/>
  <c r="Q19" i="43"/>
  <c r="P24" i="40"/>
  <c r="R18" i="3"/>
  <c r="K8" i="3"/>
  <c r="P20" i="42"/>
  <c r="I20" i="42"/>
  <c r="M22" i="40"/>
  <c r="N18" i="3"/>
  <c r="H20" i="42"/>
  <c r="O12" i="42"/>
  <c r="Q21" i="41"/>
  <c r="P25" i="42"/>
  <c r="I25" i="42"/>
  <c r="F26" i="41"/>
  <c r="R26" i="41"/>
  <c r="E16" i="43"/>
  <c r="J24" i="41"/>
  <c r="I15" i="43"/>
  <c r="R15" i="41"/>
  <c r="G9" i="41"/>
  <c r="I24" i="41"/>
  <c r="I9" i="41"/>
  <c r="K9" i="41"/>
  <c r="J12" i="43"/>
  <c r="K24" i="41"/>
  <c r="H26" i="41"/>
  <c r="M26" i="41"/>
  <c r="N9" i="41"/>
  <c r="F19" i="42"/>
  <c r="O26" i="43"/>
  <c r="J9" i="41"/>
  <c r="I16" i="43"/>
  <c r="G16" i="43"/>
  <c r="P16" i="43"/>
  <c r="K24" i="42"/>
  <c r="Q15" i="41"/>
  <c r="I24" i="42"/>
  <c r="J17" i="43"/>
  <c r="F15" i="43"/>
  <c r="E26" i="43"/>
  <c r="O12" i="43"/>
  <c r="N25" i="42"/>
  <c r="E19" i="42"/>
  <c r="G26" i="43"/>
  <c r="Q26" i="41"/>
  <c r="P24" i="41"/>
  <c r="E15" i="41"/>
  <c r="N21" i="40"/>
  <c r="K19" i="42"/>
  <c r="Q25" i="42"/>
  <c r="F25" i="42"/>
  <c r="G25" i="42"/>
  <c r="F9" i="41"/>
  <c r="P17" i="42"/>
  <c r="P19" i="42"/>
  <c r="R17" i="43"/>
  <c r="I15" i="41"/>
  <c r="L9" i="41"/>
  <c r="N26" i="43"/>
  <c r="R24" i="41"/>
  <c r="H16" i="43"/>
  <c r="R25" i="42"/>
  <c r="N26" i="41"/>
  <c r="E25" i="42"/>
  <c r="G19" i="42"/>
  <c r="H17" i="40"/>
  <c r="M19" i="42"/>
  <c r="M24" i="41"/>
  <c r="N22" i="41"/>
  <c r="I19" i="42"/>
  <c r="K25" i="42"/>
  <c r="P26" i="41"/>
  <c r="Q21" i="43"/>
  <c r="E24" i="42"/>
  <c r="F17" i="43"/>
  <c r="K26" i="43"/>
  <c r="E24" i="41"/>
  <c r="O24" i="41"/>
  <c r="M25" i="42"/>
  <c r="L24" i="41"/>
  <c r="M16" i="43"/>
  <c r="L25" i="42"/>
  <c r="G24" i="41"/>
  <c r="K21" i="40"/>
  <c r="L21" i="45"/>
  <c r="J26" i="3"/>
  <c r="H26" i="3"/>
  <c r="K26" i="3"/>
  <c r="E26" i="3"/>
  <c r="O26" i="3"/>
  <c r="N26" i="3"/>
  <c r="G26" i="3"/>
  <c r="E20" i="3"/>
  <c r="M26" i="3"/>
  <c r="L21" i="40"/>
  <c r="O21" i="40"/>
  <c r="H21" i="40"/>
  <c r="M21" i="40"/>
  <c r="Q21" i="40"/>
  <c r="R15" i="40"/>
  <c r="L15" i="40"/>
  <c r="E15" i="40"/>
  <c r="G15" i="40"/>
  <c r="J21" i="40"/>
  <c r="M18" i="40"/>
  <c r="F26" i="3"/>
  <c r="K13" i="3"/>
  <c r="F13" i="3"/>
  <c r="J19" i="40"/>
  <c r="N19" i="40"/>
  <c r="F19" i="40"/>
  <c r="K19" i="40"/>
  <c r="R19" i="40"/>
  <c r="G13" i="3"/>
  <c r="H13" i="41"/>
  <c r="P13" i="41"/>
  <c r="L13" i="41"/>
  <c r="G13" i="41"/>
  <c r="K13" i="40"/>
  <c r="Q26" i="3"/>
  <c r="J13" i="41"/>
  <c r="L26" i="3"/>
  <c r="E13" i="3"/>
  <c r="I19" i="40"/>
  <c r="M15" i="40"/>
  <c r="I7" i="41"/>
  <c r="N7" i="41"/>
  <c r="O7" i="41"/>
  <c r="L23" i="43"/>
  <c r="N23" i="43"/>
  <c r="I18" i="40"/>
  <c r="P18" i="40"/>
  <c r="L18" i="40"/>
  <c r="H18" i="40"/>
  <c r="F18" i="40"/>
  <c r="H19" i="40"/>
  <c r="M19" i="40"/>
  <c r="R9" i="41"/>
  <c r="M9" i="41"/>
  <c r="Q9" i="41"/>
  <c r="O21" i="3"/>
  <c r="F21" i="3"/>
  <c r="N21" i="3"/>
  <c r="K21" i="3"/>
  <c r="M21" i="3"/>
  <c r="Q21" i="3"/>
  <c r="E21" i="3"/>
  <c r="H21" i="3"/>
  <c r="P21" i="3"/>
  <c r="G21" i="3"/>
  <c r="H22" i="43"/>
  <c r="P13" i="43"/>
  <c r="F13" i="43"/>
  <c r="K13" i="43"/>
  <c r="Q13" i="43"/>
  <c r="M13" i="43"/>
  <c r="N26" i="42"/>
  <c r="H26" i="42"/>
  <c r="P26" i="42"/>
  <c r="E26" i="42"/>
  <c r="F26" i="42"/>
  <c r="G26" i="42"/>
  <c r="O26" i="42"/>
  <c r="R26" i="42"/>
  <c r="E21" i="42"/>
  <c r="Q21" i="42"/>
  <c r="H21" i="42"/>
  <c r="R21" i="42"/>
  <c r="H22" i="41"/>
  <c r="Q22" i="41"/>
  <c r="P22" i="41"/>
  <c r="F17" i="41"/>
  <c r="L17" i="41"/>
  <c r="H17" i="41"/>
  <c r="R17" i="41"/>
  <c r="I17" i="41"/>
  <c r="J17" i="41"/>
  <c r="I26" i="3"/>
  <c r="J13" i="3"/>
  <c r="H13" i="3"/>
  <c r="I13" i="3"/>
  <c r="Q13" i="3"/>
  <c r="P13" i="3"/>
  <c r="M13" i="3"/>
  <c r="Q13" i="41"/>
  <c r="R26" i="3"/>
  <c r="O13" i="3"/>
  <c r="I9" i="40"/>
  <c r="G10" i="3"/>
  <c r="J10" i="3"/>
  <c r="I10" i="3"/>
  <c r="H10" i="3"/>
  <c r="M10" i="3"/>
  <c r="L10" i="3"/>
  <c r="Q10" i="3"/>
  <c r="G17" i="43"/>
  <c r="Q17" i="43"/>
  <c r="K17" i="43"/>
  <c r="P15" i="42"/>
  <c r="R15" i="42"/>
  <c r="J15" i="42"/>
  <c r="G15" i="42"/>
  <c r="J26" i="43"/>
  <c r="I8" i="40"/>
  <c r="Q8" i="40"/>
  <c r="H8" i="40"/>
  <c r="N8" i="40"/>
  <c r="K8" i="40"/>
  <c r="J8" i="40"/>
  <c r="O24" i="43"/>
  <c r="N9" i="42"/>
  <c r="H9" i="42"/>
  <c r="Q9" i="42"/>
  <c r="L9" i="42"/>
  <c r="M23" i="43"/>
  <c r="E23" i="43"/>
  <c r="F23" i="43"/>
  <c r="Q23" i="43"/>
  <c r="R23" i="43"/>
  <c r="G23" i="43"/>
  <c r="H23" i="40"/>
  <c r="P23" i="40"/>
  <c r="P23" i="43"/>
  <c r="J9" i="42"/>
  <c r="R24" i="43"/>
  <c r="H25" i="3"/>
  <c r="P15" i="43"/>
  <c r="Q15" i="43"/>
  <c r="M15" i="43"/>
  <c r="O15" i="43"/>
  <c r="L15" i="43"/>
  <c r="N15" i="43"/>
  <c r="R15" i="43"/>
  <c r="K17" i="41"/>
  <c r="M17" i="41"/>
  <c r="G17" i="41"/>
  <c r="P17" i="41"/>
  <c r="O17" i="41"/>
  <c r="L22" i="40"/>
  <c r="J22" i="40"/>
  <c r="K22" i="40"/>
  <c r="G22" i="40"/>
  <c r="F22" i="40"/>
  <c r="Q22" i="40"/>
  <c r="O14" i="43"/>
  <c r="I14" i="43"/>
  <c r="J14" i="43"/>
  <c r="R14" i="43"/>
  <c r="G14" i="43"/>
  <c r="L14" i="43"/>
  <c r="E14" i="43"/>
  <c r="Q14" i="43"/>
  <c r="R23" i="41"/>
  <c r="G23" i="41"/>
  <c r="Q23" i="41"/>
  <c r="E23" i="41"/>
  <c r="L23" i="41"/>
  <c r="F23" i="41"/>
  <c r="J23" i="41"/>
  <c r="F19" i="43"/>
  <c r="H19" i="43"/>
  <c r="N19" i="43"/>
  <c r="E24" i="43"/>
  <c r="J11" i="3"/>
  <c r="E11" i="3"/>
  <c r="P11" i="3"/>
  <c r="N11" i="3"/>
  <c r="H11" i="3"/>
  <c r="F11" i="3"/>
  <c r="R22" i="41"/>
  <c r="K22" i="41"/>
  <c r="O22" i="41"/>
  <c r="L22" i="41"/>
  <c r="G14" i="40"/>
  <c r="P14" i="40"/>
  <c r="J14" i="40"/>
  <c r="M14" i="40"/>
  <c r="H24" i="43"/>
  <c r="I24" i="43"/>
  <c r="Q24" i="43"/>
  <c r="L24" i="43"/>
  <c r="K24" i="43"/>
  <c r="F24" i="43"/>
  <c r="P24" i="43"/>
  <c r="M24" i="43"/>
  <c r="K9" i="43"/>
  <c r="L8" i="40"/>
  <c r="M23" i="41"/>
  <c r="G8" i="40"/>
  <c r="F14" i="43"/>
  <c r="H16" i="3"/>
  <c r="R16" i="3"/>
  <c r="M16" i="3"/>
  <c r="L16" i="3"/>
  <c r="J16" i="3"/>
  <c r="J23" i="42"/>
  <c r="G23" i="42"/>
  <c r="K23" i="42"/>
  <c r="R10" i="43"/>
  <c r="J24" i="43"/>
  <c r="M7" i="3"/>
  <c r="K7" i="3"/>
  <c r="G7" i="3"/>
  <c r="E7" i="3"/>
  <c r="F7" i="3"/>
  <c r="N7" i="3"/>
  <c r="O7" i="3"/>
  <c r="O19" i="43"/>
  <c r="P19" i="43"/>
  <c r="E19" i="43"/>
  <c r="R19" i="43"/>
  <c r="I19" i="43"/>
  <c r="P8" i="40"/>
  <c r="M19" i="43"/>
  <c r="O23" i="43"/>
  <c r="E8" i="40"/>
  <c r="N24" i="43"/>
  <c r="R15" i="3"/>
  <c r="I11" i="43"/>
  <c r="K11" i="43"/>
  <c r="N11" i="43"/>
  <c r="M11" i="43"/>
  <c r="L11" i="43"/>
  <c r="E11" i="43"/>
  <c r="J11" i="43"/>
  <c r="G11" i="43"/>
  <c r="F15" i="42"/>
  <c r="M15" i="42"/>
  <c r="L15" i="42"/>
  <c r="H25" i="40"/>
  <c r="Q20" i="43"/>
  <c r="G20" i="3"/>
  <c r="L20" i="3"/>
  <c r="L14" i="40"/>
  <c r="G9" i="42"/>
  <c r="I9" i="42"/>
  <c r="R8" i="3"/>
  <c r="H14" i="40"/>
  <c r="N8" i="3"/>
  <c r="F9" i="42"/>
  <c r="F14" i="40"/>
  <c r="G20" i="43"/>
  <c r="L20" i="43"/>
  <c r="H9" i="41"/>
  <c r="P9" i="41"/>
  <c r="L13" i="43"/>
  <c r="I13" i="43"/>
  <c r="O13" i="43"/>
  <c r="R13" i="43"/>
  <c r="G17" i="42"/>
  <c r="N14" i="42"/>
  <c r="O14" i="42"/>
  <c r="M14" i="42"/>
  <c r="O23" i="41"/>
  <c r="I23" i="41"/>
  <c r="H23" i="41"/>
  <c r="P23" i="41"/>
  <c r="L19" i="40"/>
  <c r="E19" i="40"/>
  <c r="O19" i="40"/>
  <c r="P19" i="40"/>
  <c r="G17" i="40"/>
  <c r="E17" i="40"/>
  <c r="I12" i="40"/>
  <c r="E12" i="40"/>
  <c r="I10" i="40"/>
  <c r="N10" i="40"/>
  <c r="O10" i="40"/>
  <c r="N15" i="3"/>
  <c r="G15" i="3"/>
  <c r="N20" i="43"/>
  <c r="P20" i="43"/>
  <c r="R20" i="43"/>
  <c r="J20" i="43"/>
  <c r="H15" i="3"/>
  <c r="H20" i="43"/>
  <c r="E20" i="43"/>
  <c r="I20" i="43"/>
  <c r="F8" i="3"/>
  <c r="M8" i="3"/>
  <c r="I8" i="3"/>
  <c r="O23" i="3"/>
  <c r="H23" i="3"/>
  <c r="G23" i="3"/>
  <c r="Q23" i="3"/>
  <c r="K15" i="3"/>
  <c r="O15" i="3"/>
  <c r="P9" i="42"/>
  <c r="F15" i="3"/>
  <c r="I14" i="40"/>
  <c r="N14" i="40"/>
  <c r="R9" i="42"/>
  <c r="E9" i="42"/>
  <c r="G8" i="3"/>
  <c r="H8" i="3"/>
  <c r="Q8" i="3"/>
  <c r="F20" i="43"/>
  <c r="K20" i="43"/>
  <c r="R13" i="3"/>
  <c r="N13" i="3"/>
  <c r="L13" i="3"/>
  <c r="K10" i="3"/>
  <c r="N10" i="3"/>
  <c r="P10" i="3"/>
  <c r="E10" i="3"/>
  <c r="L18" i="43"/>
  <c r="P18" i="43"/>
  <c r="I18" i="43"/>
  <c r="E18" i="43"/>
  <c r="H18" i="43"/>
  <c r="J18" i="43"/>
  <c r="R18" i="43"/>
  <c r="G18" i="43"/>
  <c r="O18" i="43"/>
  <c r="K18" i="43"/>
  <c r="N18" i="43"/>
  <c r="G15" i="43"/>
  <c r="K15" i="43"/>
  <c r="E15" i="43"/>
  <c r="H15" i="43"/>
  <c r="K25" i="41"/>
  <c r="M25" i="41"/>
  <c r="L25" i="41"/>
  <c r="N25" i="41"/>
  <c r="M22" i="41"/>
  <c r="F22" i="41"/>
  <c r="E22" i="41"/>
  <c r="AJ11" i="39"/>
  <c r="Y70" i="45"/>
  <c r="Y72" i="45"/>
  <c r="P72" i="45"/>
  <c r="L22" i="3"/>
  <c r="O22" i="3"/>
  <c r="H22" i="3"/>
  <c r="P22" i="3"/>
  <c r="G22" i="3"/>
  <c r="J22" i="3"/>
  <c r="K22" i="3"/>
  <c r="M22" i="3"/>
  <c r="F22" i="3"/>
  <c r="R22" i="3"/>
  <c r="P12" i="3"/>
  <c r="I12" i="3"/>
  <c r="G12" i="3"/>
  <c r="R12" i="3"/>
  <c r="Q12" i="3"/>
  <c r="E12" i="3"/>
  <c r="H12" i="3"/>
  <c r="O12" i="3"/>
  <c r="M12" i="3"/>
  <c r="J12" i="3"/>
  <c r="K12" i="3"/>
  <c r="M22" i="43"/>
  <c r="N22" i="43"/>
  <c r="Q22" i="43"/>
  <c r="P22" i="43"/>
  <c r="L22" i="43"/>
  <c r="K22" i="43"/>
  <c r="R22" i="43"/>
  <c r="G22" i="43"/>
  <c r="E22" i="43"/>
  <c r="O22" i="43"/>
  <c r="J22" i="43"/>
  <c r="F22" i="43"/>
  <c r="I22" i="43"/>
  <c r="N12" i="3"/>
  <c r="I22" i="3"/>
  <c r="N22" i="3"/>
  <c r="L12" i="3"/>
  <c r="F12" i="3"/>
  <c r="I13" i="41"/>
  <c r="K13" i="41"/>
  <c r="F13" i="41"/>
  <c r="O13" i="41"/>
  <c r="M13" i="41"/>
  <c r="I21" i="40"/>
  <c r="F21" i="40"/>
  <c r="R21" i="40"/>
  <c r="O15" i="40"/>
  <c r="N15" i="40"/>
  <c r="K15" i="40"/>
  <c r="F15" i="40"/>
  <c r="G10" i="40"/>
  <c r="F10" i="40"/>
  <c r="K10" i="40"/>
  <c r="L10" i="40"/>
  <c r="M10" i="40"/>
  <c r="E21" i="40"/>
  <c r="J15" i="40"/>
  <c r="R13" i="41"/>
  <c r="P15" i="40"/>
  <c r="Q15" i="40"/>
  <c r="G21" i="40"/>
  <c r="P21" i="40"/>
  <c r="H15" i="40"/>
  <c r="O8" i="3"/>
  <c r="L8" i="3"/>
  <c r="R8" i="40"/>
  <c r="M8" i="40"/>
  <c r="O8" i="40"/>
  <c r="F8" i="40"/>
  <c r="O9" i="41"/>
  <c r="E9" i="41"/>
  <c r="K14" i="43"/>
  <c r="N14" i="43"/>
  <c r="P14" i="43"/>
  <c r="H14" i="43"/>
  <c r="M14" i="43"/>
  <c r="O19" i="42"/>
  <c r="Q19" i="42"/>
  <c r="L19" i="42"/>
  <c r="H19" i="42"/>
  <c r="J19" i="42"/>
  <c r="R19" i="42"/>
  <c r="E15" i="42"/>
  <c r="Q15" i="42"/>
  <c r="K15" i="42"/>
  <c r="N15" i="42"/>
  <c r="H15" i="42"/>
  <c r="E26" i="41"/>
  <c r="G26" i="41"/>
  <c r="K26" i="41"/>
  <c r="L26" i="41"/>
  <c r="O26" i="41"/>
  <c r="J26" i="41"/>
  <c r="G24" i="40"/>
  <c r="F24" i="40"/>
  <c r="L24" i="40"/>
  <c r="G18" i="40"/>
  <c r="Q18" i="40"/>
  <c r="J12" i="40"/>
  <c r="L12" i="40"/>
  <c r="G12" i="40"/>
  <c r="N12" i="40"/>
  <c r="J7" i="3"/>
  <c r="P7" i="3"/>
  <c r="H8" i="41"/>
  <c r="Q7" i="43"/>
  <c r="R7" i="43"/>
  <c r="K7" i="43"/>
  <c r="L7" i="43"/>
  <c r="M7" i="43"/>
  <c r="J19" i="3"/>
  <c r="Q16" i="3"/>
  <c r="P16" i="3"/>
  <c r="O16" i="3"/>
  <c r="J23" i="43"/>
  <c r="H23" i="43"/>
  <c r="K23" i="43"/>
  <c r="I23" i="43"/>
  <c r="J13" i="43"/>
  <c r="N13" i="43"/>
  <c r="E13" i="43"/>
  <c r="F21" i="42"/>
  <c r="M21" i="42"/>
  <c r="G21" i="42"/>
  <c r="O18" i="42"/>
  <c r="N11" i="42"/>
  <c r="M11" i="42"/>
  <c r="J25" i="41"/>
  <c r="R25" i="41"/>
  <c r="R18" i="41"/>
  <c r="J18" i="41"/>
  <c r="E18" i="41"/>
  <c r="H18" i="41"/>
  <c r="K18" i="41"/>
  <c r="I18" i="41"/>
  <c r="O18" i="41"/>
  <c r="P15" i="41"/>
  <c r="O15" i="41"/>
  <c r="F15" i="41"/>
  <c r="J15" i="41"/>
  <c r="L16" i="43"/>
  <c r="F16" i="43"/>
  <c r="Q16" i="43"/>
  <c r="L26" i="42"/>
  <c r="L25" i="43"/>
  <c r="F26" i="40"/>
  <c r="L26" i="40"/>
  <c r="K26" i="40"/>
  <c r="G19" i="43"/>
  <c r="I13" i="42"/>
  <c r="G13" i="42"/>
  <c r="L11" i="3"/>
  <c r="R20" i="41"/>
  <c r="G20" i="41"/>
  <c r="Q13" i="42"/>
  <c r="G13" i="8"/>
  <c r="I13" i="8"/>
  <c r="G14" i="8"/>
  <c r="I14" i="8"/>
  <c r="I7" i="3"/>
  <c r="K16" i="45"/>
  <c r="K20" i="45"/>
  <c r="L12" i="42"/>
  <c r="K7" i="45"/>
  <c r="K11" i="45"/>
  <c r="L13" i="45"/>
  <c r="L7" i="45"/>
  <c r="L11" i="45"/>
  <c r="Q9" i="40"/>
  <c r="N9" i="40"/>
  <c r="K9" i="40"/>
  <c r="R9" i="40"/>
  <c r="H9" i="40"/>
  <c r="E9" i="40"/>
  <c r="P9" i="40"/>
  <c r="F9" i="40"/>
  <c r="G9" i="40"/>
  <c r="E23" i="40"/>
  <c r="N23" i="40"/>
  <c r="O23" i="40"/>
  <c r="M23" i="40"/>
  <c r="G23" i="40"/>
  <c r="Q23" i="40"/>
  <c r="J23" i="40"/>
  <c r="Q17" i="40"/>
  <c r="M17" i="40"/>
  <c r="N17" i="40"/>
  <c r="L17" i="40"/>
  <c r="I17" i="40"/>
  <c r="P17" i="40"/>
  <c r="O17" i="40"/>
  <c r="I18" i="42"/>
  <c r="F23" i="40"/>
  <c r="Q18" i="42"/>
  <c r="R23" i="40"/>
  <c r="N24" i="42"/>
  <c r="Q24" i="42"/>
  <c r="R24" i="42"/>
  <c r="G24" i="42"/>
  <c r="M24" i="42"/>
  <c r="N10" i="41"/>
  <c r="I10" i="41"/>
  <c r="L10" i="41"/>
  <c r="J10" i="41"/>
  <c r="G10" i="41"/>
  <c r="H10" i="41"/>
  <c r="F10" i="41"/>
  <c r="O10" i="41"/>
  <c r="K10" i="41"/>
  <c r="P10" i="41"/>
  <c r="Q10" i="41"/>
  <c r="M18" i="42"/>
  <c r="M13" i="40"/>
  <c r="F24" i="42"/>
  <c r="L23" i="40"/>
  <c r="P13" i="40"/>
  <c r="H12" i="43"/>
  <c r="I12" i="43"/>
  <c r="P12" i="43"/>
  <c r="G12" i="43"/>
  <c r="Q12" i="43"/>
  <c r="N12" i="43"/>
  <c r="L12" i="43"/>
  <c r="E12" i="43"/>
  <c r="F12" i="43"/>
  <c r="R12" i="43"/>
  <c r="R23" i="42"/>
  <c r="Q23" i="42"/>
  <c r="M23" i="42"/>
  <c r="F23" i="42"/>
  <c r="L23" i="42"/>
  <c r="N23" i="42"/>
  <c r="O23" i="42"/>
  <c r="I23" i="42"/>
  <c r="P23" i="42"/>
  <c r="O11" i="42"/>
  <c r="F11" i="42"/>
  <c r="G11" i="42"/>
  <c r="J11" i="42"/>
  <c r="E11" i="42"/>
  <c r="Q11" i="42"/>
  <c r="L11" i="42"/>
  <c r="I11" i="42"/>
  <c r="N21" i="41"/>
  <c r="L21" i="41"/>
  <c r="K21" i="41"/>
  <c r="I21" i="41"/>
  <c r="P21" i="41"/>
  <c r="K17" i="40"/>
  <c r="M16" i="41"/>
  <c r="L16" i="41"/>
  <c r="G16" i="41"/>
  <c r="N16" i="41"/>
  <c r="K16" i="41"/>
  <c r="F16" i="41"/>
  <c r="J16" i="41"/>
  <c r="E16" i="41"/>
  <c r="Q16" i="41"/>
  <c r="H16" i="41"/>
  <c r="L24" i="42"/>
  <c r="P24" i="42"/>
  <c r="L18" i="42"/>
  <c r="O9" i="40"/>
  <c r="Q13" i="40"/>
  <c r="I8" i="41"/>
  <c r="P8" i="41"/>
  <c r="R8" i="41"/>
  <c r="J8" i="41"/>
  <c r="F8" i="41"/>
  <c r="G8" i="41"/>
  <c r="M8" i="41"/>
  <c r="Q8" i="41"/>
  <c r="M10" i="42"/>
  <c r="Q10" i="42"/>
  <c r="E10" i="42"/>
  <c r="R10" i="42"/>
  <c r="G10" i="42"/>
  <c r="O10" i="42"/>
  <c r="J10" i="42"/>
  <c r="H10" i="42"/>
  <c r="I10" i="42"/>
  <c r="N10" i="42"/>
  <c r="Y18" i="40"/>
  <c r="I20" i="3"/>
  <c r="F20" i="3"/>
  <c r="O20" i="3"/>
  <c r="P20" i="3"/>
  <c r="H20" i="3"/>
  <c r="R20" i="3"/>
  <c r="J20" i="3"/>
  <c r="N20" i="3"/>
  <c r="I23" i="40"/>
  <c r="K72" i="45"/>
  <c r="I16" i="8"/>
  <c r="M17" i="3"/>
  <c r="H17" i="3"/>
  <c r="P17" i="3"/>
  <c r="E17" i="3"/>
  <c r="I17" i="3"/>
  <c r="O17" i="3"/>
  <c r="G17" i="3"/>
  <c r="J17" i="3"/>
  <c r="F17" i="3"/>
  <c r="L13" i="40"/>
  <c r="H13" i="40"/>
  <c r="G13" i="40"/>
  <c r="R13" i="40"/>
  <c r="F13" i="40"/>
  <c r="M20" i="3"/>
  <c r="M9" i="40"/>
  <c r="R17" i="40"/>
  <c r="H24" i="42"/>
  <c r="O24" i="42"/>
  <c r="L17" i="3"/>
  <c r="O13" i="40"/>
  <c r="I13" i="40"/>
  <c r="P16" i="41"/>
  <c r="I16" i="41"/>
  <c r="R9" i="3"/>
  <c r="G17" i="8"/>
  <c r="M7" i="41"/>
  <c r="E7" i="41"/>
  <c r="F7" i="41"/>
  <c r="Q7" i="41"/>
  <c r="R7" i="41"/>
  <c r="P7" i="41"/>
  <c r="J7" i="41"/>
  <c r="Y18" i="41"/>
  <c r="K23" i="3"/>
  <c r="P23" i="3"/>
  <c r="L23" i="3"/>
  <c r="J23" i="3"/>
  <c r="R23" i="3"/>
  <c r="E23" i="3"/>
  <c r="F23" i="3"/>
  <c r="M23" i="3"/>
  <c r="E25" i="40"/>
  <c r="F25" i="40"/>
  <c r="G25" i="40"/>
  <c r="Q25" i="40"/>
  <c r="I25" i="40"/>
  <c r="N25" i="40"/>
  <c r="P25" i="40"/>
  <c r="R18" i="42"/>
  <c r="K18" i="42"/>
  <c r="F18" i="42"/>
  <c r="N18" i="42"/>
  <c r="H18" i="42"/>
  <c r="P18" i="42"/>
  <c r="J18" i="42"/>
  <c r="J9" i="40"/>
  <c r="AE16" i="39"/>
  <c r="AC16" i="39"/>
  <c r="G18" i="42"/>
  <c r="K23" i="40"/>
  <c r="L9" i="40"/>
  <c r="N13" i="40"/>
  <c r="J24" i="42"/>
  <c r="M10" i="41"/>
  <c r="R17" i="3"/>
  <c r="L15" i="3"/>
  <c r="Q15" i="3"/>
  <c r="M15" i="3"/>
  <c r="P15" i="3"/>
  <c r="J15" i="3"/>
  <c r="E15" i="3"/>
  <c r="I15" i="3"/>
  <c r="F26" i="43"/>
  <c r="I26" i="43"/>
  <c r="R26" i="43"/>
  <c r="M26" i="43"/>
  <c r="Q26" i="43"/>
  <c r="H26" i="43"/>
  <c r="M21" i="43"/>
  <c r="H21" i="43"/>
  <c r="N21" i="43"/>
  <c r="R21" i="43"/>
  <c r="F21" i="43"/>
  <c r="I21" i="43"/>
  <c r="I12" i="41"/>
  <c r="M12" i="41"/>
  <c r="Z70" i="45"/>
  <c r="Z72" i="45"/>
  <c r="Q7" i="3"/>
  <c r="R7" i="3"/>
  <c r="G15" i="8"/>
  <c r="N24" i="41"/>
  <c r="Q24" i="41"/>
  <c r="M14" i="41"/>
  <c r="R14" i="41"/>
  <c r="I15" i="8"/>
  <c r="I17" i="8"/>
  <c r="R12" i="41"/>
  <c r="K9" i="3"/>
  <c r="N6" i="8"/>
  <c r="Q12" i="41"/>
  <c r="D32" i="8"/>
  <c r="M9" i="3"/>
  <c r="F19" i="3"/>
  <c r="N10" i="43"/>
  <c r="O9" i="43"/>
  <c r="J9" i="43"/>
  <c r="O12" i="41"/>
  <c r="E25" i="3"/>
  <c r="G14" i="3"/>
  <c r="H14" i="3"/>
  <c r="J17" i="42"/>
  <c r="E27" i="8"/>
  <c r="R19" i="3"/>
  <c r="K14" i="3"/>
  <c r="L12" i="41"/>
  <c r="E9" i="3"/>
  <c r="G12" i="41"/>
  <c r="D24" i="8"/>
  <c r="F9" i="3"/>
  <c r="L19" i="3"/>
  <c r="E17" i="42"/>
  <c r="I10" i="43"/>
  <c r="E9" i="43"/>
  <c r="K25" i="3"/>
  <c r="E12" i="41"/>
  <c r="D21" i="8"/>
  <c r="I14" i="3"/>
  <c r="N19" i="3"/>
  <c r="E19" i="3"/>
  <c r="H12" i="41"/>
  <c r="I25" i="3"/>
  <c r="Q9" i="43"/>
  <c r="J25" i="3"/>
  <c r="L14" i="3"/>
  <c r="O10" i="43"/>
  <c r="K17" i="42"/>
  <c r="P12" i="41"/>
  <c r="P12" i="8"/>
  <c r="J12" i="41"/>
  <c r="D27" i="8"/>
  <c r="P9" i="3"/>
  <c r="M7" i="40"/>
  <c r="O7" i="8"/>
  <c r="M17" i="42"/>
  <c r="M10" i="43"/>
  <c r="N9" i="43"/>
  <c r="Q25" i="3"/>
  <c r="F9" i="43"/>
  <c r="J14" i="3"/>
  <c r="O19" i="3"/>
  <c r="I17" i="42"/>
  <c r="K12" i="41"/>
  <c r="D5" i="8"/>
  <c r="N9" i="3"/>
  <c r="R17" i="42"/>
  <c r="P25" i="3"/>
  <c r="J10" i="43"/>
  <c r="L9" i="3"/>
  <c r="L9" i="43"/>
  <c r="O25" i="3"/>
  <c r="I9" i="43"/>
  <c r="G9" i="43"/>
  <c r="M14" i="3"/>
  <c r="P14" i="3"/>
  <c r="F12" i="41"/>
  <c r="I9" i="3"/>
  <c r="L17" i="42"/>
  <c r="G25" i="3"/>
  <c r="F10" i="43"/>
  <c r="J9" i="3"/>
  <c r="P9" i="43"/>
  <c r="G10" i="43"/>
  <c r="L10" i="43"/>
  <c r="H17" i="42"/>
  <c r="M9" i="43"/>
  <c r="Q14" i="3"/>
  <c r="M19" i="3"/>
  <c r="K19" i="3"/>
  <c r="O17" i="42"/>
  <c r="N25" i="3"/>
  <c r="E10" i="43"/>
  <c r="G9" i="3"/>
  <c r="H9" i="43"/>
  <c r="H10" i="43"/>
  <c r="P10" i="43"/>
  <c r="M25" i="3"/>
  <c r="N17" i="42"/>
  <c r="Q11" i="8"/>
  <c r="Q9" i="3"/>
  <c r="H9" i="3"/>
  <c r="N14" i="3"/>
  <c r="P19" i="3"/>
  <c r="Q17" i="42"/>
  <c r="H19" i="3"/>
  <c r="L25" i="3"/>
  <c r="Q10" i="43"/>
  <c r="E14" i="3"/>
  <c r="Q7" i="40"/>
  <c r="R7" i="40"/>
  <c r="G7" i="40"/>
  <c r="H7" i="40"/>
  <c r="E7" i="40"/>
  <c r="C21" i="8"/>
  <c r="N7" i="40"/>
  <c r="O7" i="40"/>
  <c r="K7" i="40"/>
  <c r="L7" i="40"/>
  <c r="J7" i="40"/>
  <c r="C27" i="8"/>
  <c r="P7" i="40"/>
  <c r="O12" i="8"/>
  <c r="I7" i="42"/>
  <c r="K7" i="42"/>
  <c r="L7" i="42"/>
  <c r="Q7" i="42"/>
  <c r="R7" i="42"/>
  <c r="H7" i="42"/>
  <c r="G7" i="42"/>
  <c r="E24" i="8"/>
  <c r="N7" i="42"/>
  <c r="O7" i="42"/>
  <c r="M7" i="42"/>
  <c r="E7" i="42"/>
  <c r="F7" i="42"/>
  <c r="P7" i="42"/>
  <c r="Q12" i="8"/>
  <c r="P7" i="43"/>
  <c r="N7" i="43"/>
  <c r="O7" i="43"/>
  <c r="G7" i="43"/>
  <c r="H7" i="43"/>
  <c r="I7" i="43"/>
  <c r="P11" i="8"/>
  <c r="L7" i="41"/>
  <c r="C5" i="8"/>
  <c r="R6" i="8"/>
  <c r="P7" i="8"/>
  <c r="F7" i="40"/>
  <c r="D10" i="8"/>
  <c r="D25" i="8"/>
  <c r="H7" i="3"/>
  <c r="F5" i="8"/>
  <c r="L7" i="3"/>
  <c r="E10" i="8"/>
  <c r="F21" i="8"/>
  <c r="C20" i="8"/>
  <c r="F20" i="8"/>
  <c r="F27" i="8"/>
  <c r="B32" i="8"/>
  <c r="B25" i="8"/>
  <c r="F32" i="8"/>
  <c r="E5" i="8"/>
  <c r="B5" i="8"/>
  <c r="O6" i="8"/>
  <c r="B24" i="8"/>
  <c r="N7" i="8"/>
  <c r="B27" i="8"/>
  <c r="B10" i="8"/>
  <c r="B20" i="8"/>
  <c r="N11" i="8"/>
  <c r="E25" i="8"/>
  <c r="C10" i="8"/>
  <c r="O11" i="8"/>
  <c r="R12" i="8"/>
  <c r="R7" i="8"/>
  <c r="E28" i="8"/>
  <c r="D20" i="8"/>
  <c r="C32" i="8"/>
  <c r="P6" i="8"/>
  <c r="F24" i="8"/>
  <c r="Q7" i="8"/>
  <c r="B21" i="8"/>
  <c r="F25" i="8"/>
  <c r="Q6" i="8"/>
  <c r="N12" i="8"/>
  <c r="C28" i="8"/>
  <c r="C25" i="8"/>
  <c r="C24" i="8"/>
  <c r="E32" i="8"/>
  <c r="E20" i="8"/>
  <c r="E21" i="8"/>
  <c r="R11" i="8"/>
  <c r="F10" i="8"/>
  <c r="G26" i="8"/>
  <c r="I26" i="8"/>
  <c r="G5" i="8"/>
  <c r="G10" i="8"/>
  <c r="J34" i="45"/>
  <c r="K36" i="45"/>
  <c r="K38" i="45"/>
  <c r="G21" i="8"/>
  <c r="I21" i="8"/>
  <c r="G25" i="8"/>
  <c r="I25" i="8"/>
  <c r="S7" i="8"/>
  <c r="P5" i="8"/>
  <c r="G24" i="8"/>
  <c r="I24" i="8"/>
  <c r="S12" i="8"/>
  <c r="P10" i="8"/>
  <c r="S6" i="8"/>
  <c r="N5" i="8"/>
  <c r="G28" i="8"/>
  <c r="I28" i="8"/>
  <c r="G20" i="8"/>
  <c r="I20" i="8"/>
  <c r="G32" i="8"/>
  <c r="J16" i="45"/>
  <c r="S11" i="8"/>
  <c r="N10" i="8"/>
  <c r="J58" i="45"/>
  <c r="K58" i="45"/>
  <c r="L58" i="45" s="1"/>
  <c r="K69" i="45" s="1"/>
  <c r="J50" i="45"/>
  <c r="L52" i="45"/>
  <c r="L54" i="45"/>
  <c r="J42" i="45"/>
  <c r="K42" i="45"/>
  <c r="L42" i="45"/>
  <c r="K71" i="45"/>
  <c r="I5" i="8"/>
  <c r="J8" i="45"/>
  <c r="J26" i="45"/>
  <c r="K26" i="45"/>
  <c r="L26" i="45"/>
  <c r="I10" i="8"/>
  <c r="R10" i="8"/>
  <c r="T10" i="8"/>
  <c r="R5" i="8"/>
  <c r="T5" i="8"/>
  <c r="I32" i="8"/>
  <c r="K61" i="45"/>
  <c r="K64" i="45"/>
  <c r="K67" i="45" s="1"/>
  <c r="K52" i="45"/>
  <c r="K54" i="45"/>
  <c r="L61" i="45"/>
  <c r="L64" i="45"/>
  <c r="L67" i="45" s="1"/>
  <c r="L44" i="45"/>
  <c r="L46" i="45"/>
  <c r="K44" i="45"/>
  <c r="K46" i="45"/>
  <c r="L36" i="45"/>
  <c r="L38" i="45"/>
  <c r="K50" i="45"/>
  <c r="L50" i="45"/>
  <c r="L28" i="45"/>
  <c r="L30" i="45"/>
  <c r="K28" i="45"/>
  <c r="K30" i="45"/>
  <c r="L84" i="45" l="1"/>
  <c r="K70" i="45" s="1"/>
  <c r="Q65" i="45" s="1"/>
  <c r="X64" i="45" s="1"/>
  <c r="Q61" i="45"/>
  <c r="X60" i="45" s="1"/>
  <c r="Q63" i="45" l="1"/>
  <c r="X62" i="45" s="1"/>
</calcChain>
</file>

<file path=xl/sharedStrings.xml><?xml version="1.0" encoding="utf-8"?>
<sst xmlns="http://schemas.openxmlformats.org/spreadsheetml/2006/main" count="1554" uniqueCount="840">
  <si>
    <t>Total offerings</t>
  </si>
  <si>
    <t>+</t>
  </si>
  <si>
    <t>Total oz equivalents</t>
  </si>
  <si>
    <t>-</t>
  </si>
  <si>
    <t>*</t>
  </si>
  <si>
    <t>/</t>
  </si>
  <si>
    <t>Simplified Directions for Lunch Menu worksheet</t>
  </si>
  <si>
    <t>Getting Started</t>
  </si>
  <si>
    <t>REMEMBER TO PERIODICALLY SAVE THE WORKSHEET AS IT IS BEING COMPLETED!!!!</t>
  </si>
  <si>
    <t>Materials needed:</t>
  </si>
  <si>
    <t>1 week menu (5 days)</t>
  </si>
  <si>
    <t>Portion sizes for all reimbursable menu items</t>
  </si>
  <si>
    <t>Contribution information for each menu item (CN Label, USDA Food Fact Sheet)</t>
  </si>
  <si>
    <t>Standardized Recipes</t>
  </si>
  <si>
    <t xml:space="preserve">Production Records  </t>
  </si>
  <si>
    <t>Click here for Team Nutrition resources like the Food Buying Guide</t>
  </si>
  <si>
    <t>Click here to go to the Food Buying Guide Calculator</t>
  </si>
  <si>
    <t xml:space="preserve">Complete a Menu worksheet for the grade groups (K-5, K-8, 6-8, and 9-12) as appropriate. Separate Menu worksheets have been developed for breakfast and lunch. </t>
  </si>
  <si>
    <t>This Excel file has 12 tabs including the Simplified Nutrient Assessment (and two instruction pages).
 The name of each tab is located at the bottom of the workbook.</t>
  </si>
  <si>
    <t>Click on the tab at the bottom of each tab to transfer to a different tab.</t>
  </si>
  <si>
    <t xml:space="preserve">***It is very important to follow these steps in order; otherwise, the worksheet will not provide accurate results. The accuracy of the menu certification results are based on the accuracy of the information entered by the user. </t>
  </si>
  <si>
    <t>Crediting Considerations</t>
  </si>
  <si>
    <t>Some vegetables and fruits do not credit on a volume as served basis (e.g. 1 cup credits as 1 cup)</t>
  </si>
  <si>
    <t>Tomato paste - refer to manufacturing information</t>
  </si>
  <si>
    <t>Dried fruit- twice the volume as served (1/2 cup credits as 1 cup)</t>
  </si>
  <si>
    <t>Raw leafy greens- half the volume as served (2 cups credits as 1 cup)</t>
  </si>
  <si>
    <t xml:space="preserve">Conversion must be made first, and CREDITABLE amounts entered into the menu worksheet. </t>
  </si>
  <si>
    <t>Example: if a salad with 2 cups of romaine lettuce is offered, “1” cup of vegetable (dark green) must be entered.</t>
  </si>
  <si>
    <t>SFA Notes</t>
  </si>
  <si>
    <t>This tab is for SFAs to provide notes and any additional information the State agency may instruct to include</t>
  </si>
  <si>
    <t>Entering Meals into the “All Meals” Spreadsheet (column 1)</t>
  </si>
  <si>
    <t xml:space="preserve">Column 1:  “Meal Name.” </t>
  </si>
  <si>
    <t xml:space="preserve">***IMPORTANT: For purposes of Menu worksheet, SFAs must list reimbursable meals offered on the menu. 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</si>
  <si>
    <t xml:space="preserve"> To simplify the menu entry process, type the name of the complete reimbursable meal by main dish name only.</t>
  </si>
  <si>
    <t>To assist the State Agency reviewer, enter the name of the main dish to match the menu submitted for certification.
 (e.g. if vegetable pizza is called “Garden Power Flatbread,” insert “Garden Power Flatbread” into the menu worksheet).</t>
  </si>
  <si>
    <t xml:space="preserve">Once the meal name for Meal #1 has been entered, the meal components and corresponding serving sizes must be entered. </t>
  </si>
  <si>
    <t>ALL unique reimbursable meals offered over the course of the entire week must be entered.  If a cheese pizza is available every day, enter it once.</t>
  </si>
  <si>
    <t>Each row should contain one meal until all meals offered over the week are entered</t>
  </si>
  <si>
    <t xml:space="preserve">Columns 2 through 6: Component Data Entry </t>
  </si>
  <si>
    <t xml:space="preserve">Each food component column lists the appropriate unit of measure (e.g. ounce equivalent for grains, cup for fruit). </t>
  </si>
  <si>
    <t>Each component is color coded (e.g. Fruit and Fruit juice are purple). This color scheme is consistent throughout.</t>
  </si>
  <si>
    <t>Total fruit, fruit juice, vegetable and vegetable juice columns include a dropdown menu. Clicking on the gray box with the black downward arrow opens a list of serving sizes.</t>
  </si>
  <si>
    <t xml:space="preserve">Total grains, whole grain-rich grains, grain based desserts, meat/meat alternates and milk do not have dropdown menus, the user will need to enter in the appropriate food quantities within the blank cells. </t>
  </si>
  <si>
    <t>***Do NOT enter text (such as “4 oz”) in these cells. Attempts to do so will result in an error message.</t>
  </si>
  <si>
    <t>To assist in calculations there is an optional fraction calculator as well as a decimal to fraction converter to the left of the component entry section in the "All Meals" tab</t>
  </si>
  <si>
    <t>Meat/Meat Alternate (column 2)</t>
  </si>
  <si>
    <t xml:space="preserve">Meat/Meat Alternate (oz equivalent): Enter the amount of meat/meat alternates offered in the main dish and/or side dishes. </t>
  </si>
  <si>
    <t>Type in a value in ounce equivalents (to the nearest quarter ounce, or 0.25 ounce equivalents). Do NOT enter text (such as “4 oz”) in these cells. Attempts to do so will result in an error message</t>
  </si>
  <si>
    <t>Grains (columns 3, 3a, &amp; 3b)</t>
  </si>
  <si>
    <t>SFAs must use ounce equivalents for all grains (based on 16 gram creditable grain)</t>
  </si>
  <si>
    <t>Column 3: Total Grains including whole grain-rich and desserts (oz equivalent): Enter the total number of ounce equivalents/servings of grains in the reimbursable meal.</t>
  </si>
  <si>
    <t xml:space="preserve">Consider grains in the main dish (bun, breading, pasta), side dishes (e.g. rice, breadstick), and any other additional grains available to the student such as sliced bread and/or desserts. </t>
  </si>
  <si>
    <t xml:space="preserve">All grains both whole grain-rich and non whole grain-rich should be added together in this cell. </t>
  </si>
  <si>
    <t>Unlike the vegetable component, all grains in the meal MUST be included in the “Total grains” column (e.g. “extra” bread offered at the end of the serving line or rolls offered on the salad bar).</t>
  </si>
  <si>
    <t xml:space="preserve">All grains are measured in ounce equivalents and may be credited in quarter ounce equivalents. </t>
  </si>
  <si>
    <t>Do NOT enter text (such as “4 oz”) in these cells. Attempts to do so will result in an error message.</t>
  </si>
  <si>
    <t>Column 3a: Whole grain-rich Only (oz equivalent): Enter the quantity of whole grain-rich grain contained in the meal. If the food item is not whole grain-rich, either leave the cell blank or type in a zero (“0”).</t>
  </si>
  <si>
    <t xml:space="preserve">Example:  The SFA serves a pizza with crust that is 2 oz equivalent of grains.  If the grains are deemed whole grain-rich, the SFA would enter “2” in the whole grain-rich box.  </t>
  </si>
  <si>
    <r>
      <rPr>
        <b/>
        <sz val="12"/>
        <color indexed="8"/>
        <rFont val="Times New Roman"/>
        <family val="1"/>
      </rPr>
      <t xml:space="preserve">Column 3b: Grain Based Desserts (oz equivalents): </t>
    </r>
    <r>
      <rPr>
        <sz val="12"/>
        <color indexed="8"/>
        <rFont val="Times New Roman"/>
        <family val="1"/>
      </rPr>
      <t xml:space="preserve">Enter the quantity of grain based desserts offered in the meal. </t>
    </r>
  </si>
  <si>
    <t xml:space="preserve">Ensure all three columns related to Grains are entered in ounce equivalents (e.g. a 0.75 oz eq cookie) and NOT in servings (e.g. 1 serving of dessert). If grain based desserts are not offered, either leave the cell blank or type in a zero (“0”). </t>
  </si>
  <si>
    <t>Fruit (columns 4 &amp; 4a)</t>
  </si>
  <si>
    <r>
      <t xml:space="preserve">Column 4: Total Fruit including juice (cups): </t>
    </r>
    <r>
      <rPr>
        <sz val="12"/>
        <color indexed="8"/>
        <rFont val="Times New Roman"/>
        <family val="1"/>
      </rPr>
      <t xml:space="preserve">Using the drop down menu, select the quantity of fruit offered with the reimbursable meal. Options range from 1/8 cup (smallest creditable amount) to 2 cups. </t>
    </r>
  </si>
  <si>
    <t>Total fruit includes both whole fruit and fruit juice.</t>
  </si>
  <si>
    <t xml:space="preserve">***IMPORTANT  scroll up or down through the options until “1” is highlighted.  The “enter” key must be pressed before moving to the next column. </t>
  </si>
  <si>
    <r>
      <rPr>
        <b/>
        <sz val="12"/>
        <color indexed="8"/>
        <rFont val="Times New Roman"/>
        <family val="1"/>
      </rPr>
      <t>Column 4a: Fruit Juice Only (cups):</t>
    </r>
    <r>
      <rPr>
        <sz val="12"/>
        <color indexed="8"/>
        <rFont val="Times New Roman"/>
        <family val="1"/>
      </rPr>
      <t xml:space="preserve"> If juice is part of the reimbursable meal, it will be reported in this column.  Juice is also included in the “Total Fruit including juice (cups) column,” however, the two boxes will NOT be added together. Select the portion size of juice. If juice is not offered with the reimbursable meal, leave the dropdown box blank. </t>
    </r>
  </si>
  <si>
    <t>Vegetables (columns 5 &amp; 5a)</t>
  </si>
  <si>
    <r>
      <rPr>
        <b/>
        <sz val="12"/>
        <color indexed="8"/>
        <rFont val="Times New Roman"/>
        <family val="1"/>
      </rPr>
      <t>Column 5: Vegetables (cups):</t>
    </r>
    <r>
      <rPr>
        <sz val="12"/>
        <color indexed="8"/>
        <rFont val="Times New Roman"/>
        <family val="1"/>
      </rPr>
      <t xml:space="preserve"> Include only vegetables offered that will be credited toward the reimbursable meal. Do not consider subgroups here just enter minimum amount of vegetables associated with this meal.</t>
    </r>
  </si>
  <si>
    <t xml:space="preserve">If several vegetable choices are offered, enter the minimum that the child is instructed to take. </t>
  </si>
  <si>
    <t>In the dropdown box, options range from 1/8 cup (the smallest creditable amount) to 2 cups. If more than 2 cups of vegetables are offered in this single meal, report 2 cups.</t>
  </si>
  <si>
    <r>
      <rPr>
        <b/>
        <sz val="12"/>
        <color indexed="8"/>
        <rFont val="Times New Roman"/>
        <family val="1"/>
      </rPr>
      <t>Column 5a: Vegetable Juice Only (cups):</t>
    </r>
    <r>
      <rPr>
        <sz val="12"/>
        <color indexed="8"/>
        <rFont val="Times New Roman"/>
        <family val="1"/>
      </rPr>
      <t xml:space="preserve"> If juice is part of the reimbursable meal, it will be reported in this column.  Juice is also included in the “Total Vegetable including juice (cups) column,” however, the two boxes will NOT be added together. Select the portion size of juice. If juice is not offered with the reimbursable meal, leave the dropdown box blank. </t>
    </r>
  </si>
  <si>
    <t>Milk (column 6)</t>
  </si>
  <si>
    <r>
      <rPr>
        <b/>
        <sz val="12"/>
        <color indexed="8"/>
        <rFont val="Times New Roman"/>
        <family val="1"/>
      </rPr>
      <t>Column 6: Milk (cups):</t>
    </r>
    <r>
      <rPr>
        <sz val="12"/>
        <color indexed="8"/>
        <rFont val="Times New Roman"/>
        <family val="1"/>
      </rPr>
      <t xml:space="preserve"> Enter the amount of milk offered. Milk is measured in cups and may be credited in 1/8 cup increments. </t>
    </r>
  </si>
  <si>
    <t>Optional Weekly Vegetable Tab (Optional VegBar)</t>
  </si>
  <si>
    <t xml:space="preserve">This tab is OPTIONAL depending on the weekly menu offerings.  This tab is for menus that offer the same vegetables in the same quantities at least two days a week. </t>
  </si>
  <si>
    <t>Vegetables entered in this tab must be accessible to all students.</t>
  </si>
  <si>
    <t>The vegetable subgroups offered on salad/vegetable/garden bars may be entered here to reduce the burden of entering the SAME information for multiple days.</t>
  </si>
  <si>
    <t>Each vegetable and the quantity (cups) offered must be selected under the appropriate subgroup. If the vegetable offered is not listed then select the "unspecified" entry for the appropriate subgroup. The name of the vegetable offered must be typed in the appropriate subgroup columns located below the selection section.</t>
  </si>
  <si>
    <t xml:space="preserve">The quantity of each vegetable offered must be the planned serving size per student. </t>
  </si>
  <si>
    <t>NOTE:  The worksheet allows for one vegetable bar to be recorded in the Optional VegBar tab. If  a  vegetable bar that differs by day is offered, all offerings and quantities for each vegetable subgroup must be entered by subgroup on the day that vegetable bar was offered.</t>
  </si>
  <si>
    <t>Selecting Meals and Vegetables for each day of the week</t>
  </si>
  <si>
    <r>
      <rPr>
        <b/>
        <sz val="12"/>
        <color indexed="8"/>
        <rFont val="Times New Roman"/>
        <family val="1"/>
      </rPr>
      <t>Step 1:</t>
    </r>
    <r>
      <rPr>
        <sz val="12"/>
        <color indexed="8"/>
        <rFont val="Times New Roman"/>
        <family val="1"/>
      </rPr>
      <t xml:space="preserve"> Using the dropdown boxes in the “Reimbursable Meal” column, select the meal offered for each day(one meal per box). Only select the meals served on that day. </t>
    </r>
  </si>
  <si>
    <t xml:space="preserve">Do NOT account for multiple serving lines. List all meals available to a child each day.  </t>
  </si>
  <si>
    <t>Once the meal is selected, columns in that row will automatically fill in from the data entered in the “All Meals” tab.</t>
  </si>
  <si>
    <t>The worksheet will automatically check the daily requirements for each component and indicate with a "yes" or "no" whether the meal meets the daily minimum requirements.</t>
  </si>
  <si>
    <t>Weekly requirement assessment is done in the "Weekly Report" tab.</t>
  </si>
  <si>
    <r>
      <rPr>
        <b/>
        <sz val="12"/>
        <color indexed="8"/>
        <rFont val="Times New Roman"/>
        <family val="1"/>
      </rPr>
      <t>Step 2: Milk type:</t>
    </r>
    <r>
      <rPr>
        <sz val="12"/>
        <color indexed="8"/>
        <rFont val="Times New Roman"/>
        <family val="1"/>
      </rPr>
      <t xml:space="preserve"> Scroll (go to the bottom of the screen and slide the bar to the right) to the right side of the screen until the table entitled “Milk Type” is viewable.</t>
    </r>
  </si>
  <si>
    <t>There are 5 types of milk listed. Click the small checkbox to the right of each type of milk offered each day. Depending on varieties selected, the last column in this section will turn green (Yes) or red (No).</t>
  </si>
  <si>
    <r>
      <rPr>
        <b/>
        <sz val="12"/>
        <color indexed="8"/>
        <rFont val="Times New Roman"/>
        <family val="1"/>
      </rPr>
      <t>Step 3: Vegetable Subgroups:</t>
    </r>
    <r>
      <rPr>
        <sz val="12"/>
        <color indexed="8"/>
        <rFont val="Times New Roman"/>
        <family val="1"/>
      </rPr>
      <t xml:space="preserve"> Report the specific vegetables offered in the daily menu. Scroll to the right until the “Vegetable Subgroup Tracker” table is in view. </t>
    </r>
  </si>
  <si>
    <t xml:space="preserve">If the vegetables offered for each day include ALL vegetables entered in the Optional VegBar tab then select the check box under the Vegetable Subgroup Data Entry section. If different vegetables were offered or vegetables IN ADDITION to ALL vegetables entered in the Optional VegBar tab then proceed with the instructions below. NOTE:  The worksheet allows for one vegetable bar to be recorded in the Optional VegBar tab. If  a  vegetable bar that differs by day is offered, all offerings and quantities for each vegetable subgroup must be entered by subgroup on the day that vegetable bar was offered.
</t>
  </si>
  <si>
    <t>Beginning with “Dark Green,” use dropdown boxes to select dark green vegetables offered in ANY of the meals offered that day. 
Leave this column blank if dark green vegetables are not offered.</t>
  </si>
  <si>
    <t>For each dark green vegetable selected, the appropriate quantity provided each day must also be selected. In the second green column, use the dropdown box to select the correct amount of cups.</t>
  </si>
  <si>
    <t xml:space="preserve">If the same dark green vegetable is offered in different food items on a day (e.g. 1 cup romaine in a chef salad, ½ cup romaine in a side salad), do NOT combine amounts. </t>
  </si>
  <si>
    <t>Once all types and quantities of dark green vegetables offered on each day are selected, locate the first row, labeled “Largest amount of dark green vegetables to select"</t>
  </si>
  <si>
    <t xml:space="preserve">This is to enter the  quantity of dark green vegetables available to a single child. </t>
  </si>
  <si>
    <t xml:space="preserve">For example, if two different main dishes are offered, such as a spinach pizza and a broccoli casserole, the amounts of spinach and broccoli would NOT be added together as the student cannot take both of those food items. This would also apply if more than one side dish with dark green vegetables is offered and students are instructed to take one choice. </t>
  </si>
  <si>
    <t xml:space="preserve"> It is very important the total amount is accurate. The “largest amount” information will help determine the weekly subgroup offerings and if the requirements are met.</t>
  </si>
  <si>
    <t xml:space="preserve"> Once dark green vegetables have been entered, the same process must be repeated for each of the other four subgroups.</t>
  </si>
  <si>
    <t xml:space="preserve"> If the vegetable offered is not listed then select the "unspecified" entry for the appropriate subgroup. The name of the vegetable offered must be typed in the appropriate subgroup columns located below the selection section.</t>
  </si>
  <si>
    <t>To assist in calculations there is an optional fraction calculator as well as a decimal to fraction converter under the "Milk Type" box.</t>
  </si>
  <si>
    <t>Once all vegetable subgroups are entered for one day, select the next day tab and repeat the above steps.</t>
  </si>
  <si>
    <t>Weekly Report</t>
  </si>
  <si>
    <t xml:space="preserve">Click on the “Weekly Report” tab. </t>
  </si>
  <si>
    <t>There are columns for Monday-Friday, a Weekly Total, the Weekly Requirement, and a Weekly Requirement Check.</t>
  </si>
  <si>
    <t xml:space="preserve">On the left side of the sheet, in rows, are the food components. </t>
  </si>
  <si>
    <t>The weekly requirement check, similar to the daily requirement check, shows up as green (Yes) if the menu offered at least the minimum fruit requirement. Red (No) indicates if less than the requirement was offered.</t>
  </si>
  <si>
    <t>For fruit and vegetables, there is also a weekly juice check to ensure no more than half of the weekly fruit offering is in the form of juice.</t>
  </si>
  <si>
    <t>For vegetables, amounts of each subgroup offered each day are shown.</t>
  </si>
  <si>
    <t xml:space="preserve">For grains, shows the daily minimum and maximum grain offered each day. These are added to report the total weekly minimum and maximum grains offered. </t>
  </si>
  <si>
    <t xml:space="preserve">There is also a third row that calculates the amount (in oz eq) of grain based desserts offered. </t>
  </si>
  <si>
    <t>The fourth and final row for grains calculates the amount of whole grain-rich grains offered, and the percentage of wholegrain-rich grains offered over the course of the week.</t>
  </si>
  <si>
    <t>The weekly meat/meat alternate and milk offerings are calculated and compared to the requirements.</t>
  </si>
  <si>
    <t>There is a section to the right of the requirement checks for SFAs and State agencies to provide comments.</t>
  </si>
  <si>
    <t>The menu worksheet portion of the Certification Tool is complete. For the 8 cent certification, the SFA must submit a nutrient analysis or the Simplified Nutrient Assessment. SFAs completing the Simplified Nutrient Assessment can click on the link below or go to the "Nutrient Instructions" tab to complete the Assessment.</t>
  </si>
  <si>
    <t>Click here to go to the Nutrient Instructions Tab</t>
  </si>
  <si>
    <t>Click here to go to the Simplified Nutrient Assessment</t>
  </si>
  <si>
    <t>SFA Certification Worksheet Notes
Lunch, Grades K-5</t>
  </si>
  <si>
    <t xml:space="preserve">Meal Pattern
Reimbursable Lunches
Grades K-5
</t>
  </si>
  <si>
    <t>SFA Name:</t>
  </si>
  <si>
    <t xml:space="preserve">K-5 Menu #:
</t>
  </si>
  <si>
    <r>
      <rPr>
        <b/>
        <sz val="12"/>
        <color indexed="8"/>
        <rFont val="Calibri"/>
        <family val="2"/>
      </rPr>
      <t xml:space="preserve">Enter each reimbursable lunch offered during the reference week and select or enter the quantity of each component. </t>
    </r>
    <r>
      <rPr>
        <b/>
        <i/>
        <sz val="12"/>
        <color indexed="8"/>
        <rFont val="Calibri"/>
        <family val="2"/>
      </rPr>
      <t xml:space="preserve">
</t>
    </r>
    <r>
      <rPr>
        <sz val="12"/>
        <color indexed="8"/>
        <rFont val="Calibri"/>
        <family val="2"/>
      </rPr>
      <t xml:space="preserve">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r>
    <r>
      <rPr>
        <b/>
        <i/>
        <sz val="12"/>
        <color indexed="8"/>
        <rFont val="Calibri"/>
        <family val="2"/>
      </rPr>
      <t xml:space="preserve">
</t>
    </r>
  </si>
  <si>
    <t>OPTIONAL Tools to Assist in Fraction and Decimal Calculations</t>
  </si>
  <si>
    <t>Click here to go the Food Buying Guide Calculator</t>
  </si>
  <si>
    <t>Click here to go the Instructions</t>
  </si>
  <si>
    <t>Click here to the Weekly Report</t>
  </si>
  <si>
    <r>
      <t xml:space="preserve">
Fraction Calculator: 
</t>
    </r>
    <r>
      <rPr>
        <sz val="11"/>
        <color theme="1"/>
        <rFont val="Calibri"/>
        <family val="2"/>
        <scheme val="minor"/>
      </rPr>
      <t>Use this calculator to add the number of cups.</t>
    </r>
  </si>
  <si>
    <t>3a</t>
  </si>
  <si>
    <t>3b</t>
  </si>
  <si>
    <t>4a</t>
  </si>
  <si>
    <t>5a</t>
  </si>
  <si>
    <r>
      <rPr>
        <b/>
        <sz val="11"/>
        <rFont val="Calibri"/>
        <family val="2"/>
      </rPr>
      <t>Meal Name</t>
    </r>
    <r>
      <rPr>
        <b/>
        <sz val="11"/>
        <color indexed="8"/>
        <rFont val="Calibri"/>
        <family val="2"/>
      </rPr>
      <t xml:space="preserve">
</t>
    </r>
    <r>
      <rPr>
        <i/>
        <sz val="11"/>
        <color indexed="8"/>
        <rFont val="Calibri"/>
        <family val="2"/>
      </rPr>
      <t>Enter the name of each reimbursable meal as found on the weekly menu.  Select the first blank if the component was not offered with the meal. 
** DO NOT DELETE ROWS**</t>
    </r>
  </si>
  <si>
    <t>Meat/Meat Alternate 
(oz equivalents)</t>
  </si>
  <si>
    <t>Grains
(oz equivalents)</t>
  </si>
  <si>
    <r>
      <t>Fruit (cups)
**</t>
    </r>
    <r>
      <rPr>
        <sz val="11"/>
        <color theme="1"/>
        <rFont val="Calibri"/>
        <family val="2"/>
        <scheme val="minor"/>
      </rPr>
      <t>NOTE: Enter the CREDITABLE amount of dried fruit</t>
    </r>
  </si>
  <si>
    <t>Vegetables
(cups)</t>
  </si>
  <si>
    <t>Fluid Milk
(cups)</t>
  </si>
  <si>
    <t>Enter the total meat/meat alternate ounces offered with this meal</t>
  </si>
  <si>
    <t xml:space="preserve"> Enter the total grain ounce equivalents including whole grain rich and desserts offered with this meal</t>
  </si>
  <si>
    <t>Of the grains offered with this meal, enter the number of ounce equivalents that are whole grain rich</t>
  </si>
  <si>
    <t>Of the grains offered with this meal enter number of ounce equivalents that are grain based desserts</t>
  </si>
  <si>
    <t>Select the number of cups of fruit including fruit juice offered with this meal</t>
  </si>
  <si>
    <t>F_i</t>
  </si>
  <si>
    <t>F_num</t>
  </si>
  <si>
    <t>ONLY select the cups of fruit juice</t>
  </si>
  <si>
    <t>J_i</t>
  </si>
  <si>
    <t>J_num</t>
  </si>
  <si>
    <t>Select the number of cups of vegetables including vegetable juice offered with this meal</t>
  </si>
  <si>
    <t>V_i</t>
  </si>
  <si>
    <t>V_num</t>
  </si>
  <si>
    <t>ONLY select the cups of vegetable juice</t>
  </si>
  <si>
    <t>jv_i</t>
  </si>
  <si>
    <t>jv_num</t>
  </si>
  <si>
    <t>Enter the number of cups of fluid milk offered with this meal</t>
  </si>
  <si>
    <t>Example: Chicken nuggets w/ roll and honey sauce</t>
  </si>
  <si>
    <t>Decimal/Fraction Converter
(Rounded down to the nearest 1/8)</t>
  </si>
  <si>
    <t>Enter the decimal you wish to convert to a fraction in the box:</t>
  </si>
  <si>
    <t>The decimal entered above has been converted to the following fraction:</t>
  </si>
  <si>
    <t>Vegetable Subgroups 
Lunch, Grades 9-12</t>
  </si>
  <si>
    <t>Classify each vegetable offered during the week in a creditable amount in the appropriate subgroup column. You may inlcude vegetables offered as part of an entrée in creditable amounts. Some of the commonly offered vegetables in each subgroup are entered below.
Type any additional vegetables offered during the week in the empty rows in each subgroup column.</t>
  </si>
  <si>
    <r>
      <rPr>
        <b/>
        <sz val="12"/>
        <color indexed="57"/>
        <rFont val="Calibri"/>
        <family val="2"/>
      </rPr>
      <t>DARK GREEN vegetables offered during the week</t>
    </r>
    <r>
      <rPr>
        <b/>
        <sz val="12"/>
        <color indexed="8"/>
        <rFont val="Calibri"/>
        <family val="2"/>
      </rPr>
      <t xml:space="preserve"> </t>
    </r>
  </si>
  <si>
    <t>RED/ORANGE vegetables offered during the week</t>
  </si>
  <si>
    <t>BEANS/PEAS (Legumes) offered during the week</t>
  </si>
  <si>
    <t>STARCHY vegetables offered during the week</t>
  </si>
  <si>
    <r>
      <t>OTHER
 (</t>
    </r>
    <r>
      <rPr>
        <b/>
        <i/>
        <sz val="12"/>
        <color indexed="56"/>
        <rFont val="Calibri"/>
        <family val="2"/>
      </rPr>
      <t>any other type of vegetable</t>
    </r>
    <r>
      <rPr>
        <b/>
        <sz val="12"/>
        <color indexed="56"/>
        <rFont val="Calibri"/>
        <family val="2"/>
      </rPr>
      <t>)
offered during the week</t>
    </r>
  </si>
  <si>
    <t>Arugula lettuce</t>
  </si>
  <si>
    <t xml:space="preserve">Carrot juice </t>
  </si>
  <si>
    <t xml:space="preserve">Black beans </t>
  </si>
  <si>
    <t>Corn</t>
  </si>
  <si>
    <t xml:space="preserve">Artichokes </t>
  </si>
  <si>
    <t>Bok choy</t>
  </si>
  <si>
    <t>Carrots</t>
  </si>
  <si>
    <t xml:space="preserve">Chickpeas </t>
  </si>
  <si>
    <t>Fresh Cow/field/blackeye/pigeon (peas)</t>
  </si>
  <si>
    <t>Asparagus</t>
  </si>
  <si>
    <t>Boston or bibb lettuce</t>
  </si>
  <si>
    <t>Chili pepper, hot</t>
  </si>
  <si>
    <t xml:space="preserve">Kidney beans </t>
  </si>
  <si>
    <t>Green peas, immature</t>
  </si>
  <si>
    <t xml:space="preserve">Avocado </t>
  </si>
  <si>
    <t>Broccoli</t>
  </si>
  <si>
    <t xml:space="preserve">Peppers, red, sweet, bell </t>
  </si>
  <si>
    <t xml:space="preserve">Lentils </t>
  </si>
  <si>
    <t>Jicama</t>
  </si>
  <si>
    <t>Bamboo Shoots</t>
  </si>
  <si>
    <t>Chard</t>
  </si>
  <si>
    <t>Pumpkin</t>
  </si>
  <si>
    <t>Lima beans, mature</t>
  </si>
  <si>
    <t xml:space="preserve">Lima beans, immature </t>
  </si>
  <si>
    <t>Beans, green/snap/yellow</t>
  </si>
  <si>
    <t>Cilantro</t>
  </si>
  <si>
    <t xml:space="preserve">Squash, winter </t>
  </si>
  <si>
    <t>Pinto beans</t>
  </si>
  <si>
    <t>Parsnips</t>
  </si>
  <si>
    <t>Beets</t>
  </si>
  <si>
    <t>Collard greens</t>
  </si>
  <si>
    <t>Sweet potatoes</t>
  </si>
  <si>
    <t>Refried beans</t>
  </si>
  <si>
    <t xml:space="preserve">Plantains </t>
  </si>
  <si>
    <t xml:space="preserve">Brussels sprouts </t>
  </si>
  <si>
    <t>Grape leaves</t>
  </si>
  <si>
    <t xml:space="preserve">Tomato juice </t>
  </si>
  <si>
    <t>Soybeans</t>
  </si>
  <si>
    <t>Potatoes</t>
  </si>
  <si>
    <t>Cabbage, green/red</t>
  </si>
  <si>
    <t>Kale</t>
  </si>
  <si>
    <t>Tomato paste</t>
  </si>
  <si>
    <t xml:space="preserve">Split peas </t>
  </si>
  <si>
    <t>Water chestnuts</t>
  </si>
  <si>
    <t>Cactus (nopales)</t>
  </si>
  <si>
    <t>Mustard greens</t>
  </si>
  <si>
    <t>Tomato sauce</t>
  </si>
  <si>
    <t>White beans</t>
  </si>
  <si>
    <t>Starchy unspecified</t>
  </si>
  <si>
    <t xml:space="preserve">Cauliflower/broccoflower </t>
  </si>
  <si>
    <t>Romaine</t>
  </si>
  <si>
    <t>Tomatoes</t>
  </si>
  <si>
    <t>Beans/peas unspecified</t>
  </si>
  <si>
    <t>Celery</t>
  </si>
  <si>
    <t>Seaweed</t>
  </si>
  <si>
    <t>Red/orange unspecified</t>
  </si>
  <si>
    <t>Chili pepper, hot, green</t>
  </si>
  <si>
    <t>Spinach</t>
  </si>
  <si>
    <t>Chives</t>
  </si>
  <si>
    <t>Turnip greens</t>
  </si>
  <si>
    <t xml:space="preserve">Cucumber </t>
  </si>
  <si>
    <t>Watercress</t>
  </si>
  <si>
    <t>Eggplant</t>
  </si>
  <si>
    <t>Dark green unspecified</t>
  </si>
  <si>
    <t>Garlic</t>
  </si>
  <si>
    <t>Kohlrabi/celeriac/Fennel</t>
  </si>
  <si>
    <t>Lettuce, iceberg</t>
  </si>
  <si>
    <t>Mung bean/alfalfa sprouts</t>
  </si>
  <si>
    <t>Mushrooms</t>
  </si>
  <si>
    <t>Okra</t>
  </si>
  <si>
    <t>Olives</t>
  </si>
  <si>
    <t>Onions/leeks</t>
  </si>
  <si>
    <t>Peppers, green, sweet, bell</t>
  </si>
  <si>
    <t>Pickles</t>
  </si>
  <si>
    <t>Radishes</t>
  </si>
  <si>
    <t>Snowpeas</t>
  </si>
  <si>
    <t>Squash, Summer/yellow/spaghetti/chayote</t>
  </si>
  <si>
    <t>Tomatillos</t>
  </si>
  <si>
    <t>Turnips/rutabagas</t>
  </si>
  <si>
    <t>Zucchini</t>
  </si>
  <si>
    <t>**Extra dark green used as other**</t>
  </si>
  <si>
    <t>**Extra red/orange used as other**</t>
  </si>
  <si>
    <t>**Extra beans/peas used as other**</t>
  </si>
  <si>
    <t>Other unspecified</t>
  </si>
  <si>
    <t>OPTIONAL Weekly Vegetable Bar Data Entry
Grades K-5</t>
  </si>
  <si>
    <t>Click here for help categorizing vegetables</t>
  </si>
  <si>
    <r>
      <rPr>
        <b/>
        <sz val="14"/>
        <color indexed="56"/>
        <rFont val="Calibri"/>
        <family val="2"/>
      </rPr>
      <t xml:space="preserve">Use this tab ONLY if there is a vegetable bar offered for the week with the SAME vegetable subgroup offerings multiple times over the week.  
The vegetable bar must be accessible to ALL students for the days in which it is offered.
</t>
    </r>
    <r>
      <rPr>
        <b/>
        <sz val="12"/>
        <color indexed="8"/>
        <rFont val="Calibri"/>
        <family val="2"/>
      </rPr>
      <t xml:space="preserve">Select the name and quantity of each vegetable offered on the vegetable bar in the appropriate subgroup. The quantity is the planned offering amount (serving size) for each student. </t>
    </r>
  </si>
  <si>
    <t>Go to Instructions</t>
  </si>
  <si>
    <t xml:space="preserve">DARK GREEN vegetables offered  </t>
  </si>
  <si>
    <t>Quantity (cups)</t>
  </si>
  <si>
    <t xml:space="preserve">Red/Orange vegetables offered  </t>
  </si>
  <si>
    <t xml:space="preserve">Beans/Peas (legumes) offered  </t>
  </si>
  <si>
    <t xml:space="preserve">Starchy vegetables offered  </t>
  </si>
  <si>
    <t xml:space="preserve">Other vegetables offered  </t>
  </si>
  <si>
    <t>G_T</t>
  </si>
  <si>
    <t>G_I</t>
  </si>
  <si>
    <t>G_num</t>
  </si>
  <si>
    <t>R_T</t>
  </si>
  <si>
    <t>R_i</t>
  </si>
  <si>
    <t>r_num</t>
  </si>
  <si>
    <t>B_t</t>
  </si>
  <si>
    <t>B_i</t>
  </si>
  <si>
    <t>B_num</t>
  </si>
  <si>
    <t>S_T</t>
  </si>
  <si>
    <t>s_i</t>
  </si>
  <si>
    <t>s_num</t>
  </si>
  <si>
    <t>O_T</t>
  </si>
  <si>
    <t>o_i</t>
  </si>
  <si>
    <t>O_num</t>
  </si>
  <si>
    <t>Sum of Dark Green Offerings:</t>
  </si>
  <si>
    <t>Sum of Red/Orange Offerings:</t>
  </si>
  <si>
    <t>Sum of Beans/Peas (legumes) Offerings:</t>
  </si>
  <si>
    <t>Sum of Starchy Offerings:</t>
  </si>
  <si>
    <t>Sum of Other Offerings:</t>
  </si>
  <si>
    <t>Unspecified Dark Green Vegetables</t>
  </si>
  <si>
    <t>Unspecified Red/Orange Vegetables</t>
  </si>
  <si>
    <t>Unspecified Beans/Peas</t>
  </si>
  <si>
    <t>Unspecified Starchy Vegetables</t>
  </si>
  <si>
    <t>Unspecified Other Vegetables</t>
  </si>
  <si>
    <t>Monday Daily Lunch Requirement Check
Grades K-5</t>
  </si>
  <si>
    <t>Scroll to the right to enter vegetable subgroup information</t>
  </si>
  <si>
    <t>Monday Vegetable Subgroup Data Entry
Grades K-5</t>
  </si>
  <si>
    <r>
      <t xml:space="preserve">The daily worksheet will perform daily requirement checks for the reimbursable meals offered each day. Requirements met are flagged "Yes" and the cell turns </t>
    </r>
    <r>
      <rPr>
        <b/>
        <i/>
        <sz val="12"/>
        <color indexed="17"/>
        <rFont val="Calibri"/>
        <family val="2"/>
      </rPr>
      <t>green</t>
    </r>
    <r>
      <rPr>
        <b/>
        <i/>
        <sz val="12"/>
        <color indexed="8"/>
        <rFont val="Calibri"/>
        <family val="2"/>
      </rPr>
      <t xml:space="preserve">. Requirements NOT met are flagged "No" and the cell turns </t>
    </r>
    <r>
      <rPr>
        <b/>
        <i/>
        <sz val="12"/>
        <color indexed="10"/>
        <rFont val="Calibri"/>
        <family val="2"/>
      </rPr>
      <t>red</t>
    </r>
    <r>
      <rPr>
        <b/>
        <i/>
        <sz val="12"/>
        <color indexed="8"/>
        <rFont val="Calibri"/>
        <family val="2"/>
      </rPr>
      <t xml:space="preserve">. 
</t>
    </r>
    <r>
      <rPr>
        <sz val="12"/>
        <color indexed="8"/>
        <rFont val="Calibri"/>
        <family val="2"/>
      </rPr>
      <t xml:space="preserve">NOTE: The top row is frozen to display the column headers as the daily meals are entered.
</t>
    </r>
    <r>
      <rPr>
        <i/>
        <sz val="12"/>
        <color indexed="10"/>
        <rFont val="Calibri"/>
        <family val="2"/>
      </rPr>
      <t xml:space="preserve">Grains, whole grain rich, and meat/meat alternate oz equivalents are rounded down to the nearest quarter ounce.
</t>
    </r>
    <r>
      <rPr>
        <b/>
        <sz val="12"/>
        <color indexed="56"/>
        <rFont val="Calibri"/>
        <family val="2"/>
      </rPr>
      <t>Once you are finished selecting the meals offered each day, make sure to scroll to the right to enter milk type and vegetable subgroup information.</t>
    </r>
  </si>
  <si>
    <t>Go to Weekly Report</t>
  </si>
  <si>
    <r>
      <rPr>
        <sz val="12"/>
        <color indexed="8"/>
        <rFont val="Calibri"/>
        <family val="2"/>
      </rPr>
      <t>Creditable Amount of Each Vegetable Subgroup Offered on Monday</t>
    </r>
    <r>
      <rPr>
        <sz val="12"/>
        <color indexed="8"/>
        <rFont val="Calibri"/>
        <family val="2"/>
      </rPr>
      <t xml:space="preserve">
</t>
    </r>
    <r>
      <rPr>
        <sz val="12"/>
        <color indexed="8"/>
        <rFont val="Calibri"/>
        <family val="2"/>
      </rPr>
      <t xml:space="preserve">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r>
  </si>
  <si>
    <t xml:space="preserve">Click here for help categorizing vegetables
</t>
  </si>
  <si>
    <t>Monday</t>
  </si>
  <si>
    <r>
      <t xml:space="preserve">Check this box if you offered the weekly vegetable bar on Monday with </t>
    </r>
    <r>
      <rPr>
        <b/>
        <sz val="12"/>
        <color indexed="8"/>
        <rFont val="Calibri"/>
        <family val="2"/>
      </rPr>
      <t>NO CHANGES</t>
    </r>
    <r>
      <rPr>
        <sz val="12"/>
        <color indexed="8"/>
        <rFont val="Calibri"/>
        <family val="2"/>
      </rPr>
      <t>:</t>
    </r>
  </si>
  <si>
    <r>
      <t xml:space="preserve">1.  </t>
    </r>
    <r>
      <rPr>
        <b/>
        <sz val="14"/>
        <rFont val="Calibri"/>
        <family val="2"/>
      </rPr>
      <t>Meal Name</t>
    </r>
    <r>
      <rPr>
        <b/>
        <sz val="11"/>
        <rFont val="Calibri"/>
        <family val="2"/>
      </rPr>
      <t xml:space="preserve">
</t>
    </r>
    <r>
      <rPr>
        <sz val="11"/>
        <rFont val="Calibri"/>
        <family val="2"/>
      </rPr>
      <t>Select the reimbursable lunches offered for the day</t>
    </r>
    <r>
      <rPr>
        <b/>
        <sz val="11"/>
        <rFont val="Calibri"/>
        <family val="2"/>
      </rPr>
      <t xml:space="preserve">
</t>
    </r>
    <r>
      <rPr>
        <i/>
        <sz val="11"/>
        <rFont val="Calibri"/>
        <family val="2"/>
      </rPr>
      <t>Note: You may not delete lines, if you want to clear a meal select the first blank in the drop down list</t>
    </r>
  </si>
  <si>
    <t>2.  Meat/Meat Alternate (M/MA)</t>
  </si>
  <si>
    <t>3. Grains</t>
  </si>
  <si>
    <t>4. Fruit</t>
  </si>
  <si>
    <t>5. Vegetables</t>
  </si>
  <si>
    <t>6. Milk</t>
  </si>
  <si>
    <r>
      <t xml:space="preserve">Milk Type
</t>
    </r>
    <r>
      <rPr>
        <sz val="11"/>
        <color theme="1"/>
        <rFont val="Calibri"/>
        <family val="2"/>
        <scheme val="minor"/>
      </rPr>
      <t>Check the type of milk below if it is offered to students on Monday. 
All types of milk included.</t>
    </r>
  </si>
  <si>
    <t>If you offered any vegetables in addition to the weekly vegetable bar, select the largest amount of the vegetable offered to a student and select the name of each vegetable under the appropriate subgroup.
NOTE:  If you offered a vegetable bar on Monday that differs from the weekly offerings, all offerings and quantities for each vegetable subgroup must be selected in the section below.</t>
  </si>
  <si>
    <t>M/MA
oz equivalents</t>
  </si>
  <si>
    <t>Daily M/MA Requirement Check
1 oz equivalents</t>
  </si>
  <si>
    <t xml:space="preserve">a. Grains
 oz equivalents
</t>
  </si>
  <si>
    <t>Daily Grain Requirement Check
1 oz equivalents</t>
  </si>
  <si>
    <t xml:space="preserve">b. Whole Grain Rich
 oz equivalents
 </t>
  </si>
  <si>
    <t xml:space="preserve">c. Grain Based Dessert
 oz equivalents
 </t>
  </si>
  <si>
    <t>a. Fruit
cups</t>
  </si>
  <si>
    <t>Daily Fruit Requirement Check
 1/2 cup</t>
  </si>
  <si>
    <t>b. Fruit Juice 
cups</t>
  </si>
  <si>
    <t>a. Vegetables
 cups</t>
  </si>
  <si>
    <t>Daily Vegetable Requirement Check
3/4 cup</t>
  </si>
  <si>
    <t>b. Vegetable Juice 
cups</t>
  </si>
  <si>
    <t>Milk
cups</t>
  </si>
  <si>
    <t>Daily Milk Requirement Check
1 cup</t>
  </si>
  <si>
    <t>Skim/fat-free, unflavored</t>
  </si>
  <si>
    <t>DARK GREEN vegetables offered on Monday</t>
  </si>
  <si>
    <t>Red/Orange vegetables offered on Monday</t>
  </si>
  <si>
    <t>Beans/Peas (legumes) offered on Monday</t>
  </si>
  <si>
    <t>Starchy vegetables offered on Monday</t>
  </si>
  <si>
    <t>Other vegetables offered on Monday</t>
  </si>
  <si>
    <t>Skim/fat-free, flavored</t>
  </si>
  <si>
    <t>Low-fat (1% or less), unflavored</t>
  </si>
  <si>
    <t>Largest amount of dark green vegetables to select on Monday</t>
  </si>
  <si>
    <t>Largest amount of red/orange vegetables to select on Monday</t>
  </si>
  <si>
    <t>Largest amount of beans/peas to select on Monday</t>
  </si>
  <si>
    <t>Largest amount of starchy vegetables to select on Monday</t>
  </si>
  <si>
    <t>Largest amount of other vegetables to select on Monday</t>
  </si>
  <si>
    <t>Low-fat (1% or less), flavored</t>
  </si>
  <si>
    <t>Reduced fat (2% fat) or whole, unflavored and flavored</t>
  </si>
  <si>
    <r>
      <t xml:space="preserve">Fraction Calculator: 
</t>
    </r>
    <r>
      <rPr>
        <sz val="11"/>
        <color theme="1"/>
        <rFont val="Calibri"/>
        <family val="2"/>
        <scheme val="minor"/>
      </rPr>
      <t>Use this calculator to add the number of cups.</t>
    </r>
  </si>
  <si>
    <t>Tuesday Daily Lunch Requirement Check
Grades K-5</t>
  </si>
  <si>
    <t>Tuesday Vegetable Subgroup Data Entry
Grades K-5</t>
  </si>
  <si>
    <t xml:space="preserve">Creditable Amount of Each Vegetable Subgroup Offered on Tuesday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</si>
  <si>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Tuesday</t>
  </si>
  <si>
    <r>
      <t xml:space="preserve">Check this box if you offered the weekly vegetable bar on Tuesday with </t>
    </r>
    <r>
      <rPr>
        <b/>
        <sz val="12"/>
        <color indexed="8"/>
        <rFont val="Calibri"/>
        <family val="2"/>
      </rPr>
      <t>NO CHANGES</t>
    </r>
    <r>
      <rPr>
        <sz val="12"/>
        <color indexed="8"/>
        <rFont val="Calibri"/>
        <family val="2"/>
      </rPr>
      <t>:</t>
    </r>
  </si>
  <si>
    <r>
      <t xml:space="preserve">Milk Type
</t>
    </r>
    <r>
      <rPr>
        <sz val="11"/>
        <color theme="1"/>
        <rFont val="Calibri"/>
        <family val="2"/>
        <scheme val="minor"/>
      </rPr>
      <t>Check the type of milk below if it is offered to students on Tuesday. 
All types of milk included.</t>
    </r>
  </si>
  <si>
    <t>If you offered any vegetables in addition to the weekly vegetable bar, select the largest amount of the vegetable offered to a student and select the name of each vegetable under the appropriate subgroup.
NOTE:  If you offered a vegetable bar on Tuesday that differs from the weekly offerings, all offerings and quantities for each vegetable subgroup must be selected in the section below.</t>
  </si>
  <si>
    <t xml:space="preserve">a. Grains
 oz equivalents
 </t>
  </si>
  <si>
    <t>DARK GREEN vegetables offered on Tuesday</t>
  </si>
  <si>
    <t>Red/Orange vegetables offered on Tuesday</t>
  </si>
  <si>
    <t>Beans/Peas (legumes) offered on Tuesday</t>
  </si>
  <si>
    <t>Starchy vegetables offered on Tuesday</t>
  </si>
  <si>
    <t>Other vegetables offered on Tuesday</t>
  </si>
  <si>
    <t>Largest amount of dark green vegetables to select on Tuesday</t>
  </si>
  <si>
    <t>Largest amount of red/orange vegetables to select on Tuesday</t>
  </si>
  <si>
    <t>Largest amount of beans/peas to select on Tuesday</t>
  </si>
  <si>
    <t>Largest amount of starchy vegetables to select on Tuesday</t>
  </si>
  <si>
    <t>Largest amount of other vegetables to select on Tuesday</t>
  </si>
  <si>
    <t>Wednesday Daily Lunch Requirement Check
Grades K-5</t>
  </si>
  <si>
    <t>Wednesday Vegetable Subgroup Data Entry
Grades K-5</t>
  </si>
  <si>
    <t xml:space="preserve">Creditable Amount of Each Vegetable Subgroup Offered on Wednesday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</si>
  <si>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Wednesday</t>
  </si>
  <si>
    <r>
      <t xml:space="preserve">Check this box if you offered the weekly vegetable bar on Wednesday with </t>
    </r>
    <r>
      <rPr>
        <b/>
        <sz val="12"/>
        <color indexed="8"/>
        <rFont val="Calibri"/>
        <family val="2"/>
      </rPr>
      <t>NO CHANGES</t>
    </r>
    <r>
      <rPr>
        <sz val="12"/>
        <color indexed="8"/>
        <rFont val="Calibri"/>
        <family val="2"/>
      </rPr>
      <t>:</t>
    </r>
  </si>
  <si>
    <r>
      <t xml:space="preserve">Milk Type
</t>
    </r>
    <r>
      <rPr>
        <sz val="11"/>
        <color theme="1"/>
        <rFont val="Calibri"/>
        <family val="2"/>
        <scheme val="minor"/>
      </rPr>
      <t>Check the type of milk below if it is offered to students on Wednesday. 
All types of milk included.</t>
    </r>
  </si>
  <si>
    <t>If you offered any vegetables in addition to the weekly vegetable bar, select the largest amount of the vegetable offered to a student and select the name of each vegetable under the appropriate subgroup.
NOTE:  If you offered a vegetable bar on Wednesday that differs from the weekly offerings, all offerings and quantities for each vegetable subgroup must be selected in the section below.</t>
  </si>
  <si>
    <t>DARK GREEN vegetables offered on Wednesday</t>
  </si>
  <si>
    <t>Red/Orange vegetables offered on Wednesday</t>
  </si>
  <si>
    <t>Beans/Peas (legumes) offered on Wednesday</t>
  </si>
  <si>
    <t>Starchy vegetables offered on Wednesday</t>
  </si>
  <si>
    <t>Other vegetables offered on Wednesday</t>
  </si>
  <si>
    <t>Largest amount of dark green vegetables to select on Wednesday</t>
  </si>
  <si>
    <t>Largest amount of red/orange vegetables to select on Wednesday</t>
  </si>
  <si>
    <t>Largest amount of beans/peas to select on Wednesday</t>
  </si>
  <si>
    <t>Largest amount of starchy vegetables to select on Wednesday</t>
  </si>
  <si>
    <t>Largest amount of other vegetables to select on Wednesday</t>
  </si>
  <si>
    <t>Thursday Daily Lunch Requirement Check
Grades K-5</t>
  </si>
  <si>
    <t>Thursday Vegetable Subgroup Data Entry
Grades K-5</t>
  </si>
  <si>
    <t xml:space="preserve">Creditable Amount of Each Vegetable Subgroup Offered on Thursday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</si>
  <si>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Thursday</t>
  </si>
  <si>
    <r>
      <t xml:space="preserve">Check this box if you offered the weekly vegetable bar on Thursday with </t>
    </r>
    <r>
      <rPr>
        <b/>
        <sz val="12"/>
        <color indexed="8"/>
        <rFont val="Calibri"/>
        <family val="2"/>
      </rPr>
      <t>NO CHANGES</t>
    </r>
    <r>
      <rPr>
        <sz val="12"/>
        <color indexed="8"/>
        <rFont val="Calibri"/>
        <family val="2"/>
      </rPr>
      <t>:</t>
    </r>
  </si>
  <si>
    <r>
      <t xml:space="preserve">Milk Type
</t>
    </r>
    <r>
      <rPr>
        <sz val="11"/>
        <color theme="1"/>
        <rFont val="Calibri"/>
        <family val="2"/>
        <scheme val="minor"/>
      </rPr>
      <t>Check the type of milk below if it is offered to students on Thursday. 
All types of milk included.</t>
    </r>
  </si>
  <si>
    <t>If you offered any vegetables in addition to the weekly vegetable bar, select the largest amount of the vegetable offered to a student and select the name of each vegetable under the appropriate subgroup.
NOTE:  If you offered a vegetable bar on Thursday that differs from the weekly offerings, all offerings and quantities for each vegetable subgroup must be selected in the section below.</t>
  </si>
  <si>
    <t>a. Grains
 oz equivalents</t>
  </si>
  <si>
    <t>DARK GREEN vegetables offered on Thursday</t>
  </si>
  <si>
    <t>Red/Orange vegetables offered on Thursday</t>
  </si>
  <si>
    <t>Beans/Peas (legumes) offered on Thursday</t>
  </si>
  <si>
    <t>Starchy vegetables offered on Thursday</t>
  </si>
  <si>
    <t>Other vegetables offered on Thursday</t>
  </si>
  <si>
    <t>Largest amount of dark green vegetables to select on Thursday</t>
  </si>
  <si>
    <t>Largest amount of red/orange vegetables to select on Thursday</t>
  </si>
  <si>
    <t>Largest amount of beans/peas to select on Thursday</t>
  </si>
  <si>
    <t>Largest amount of starchy vegetables to select on Thursday</t>
  </si>
  <si>
    <t>Largest amount of other vegetables to select on Thursday</t>
  </si>
  <si>
    <t>Friday Daily Lunch Requirement Check
Grades K-5</t>
  </si>
  <si>
    <t>Friday Vegetable Subgroup Data Entry
Grades K-5</t>
  </si>
  <si>
    <t xml:space="preserve">Creditable Amount of Each Vegetable Subgroup Offered on Friday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</si>
  <si>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Friday</t>
  </si>
  <si>
    <r>
      <t xml:space="preserve">Check this box if you offered the weekly vegetable bar on Friday with </t>
    </r>
    <r>
      <rPr>
        <b/>
        <sz val="12"/>
        <color indexed="8"/>
        <rFont val="Calibri"/>
        <family val="2"/>
      </rPr>
      <t>NO CHANGES</t>
    </r>
    <r>
      <rPr>
        <sz val="12"/>
        <color indexed="8"/>
        <rFont val="Calibri"/>
        <family val="2"/>
      </rPr>
      <t>:</t>
    </r>
  </si>
  <si>
    <r>
      <t xml:space="preserve">Milk Type
</t>
    </r>
    <r>
      <rPr>
        <sz val="11"/>
        <color theme="1"/>
        <rFont val="Calibri"/>
        <family val="2"/>
        <scheme val="minor"/>
      </rPr>
      <t>Check the type of milk below if it is offered to students on Friday. 
All types of milk included.</t>
    </r>
  </si>
  <si>
    <t>If you offered any vegetables in addition to the weekly vegetable bar, select the largest amount of the vegetable offered to a student and select the name of each vegetable under the appropriate subgroup.
NOTE:  If you offered a vegetable bar on Friday that differs from the weekly offerings, all offerings and quantities for each vegetable subgroup must be selected in the section below.</t>
  </si>
  <si>
    <t xml:space="preserve">c. Grain Based Dessert
 oz equivalents
</t>
  </si>
  <si>
    <t>DARK GREEN vegetables offered on Friday</t>
  </si>
  <si>
    <t>Red/Orange vegetables offered on Friday</t>
  </si>
  <si>
    <t>Beans/Peas (legumes) offered on Friday</t>
  </si>
  <si>
    <t>Starchy vegetables offered on Friday</t>
  </si>
  <si>
    <t>Other vegetables offered on Friday</t>
  </si>
  <si>
    <t>Largest amount of dark green vegetables to select on Friday</t>
  </si>
  <si>
    <t>Largest amount of red/orange vegetables to select on Friday</t>
  </si>
  <si>
    <t>Largest amount of beans/peas to select on Friday</t>
  </si>
  <si>
    <t>Largest amount of starchy vegetables to select on Friday</t>
  </si>
  <si>
    <t>Largest amount of other vegetables to select on Friday</t>
  </si>
  <si>
    <t>Weekly Report
Lunch, Grades K-5</t>
  </si>
  <si>
    <t>Cells shaded this color means the daily minimum for the component is NOT met</t>
  </si>
  <si>
    <t>Go to instructions</t>
  </si>
  <si>
    <t>Weekly Total</t>
  </si>
  <si>
    <t>Weekly Requirement (cups)</t>
  </si>
  <si>
    <t>Weekly Requirement Check</t>
  </si>
  <si>
    <t xml:space="preserve">Weekly Fruit Juice Limit Check
(no more than half of total fruit)
</t>
  </si>
  <si>
    <t>Total Weekly Fruit</t>
  </si>
  <si>
    <t>Total Weekly Fruit Juice</t>
  </si>
  <si>
    <t>Percent of total weekly fruit that is juice</t>
  </si>
  <si>
    <t>Weekly requirement check</t>
  </si>
  <si>
    <t>Minimum Fruit (cups)</t>
  </si>
  <si>
    <t>Fruit</t>
  </si>
  <si>
    <t>Juice</t>
  </si>
  <si>
    <t xml:space="preserve">Weekly Vegetable Juice Limit Check
(no more than half of total vegetables)
</t>
  </si>
  <si>
    <t>Total Weekly Vegetables</t>
  </si>
  <si>
    <t>Total Weekly Vegetable Juice</t>
  </si>
  <si>
    <t>Percent of total weekly vegetables that is juice</t>
  </si>
  <si>
    <t>Minimum Vegetables</t>
  </si>
  <si>
    <r>
      <t xml:space="preserve">Cups of </t>
    </r>
    <r>
      <rPr>
        <b/>
        <sz val="12"/>
        <color indexed="57"/>
        <rFont val="Calibri"/>
        <family val="2"/>
      </rPr>
      <t>DARK GREEN</t>
    </r>
    <r>
      <rPr>
        <b/>
        <sz val="12"/>
        <color indexed="8"/>
        <rFont val="Calibri"/>
        <family val="2"/>
      </rPr>
      <t xml:space="preserve"> </t>
    </r>
  </si>
  <si>
    <t>Comments Section</t>
  </si>
  <si>
    <r>
      <t xml:space="preserve">Cups of </t>
    </r>
    <r>
      <rPr>
        <b/>
        <sz val="12"/>
        <color indexed="60"/>
        <rFont val="Calibri"/>
        <family val="2"/>
      </rPr>
      <t>RED/ORANGE</t>
    </r>
  </si>
  <si>
    <t xml:space="preserve"> Cups of BEANS/PEAS(Legumes)</t>
  </si>
  <si>
    <r>
      <t xml:space="preserve">Cups of </t>
    </r>
    <r>
      <rPr>
        <b/>
        <sz val="12"/>
        <color indexed="60"/>
        <rFont val="Calibri"/>
        <family val="2"/>
      </rPr>
      <t>STARCHY</t>
    </r>
    <r>
      <rPr>
        <b/>
        <sz val="12"/>
        <color indexed="8"/>
        <rFont val="Calibri"/>
        <family val="2"/>
      </rPr>
      <t xml:space="preserve"> vegetables</t>
    </r>
  </si>
  <si>
    <r>
      <t xml:space="preserve">Cups of </t>
    </r>
    <r>
      <rPr>
        <b/>
        <sz val="12"/>
        <color indexed="56"/>
        <rFont val="Calibri"/>
        <family val="2"/>
      </rPr>
      <t>OTHER
 (</t>
    </r>
    <r>
      <rPr>
        <b/>
        <i/>
        <sz val="12"/>
        <rFont val="Calibri"/>
        <family val="2"/>
      </rPr>
      <t>any other type of vegetable</t>
    </r>
    <r>
      <rPr>
        <b/>
        <sz val="12"/>
        <color indexed="56"/>
        <rFont val="Calibri"/>
        <family val="2"/>
      </rPr>
      <t>)</t>
    </r>
  </si>
  <si>
    <t>Weekly Requirement
 (oz equivalents)</t>
  </si>
  <si>
    <t>Minimum Meat/Meat Alternate</t>
  </si>
  <si>
    <t>Maximum  Meat/Meat Alternate</t>
  </si>
  <si>
    <t>Minimum Grain</t>
  </si>
  <si>
    <t>Maximum Grain</t>
  </si>
  <si>
    <t>Grain Based Dessert Total for all weekly meals</t>
  </si>
  <si>
    <t>No more 2 oz equivalents</t>
  </si>
  <si>
    <t>Whole Grain Rich Weekly Amount</t>
  </si>
  <si>
    <t>Weekly Grains Total:</t>
  </si>
  <si>
    <t>Weekly Whole Grain Rich Total:</t>
  </si>
  <si>
    <t xml:space="preserve">Percent of Whole Grain Rich </t>
  </si>
  <si>
    <t>80%  whole grain rich</t>
  </si>
  <si>
    <t>Minimum Fluid Milk</t>
  </si>
  <si>
    <t>Variety: Skim/fat-free unflavored, Skim/fat-free flavored, Low-fat (less than 1%), unflavored, Low-fat (less than 1%), flavored</t>
  </si>
  <si>
    <t>Weekly Reimbursable Meals and Vegetable Subgroups for lunch: Grades 9-12</t>
  </si>
  <si>
    <t>Reimbursable Meals</t>
  </si>
  <si>
    <t>aa=IF(Monday!A7aa=1,"",Monday!B7)</t>
  </si>
  <si>
    <t>aa=IF(Monday!A17aa=1, "", Monday!B17)</t>
  </si>
  <si>
    <t>aa=IF(Tuesday!A7aa=1,"",Tuesday!B7)</t>
  </si>
  <si>
    <t>aa=IF(Tuesday!A17aa=1, "", Tuesday!B17)</t>
  </si>
  <si>
    <t>aa=IF(Wednesday!A7aa=1,"",Wednesday!B7)</t>
  </si>
  <si>
    <t>aa=IF(Wednesday!A17aa=1, "", Wednesday!B17)</t>
  </si>
  <si>
    <t>aa=IF(Thursday!A7aa=1,"",Thursday!B7)</t>
  </si>
  <si>
    <t>aa=IF(Thursday!A17aa=1, "", Thursday!B17)</t>
  </si>
  <si>
    <t>aa=IF(Friday!A7aa=1,"",Friday!B7)</t>
  </si>
  <si>
    <t>aa=IF(Friday!A17aa=1, "", Friday!B17)</t>
  </si>
  <si>
    <t>aa=IF(Monday!A8aa=1,"",Monday!B8)</t>
  </si>
  <si>
    <t>aa=IF(Monday!A18aa=1, "", Monday!B18)</t>
  </si>
  <si>
    <t>aa=IF(Tuesday!A8aa=1,"",Tuesday!B8)</t>
  </si>
  <si>
    <t>aa=IF(Tuesday!A18aa=1, "", Tuesday!B18)</t>
  </si>
  <si>
    <t>aa=IF(Wednesday!A8aa=1,"",Wednesday!B8)</t>
  </si>
  <si>
    <t>aa=IF(Wednesday!A18aa=1, "", Wednesday!B18)</t>
  </si>
  <si>
    <t>aa=IF(Thursday!A8aa=1,"",Thursday!B8)</t>
  </si>
  <si>
    <t>aa=IF(Thursday!A18aa=1, "", Thursday!B18)</t>
  </si>
  <si>
    <t>aa=IF(Friday!A8aa=1,"",Friday!B8)</t>
  </si>
  <si>
    <t>aa=IF(Friday!A18aa=1, "", Friday!B18)</t>
  </si>
  <si>
    <t>aa=IF(Monday!A9aa=1,"",Monday!B9)</t>
  </si>
  <si>
    <t>aa=IF(Monday!A19aa=1, "", Monday!B19)</t>
  </si>
  <si>
    <t>aa=IF(Tuesday!A9aa=1,"",Tuesday!B9)</t>
  </si>
  <si>
    <t>aa=IF(Tuesday!A19aa=1, "", Tuesday!B19)</t>
  </si>
  <si>
    <t>aa=IF(Wednesday!A9aa=1,"",Wednesday!B9)</t>
  </si>
  <si>
    <t>aa=IF(Wednesday!A19aa=1, "", Wednesday!B19)</t>
  </si>
  <si>
    <t>aa=IF(Thursday!A9aa=1,"",Thursday!B9)</t>
  </si>
  <si>
    <t>aa=IF(Thursday!A19aa=1, "", Thursday!B19)</t>
  </si>
  <si>
    <t>aa=IF(Friday!A9aa=1,"",Friday!B9)</t>
  </si>
  <si>
    <t>aa=IF(Friday!A19aa=1, "", Friday!B19)</t>
  </si>
  <si>
    <t>aa=IF(Monday!A10aa=1,"",Monday!B10)</t>
  </si>
  <si>
    <t>aa=IF(Monday!A20aa=1, "", Monday!B20)</t>
  </si>
  <si>
    <t>aa=IF(Tuesday!A10aa=1,"",Tuesday!B10)</t>
  </si>
  <si>
    <t>aa=IF(Tuesday!A20aa=1, "", Tuesday!B20)</t>
  </si>
  <si>
    <t>aa=IF(Wednesday!A10aa=1,"",Wednesday!B10)</t>
  </si>
  <si>
    <t>aa=IF(Wednesday!A20aa=1, "", Wednesday!B20)</t>
  </si>
  <si>
    <t>aa=IF(Thursday!A10aa=1,"",Thursday!B10)</t>
  </si>
  <si>
    <t>aa=IF(Thursday!A20aa=1, "", Thursday!B20)</t>
  </si>
  <si>
    <t>aa=IF(Friday!A10aa=1,"",Friday!B10)</t>
  </si>
  <si>
    <t>aa=IF(Friday!A20aa=1, "", Friday!B20)</t>
  </si>
  <si>
    <t>aa=IF(Monday!A11aa=1,"",Monday!B11)</t>
  </si>
  <si>
    <t>aa=IF(Monday!A21aa=1, "", Monday!B21)</t>
  </si>
  <si>
    <t>aa=IF(Tuesday!A11aa=1,"",Tuesday!B11)</t>
  </si>
  <si>
    <t>aa=IF(Tuesday!A21aa=1, "", Tuesday!B21)</t>
  </si>
  <si>
    <t>aa=IF(Wednesday!A11aa=1,"",Wednesday!B11)</t>
  </si>
  <si>
    <t>aa=IF(Wednesday!A21aa=1, "", Wednesday!B21)</t>
  </si>
  <si>
    <t>aa=IF(Thursday!A11aa=1,"",Thursday!B11)</t>
  </si>
  <si>
    <t>aa=IF(Thursday!A21aa=1, "", Thursday!B21)</t>
  </si>
  <si>
    <t>aa=IF(Friday!A11aa=1,"",Friday!B11)</t>
  </si>
  <si>
    <t>aa=IF(Friday!A21aa=1, "", Friday!B21)</t>
  </si>
  <si>
    <t>aa=IF(Monday!A12aa=1,"",Monday!B12)</t>
  </si>
  <si>
    <t>aa=IF(Monday!A22aa=1, "", Monday!B22)</t>
  </si>
  <si>
    <t>aa=IF(Tuesday!A12aa=1,"",Tuesday!B12)</t>
  </si>
  <si>
    <t>aa=IF(Tuesday!A22aa=1, "", Tuesday!B22)</t>
  </si>
  <si>
    <t>aa=IF(Wednesday!A12aa=1,"",Wednesday!B12)</t>
  </si>
  <si>
    <t>aa=IF(Wednesday!A22aa=1, "", Wednesday!B22)</t>
  </si>
  <si>
    <t>aa=IF(Thursday!A12aa=1,"",Thursday!B12)</t>
  </si>
  <si>
    <t>aa=IF(Thursday!A22aa=1, "", Thursday!B22)</t>
  </si>
  <si>
    <t>aa=IF(Friday!A12aa=1,"",Friday!B12)</t>
  </si>
  <si>
    <t>aa=IF(Friday!A22aa=1, "", Friday!B22)</t>
  </si>
  <si>
    <t>aa=IF(Monday!A13aa=1,"",Monday!B13)</t>
  </si>
  <si>
    <t>aa=IF(Monday!A23aa=1, "", Monday!B23)</t>
  </si>
  <si>
    <t>aa=IF(Tuesday!A13aa=1,"",Tuesday!B13)</t>
  </si>
  <si>
    <t>aa=IF(Tuesday!A23aa=1, "", Tuesday!B23)</t>
  </si>
  <si>
    <t>aa=IF(Wednesday!A13aa=1,"",Wednesday!B13)</t>
  </si>
  <si>
    <t>aa=IF(Wednesday!A23aa=1, "", Wednesday!B23)</t>
  </si>
  <si>
    <t>aa=IF(Thursday!A13aa=1,"",Thursday!B13)</t>
  </si>
  <si>
    <t>aa=IF(Thursday!A23aa=1, "", Thursday!B23)</t>
  </si>
  <si>
    <t>aa=IF(Friday!A13aa=1,"",Friday!B13)</t>
  </si>
  <si>
    <t>aa=IF(Friday!A23aa=1, "", Friday!B23)</t>
  </si>
  <si>
    <t>aa=IF(Monday!A14aa=1,"",Monday!B14)</t>
  </si>
  <si>
    <t>aa=IF(Monday!A24aa=1, "", Monday!B24)</t>
  </si>
  <si>
    <t>aa=IF(Tuesday!A14aa=1,"",Tuesday!B14)</t>
  </si>
  <si>
    <t>aa=IF(Tuesday!A24aa=1, "", Tuesday!B24)</t>
  </si>
  <si>
    <t>aa=IF(Wednesday!A14aa=1,"",Wednesday!B14)</t>
  </si>
  <si>
    <t>aa=IF(Wednesday!A24aa=1, "", Wednesday!B24)</t>
  </si>
  <si>
    <t>aa=IF(Thursday!A14aa=1,"",Thursday!B14)</t>
  </si>
  <si>
    <t>aa=IF(Thursday!A24aa=1, "", Thursday!B24)</t>
  </si>
  <si>
    <t>aa=IF(Friday!A14aa=1,"",Friday!B14)</t>
  </si>
  <si>
    <t>aa=IF(Friday!A24aa=1, "", Friday!B24)</t>
  </si>
  <si>
    <t>aa=IF(Monday!A15aa=1,"",Monday!B15)</t>
  </si>
  <si>
    <t>aa=IF(Monday!A25aa=1, "", Monday!B25)</t>
  </si>
  <si>
    <t>aa=IF(Tuesday!A15aa=1,"",Tuesday!B15)</t>
  </si>
  <si>
    <t>aa=IF(Tuesday!A25aa=1, "", Tuesday!B25)</t>
  </si>
  <si>
    <t>aa=IF(Wednesday!A15aa=1,"",Wednesday!B15)</t>
  </si>
  <si>
    <t>aa=IF(Wednesday!A25aa=1, "", Wednesday!B25)</t>
  </si>
  <si>
    <t>aa=IF(Thursday!A15aa=1,"",Thursday!B15)</t>
  </si>
  <si>
    <t>aa=IF(Thursday!A25aa=1, "", Thursday!B25)</t>
  </si>
  <si>
    <t>aa=IF(Friday!A15aa=1,"",Friday!B15)</t>
  </si>
  <si>
    <t>aa=IF(Friday!A25aa=1, "", Friday!B25)</t>
  </si>
  <si>
    <t>aa=IF(Monday!A16aa=1,"",Monday!B16)</t>
  </si>
  <si>
    <t>aa=IF(Monday!A26aa=1, "", Monday!B26)</t>
  </si>
  <si>
    <t>aa=IF(Tuesday!A16aa=1,"",Tuesday!B16)</t>
  </si>
  <si>
    <t>aa=IF(Tuesday!A26aa=1, "", Tuesday!B26)</t>
  </si>
  <si>
    <t>aa=IF(Wednesday!A16aa=1,"",Wednesday!B16)</t>
  </si>
  <si>
    <t>aa=IF(Wednesday!A26aa=1, "", Wednesday!B26)</t>
  </si>
  <si>
    <t>aa=IF(Thursday!A16aa=1,"",Thursday!B16)</t>
  </si>
  <si>
    <t>aa=IF(Thursday!A26aa=1, "", Thursday!B26)</t>
  </si>
  <si>
    <t>aa=IF(Friday!A16aa=1,"",Friday!B16)</t>
  </si>
  <si>
    <t>aa=IF(Friday!A26aa=1, "", Friday!B26)</t>
  </si>
  <si>
    <t>Vegetable Subgroups</t>
  </si>
  <si>
    <t>Dark Green</t>
  </si>
  <si>
    <t>Red/orange</t>
  </si>
  <si>
    <t>Beans/peas</t>
  </si>
  <si>
    <t>Starchy</t>
  </si>
  <si>
    <t>Other</t>
  </si>
  <si>
    <t>Daily Lunch Requirement Check
Grades 9-12</t>
  </si>
  <si>
    <r>
      <t xml:space="preserve">The daily worksheet will perform daily requirement checks for the reimbursable meals offered each day. Requirements met are flagged "Yes" and the cell turns </t>
    </r>
    <r>
      <rPr>
        <b/>
        <i/>
        <sz val="12"/>
        <color indexed="17"/>
        <rFont val="Calibri"/>
        <family val="2"/>
      </rPr>
      <t>green</t>
    </r>
    <r>
      <rPr>
        <b/>
        <i/>
        <sz val="12"/>
        <color indexed="8"/>
        <rFont val="Calibri"/>
        <family val="2"/>
      </rPr>
      <t xml:space="preserve">. Requirements NOT met are flagged "No" and the cell turns </t>
    </r>
    <r>
      <rPr>
        <b/>
        <i/>
        <sz val="12"/>
        <color indexed="10"/>
        <rFont val="Calibri"/>
        <family val="2"/>
      </rPr>
      <t>red</t>
    </r>
    <r>
      <rPr>
        <b/>
        <i/>
        <sz val="12"/>
        <color indexed="8"/>
        <rFont val="Calibri"/>
        <family val="2"/>
      </rPr>
      <t xml:space="preserve">. </t>
    </r>
  </si>
  <si>
    <r>
      <rPr>
        <b/>
        <sz val="14"/>
        <color indexed="8"/>
        <rFont val="Calibri"/>
        <family val="2"/>
      </rPr>
      <t>Vegetable Subgroup Tracker</t>
    </r>
    <r>
      <rPr>
        <sz val="11"/>
        <color theme="1"/>
        <rFont val="Calibri"/>
        <family val="2"/>
        <scheme val="minor"/>
      </rPr>
      <t xml:space="preserve">
</t>
    </r>
    <r>
      <rPr>
        <i/>
        <sz val="11"/>
        <color indexed="8"/>
        <rFont val="Calibri"/>
        <family val="2"/>
      </rPr>
      <t>Select the vegetables offered on Monday from each of the vegetable subgroup and the quantity offered.  Be sure to inlcude vegetables offered as part of an entrée in creditable amounts.</t>
    </r>
  </si>
  <si>
    <t>Red/Orange  vegetables Offered on Monday</t>
  </si>
  <si>
    <t>Select the reimbursable lunches offered on Monday</t>
  </si>
  <si>
    <t>Vegetables</t>
  </si>
  <si>
    <t>Grains</t>
  </si>
  <si>
    <t>Meat/Meat Alternate (M/MA)</t>
  </si>
  <si>
    <t>Milk</t>
  </si>
  <si>
    <r>
      <t xml:space="preserve">Milk Type
</t>
    </r>
    <r>
      <rPr>
        <i/>
        <sz val="11"/>
        <color indexed="8"/>
        <rFont val="Calibri"/>
        <family val="2"/>
      </rPr>
      <t>Check the type of milk below if it is offered to students on Monday</t>
    </r>
  </si>
  <si>
    <t>Reimbursable Meal</t>
  </si>
  <si>
    <t>Fruit (cups)</t>
  </si>
  <si>
    <t>Daily Fruit Requirement Check
 1 cup</t>
  </si>
  <si>
    <t>Check if less than half of fruit is juice</t>
  </si>
  <si>
    <t>Daily Juice Limit</t>
  </si>
  <si>
    <t>Vegetables (cups)</t>
  </si>
  <si>
    <t>Daily Vegetable Requirement Check
1 cup</t>
  </si>
  <si>
    <t>Grains
 (oz equivalent)</t>
  </si>
  <si>
    <t>Daily Grain Requirement Check
2 oz equivalents</t>
  </si>
  <si>
    <t>M/MA
 (oz equivalent)</t>
  </si>
  <si>
    <t>Daily M/MA Requirement Check
2 oz equivalents</t>
  </si>
  <si>
    <t>Milk (cups)</t>
  </si>
  <si>
    <t>Daily Vegetable Milk Check
1 cup</t>
  </si>
  <si>
    <t>Skim/Nonfat milk, unflavored
All Types</t>
  </si>
  <si>
    <t>F-c</t>
  </si>
  <si>
    <t>Skim/Nonfat milk, flavored
All Types</t>
  </si>
  <si>
    <t>1% Milk, unflavored
All  Types</t>
  </si>
  <si>
    <t>1% Milk, flavored
All Types</t>
  </si>
  <si>
    <t>2% Milk or Whole Milk, flavored or unflavored
All Types</t>
  </si>
  <si>
    <t>Simplified Nutrient Assessment Instructions</t>
  </si>
  <si>
    <t>Key Information</t>
  </si>
  <si>
    <t>SFAs must provide calorie and saturated fat information for all meal items, side items with grains and/or meat/meat alternates, and desserts. The Simplified Nutrient Assessment does NOT have this capability. Information can be collected from nutrition labels, product specifications, or other sources (including nutrient analysis software or an online system such as the CNPP SuperTracker).</t>
  </si>
  <si>
    <t>SFAs do not need specific calorie or saturated fat information for milk, fruits, or vegetables. Estimates for these components have been preprogrammed.</t>
  </si>
  <si>
    <t>SFAs that have nutrient analysis software may still choose the FNS simplified assessment option if desired.</t>
  </si>
  <si>
    <t>Below is a list of calorie and fat sources typically added to foods, for reference:</t>
  </si>
  <si>
    <t>Common fats added to vegetables or fruit</t>
  </si>
  <si>
    <t>Butter</t>
  </si>
  <si>
    <t>Margarine</t>
  </si>
  <si>
    <t>Vegetable oil (soybean, canola, olive, nut based)</t>
  </si>
  <si>
    <t>Salad dressing</t>
  </si>
  <si>
    <t>Mayonnaise</t>
  </si>
  <si>
    <t>Cream/whipped cream/sour cream</t>
  </si>
  <si>
    <t>Shortening</t>
  </si>
  <si>
    <t>Bacon crumbles</t>
  </si>
  <si>
    <t>Common sources of added sugars to vegetables or fruit</t>
  </si>
  <si>
    <t>Brown or white sugar</t>
  </si>
  <si>
    <t>Honey</t>
  </si>
  <si>
    <t>Maple and/or fruit syrup</t>
  </si>
  <si>
    <t>Begin on the left side of the sheet with the “Fruit, Milk, and Vegetable Subgroup Simplified Nutrient Assessment.”</t>
  </si>
  <si>
    <t>Fruit, Milk, and Vegetable Subgroup Simplified Nutrient Assessment</t>
  </si>
  <si>
    <t xml:space="preserve">This section contains a set of questions to determine how fruits, vegetables, and milk are typically offered.  SFAs will answer a series of questions pertaining to the frequency of adding fats and sugars in the preparation and offering of fruit, milk, and vegetable subgroups for the week of menus submitted for the certification process.  </t>
  </si>
  <si>
    <t xml:space="preserve">Fruit </t>
  </si>
  <si>
    <t>This box has already calculated the menu’s average serving size and total weekly servings from earlier data entered.</t>
  </si>
  <si>
    <t>Select the two buttons that best apply to fruit offerings within the 5-day menu entered for the menu worksheet- the percentage of offerings containing added fat and/or added sugar. Include fats and sugars used during preparation of the food as well as any additional fats and/or sugars accompanying the component.</t>
  </si>
  <si>
    <t>The default option is “Fruit not offered.”</t>
  </si>
  <si>
    <t>Only ONE selection can be made for added sugar, and ONE selection for added fat. Refer to the above list of commonly added ingredients to fruits for assistance. Select the best choice.</t>
  </si>
  <si>
    <t>Estimates are based on average/typical use of fat and sugar in fruit offerings. Fruits served as part of a grain-based dessert, or with significant (more than 2 teaspoons/cup) added fat and/or sugar may be listed in column O1 (“Dessert, Side or Condiment”) to report, along with total planned servings within the week, exact calorie and saturated fat values.</t>
  </si>
  <si>
    <t>Indicate the following for fruit for both fat and sugar.</t>
  </si>
  <si>
    <t>If FRUIT is offered less than 30% of the time with added fat/sugar.</t>
  </si>
  <si>
    <t>If FRUIT is offered 30% to 70% of the time with added fat/sugar.</t>
  </si>
  <si>
    <t>If FRUIT is offered more than 70% of the time with added fat/sugar.</t>
  </si>
  <si>
    <t>Fruit Example:</t>
  </si>
  <si>
    <t xml:space="preserve">5 cups of fruit offered over the week </t>
  </si>
  <si>
    <t>(2 cups canned in light syrup, 3 cups fresh/plain fruit)</t>
  </si>
  <si>
    <t xml:space="preserve">Result: Fruit offered with added sugar 40% of the time (2 divided by 5; select “30% to 70% of the total fruit offerings) </t>
  </si>
  <si>
    <t>Result: Fruit offered with added fat 0% of the time (0 divided by 5; select “less than 30% of the total fruit offerings”)</t>
  </si>
  <si>
    <t xml:space="preserve">Milk </t>
  </si>
  <si>
    <t>Select the button describing which two milk offerings are most frequently served  this week. Only ONE selection can be made- refer to historical usage, inventory records, etc. and select the best choice. Default option is “Milk not offered.”</t>
  </si>
  <si>
    <t>Estimates based on average usage of standard commercial products. Milk offerings with a unique nutrient profile (e.g. reduced sugar flavored milk) may be listed in column O1 (“Dessert, Side or Condiment”) to report, along with total planned servings within the week, exact calorie and saturated fat values.</t>
  </si>
  <si>
    <t>The default option is “Milk not offered.”</t>
  </si>
  <si>
    <t xml:space="preserve">Milk Example: </t>
  </si>
  <si>
    <t>5 cups of milk offered over the week</t>
  </si>
  <si>
    <t>Nonfat unflavored and low fat unflavored milk daily, chocolate nonfat milk offered Fridays only.</t>
  </si>
  <si>
    <t>Using inventory, offered 450 nonfat unflavored, 450 low fat unflavored, 100 chocolate nonfat</t>
  </si>
  <si>
    <t>Result: SFA would select the “nonfat unflavored &amp; low-fat (1%) unflavored” option.</t>
  </si>
  <si>
    <t xml:space="preserve">Vegetable Subgroups </t>
  </si>
  <si>
    <t>Each of the vegetable subgroups also has a selection chart. The first is Dark Green Vegetables.</t>
  </si>
  <si>
    <t>This box has already calculated the largest amount of dark green vegetables a child is able to select across the 5-day week from earlier data entered.</t>
  </si>
  <si>
    <t>-Select the button that best describes added fat in offered dark green vegetables. The default option is “Dark green vegetables not offered.” Only ONE selection can be made- refer to the above list of common added ingredients to vegetables and select the best choice.</t>
  </si>
  <si>
    <t>If VEGETABLE SUBGROUP are offered less than 30% of the time with added fat.</t>
  </si>
  <si>
    <t>If VEGETABLE SUBGROUP are offered 30% to 70% of the time with added fat.</t>
  </si>
  <si>
    <t>If VEGETABLE SUBGROUP are offered more than 70% of the time with added fat.</t>
  </si>
  <si>
    <t>-Proceed with all remaining subgroups, following the same steps described above.</t>
  </si>
  <si>
    <t>Note that there is a separate set of questions for fat and sugar for the Red/Orange vegetable subgroup.</t>
  </si>
  <si>
    <t>Vegetable Subgroup Example:</t>
  </si>
  <si>
    <t>1 ½ cups of red/orange vegetables offered</t>
  </si>
  <si>
    <t xml:space="preserve">(½ cup carrots w/brown sugar/butter, ½ cup tomatoes, ½ cup sweet potato w/marshmallows) </t>
  </si>
  <si>
    <t xml:space="preserve">Result: Red/orange vegetables offered with added sugar 67% of the time (1 cup divided by 1 ½ cups; select “30% to 70% of the total red/orange offerings” for sugar) </t>
  </si>
  <si>
    <t>Result: Red/orange vegetables offered with added fat 33% of the time (½ cup divided by 1 ½ cups; select “30% to 70% of the total red/orange offerings” for fat</t>
  </si>
  <si>
    <t>Main Dish Simplified Nutrient Data Entry</t>
  </si>
  <si>
    <t>The middle section is entitled “Main Dish Simplified Nutrient Data Entry.”</t>
  </si>
  <si>
    <t xml:space="preserve">All meals offered over the week have been pre-populated (column M1). </t>
  </si>
  <si>
    <t>In column M2, enter the Main Dish, the part of the meal associated with the information entered in columns M3-M5 (calories, saturated fat, number of planned weekly servings).</t>
  </si>
  <si>
    <t>For each meal, the user must enter calories, saturated fat and the number of main dishes prepared over the course of the entire week (columns M3 through M5). If a meal is served more than once per week, add the number of servings for all days offered together.</t>
  </si>
  <si>
    <t xml:space="preserve"> Only include the calories and saturated fat for the main dish and any components included as part of the main dish. </t>
  </si>
  <si>
    <t>Use standard rounding procedures to two decimals points</t>
  </si>
  <si>
    <t>Some double counting may occur with main dishes containing large amounts of fruits or vegetables (e.g. chef salad). If possible to report calorie and saturated fat information for main dish and exclude vegetables/fruits it contains, this is acceptable. Otherwise, report calorie and saturated fat information in entire main dish.</t>
  </si>
  <si>
    <t xml:space="preserve">Include calorie and saturated fat information for condiments in Main Dish section (columns M3-M5), OR in the Desserts, Sides, and Condiments section (columns O2-O4). </t>
  </si>
  <si>
    <t>In last column, enter number of servings of each main dish offered over the course of the week. Rely on production records and historical data if this is a new menu.</t>
  </si>
  <si>
    <t>At the top of this section is a link to Optional Serving Size and Fraction Calculators, tools intended to help users with serving size calculations by volume or weight, adding fractions, and converting decimals to fractions.</t>
  </si>
  <si>
    <t xml:space="preserve">Main Dish Example:  </t>
  </si>
  <si>
    <t xml:space="preserve">Submarine sandwich served w/Italian dressing </t>
  </si>
  <si>
    <t xml:space="preserve">Reported in Main Dish: 300 sandwiches, each including 1 tablespoon dressing in analysis </t>
  </si>
  <si>
    <t>Reported in Desserts/Sides/Condiments: 300 servings of 1 packet (tablespoon) of dressing</t>
  </si>
  <si>
    <t>Other Items Nutrient Assessment</t>
  </si>
  <si>
    <t>The section to the far right is entitled “Other items: Sides, Desserts, Condiments Nutrient Data Entry.”</t>
  </si>
  <si>
    <t>Click the following link: "Click here to go to the calories and saturated fat table for commonly used condiments" to go to a chart listing calories and saturated fat for commonly used condiments, such as margarine and salad dressings.</t>
  </si>
  <si>
    <t xml:space="preserve"> Enter the name of the food item (O1), calories per serving (O2), and saturated fat grams per serving (O3). Use standard rounding procedures to two decimals points.</t>
  </si>
  <si>
    <t>These items have NOT been pre-populated. User must enter names of any desserts or sides containing grains or meat/meat alternates (rice pilaf, yogurt cup, whole grain cookie, “snack” items such as cheese sticks, etc). Information can be collected from nutrition labels, product specifications, or other sources.</t>
  </si>
  <si>
    <t>Enter the number of servings of each item offered over the course of the week (O4).</t>
  </si>
  <si>
    <t>For condiments, amounts may be entered based on a per serving basis or in bulk quantities based on weekly usage data. Total calories and saturated fat over the week is equivalent in either method of reporting. (The denominator for determining averages is the total number of MEALS served over the week [total of all numbers recorded in column O4]).</t>
  </si>
  <si>
    <t xml:space="preserve">Condiments Example: </t>
  </si>
  <si>
    <t xml:space="preserve">Item offered: salad dressing </t>
  </si>
  <si>
    <t xml:space="preserve">Per Serving Reporting: 256 planned servings of 1 Tablespoon amounts (73 calories, 1.2 grams saturated fat per serving) </t>
  </si>
  <si>
    <t>Bulk Quantity Reporting: 1 planned serving of 1 gallon offered over the week (18,688 calories, 307.2 grams saturated fat)</t>
  </si>
  <si>
    <t>Sodium Portion of Simplified Nutrient Assessment</t>
  </si>
  <si>
    <t>Beginning in SY 2023-24, SFAs must also meet Target 1A for average daily sodium requirements. In the next section of the assessment, below the vegetable subgroup questions, select “Yes” or “No” for each of the first 4 questions. For Question #5, regarding USDA Foods, select the option that best represents the percentage of USDA food vegetables offered during the week.</t>
  </si>
  <si>
    <t>These questions will provide estimates of sodium content to the total weekly vegetable offering- therefore, there is no need to respond to a separate sodium question for each of the vegetable subgroups.</t>
  </si>
  <si>
    <t>Simplified Nutrient Assessment (results)</t>
  </si>
  <si>
    <t>Scroll to the bottom/middle of the screen (past the bottom of the Main Dish and Dessert/Side/Condiment chart).</t>
  </si>
  <si>
    <t>This section, “Daily Amounts Based on the Average for a 5day week,” calculates daily average calories and percentage of calories from saturated fat. The values based on the entered menu are in grey boxes. The required range for the menu type is shown in the yellow boxes.</t>
  </si>
  <si>
    <t>If the menu meets requirements, the Assessment box turns Green. If the menu is within 25 calories of the required calorie range, or within half a percentage point of the saturated fat limit, the Assessment box turns Yellow. This provides SFAs an opportunity to work with their State as to why the menu is not within the range without an immediate rejection.</t>
  </si>
  <si>
    <t xml:space="preserve"> If calories or saturated fat are beyond the cautionary range, the Assessment box turns Red.</t>
  </si>
  <si>
    <t>Simplified Nutrient Assessment is now complete save this file and submit to the State Agency for review.</t>
  </si>
  <si>
    <t>Simplified Nutrient Assessment for Lunch, Grades K-5</t>
  </si>
  <si>
    <t>Click here to go to Optional Serving Size and Fraction Calculators</t>
  </si>
  <si>
    <t>Click here to go to the calories, saturated fat, and sodium table for commonly used condiments</t>
  </si>
  <si>
    <t>Go to Results</t>
  </si>
  <si>
    <t>Fruit, Milk, and Vegetable Subgroup Nutrient Assessment</t>
  </si>
  <si>
    <t>Other items: Sides, Desserts, Condiments Nutrient Data Entry</t>
  </si>
  <si>
    <r>
      <t xml:space="preserve">Select the option best representing how each component is offered throughout the week. Only select one option per component. 
</t>
    </r>
    <r>
      <rPr>
        <b/>
        <sz val="11"/>
        <color indexed="56"/>
        <rFont val="Calibri"/>
        <family val="2"/>
      </rPr>
      <t>Include fat and sugars used during preparation of the food as well as any additional fats and/or sugars offered with the component.</t>
    </r>
  </si>
  <si>
    <r>
      <t xml:space="preserve">Enter the calories and saturated fat for one serving of the main dish and the number of servings planned during the week. Only include the calories and saturated fat for the main dish and any components included as part of the main dish.  The number of planned serving should include all sites serving the menu type.
</t>
    </r>
    <r>
      <rPr>
        <b/>
        <sz val="11"/>
        <color indexed="56"/>
        <rFont val="Calibri"/>
        <family val="2"/>
      </rPr>
      <t>Use standard rounding procedures to two decimal points</t>
    </r>
  </si>
  <si>
    <r>
      <t xml:space="preserve">Enter the calories and saturated fat for each side, dessert, and condiment offered. Also enter the number of servings planned during the week. Do not include fruit or vegetable based sides.
</t>
    </r>
    <r>
      <rPr>
        <b/>
        <sz val="11"/>
        <color indexed="56"/>
        <rFont val="Calibri"/>
        <family val="2"/>
      </rPr>
      <t>Use standard rounding procedures to two decimal points</t>
    </r>
  </si>
  <si>
    <t>M1</t>
  </si>
  <si>
    <t>M2</t>
  </si>
  <si>
    <t>M3</t>
  </si>
  <si>
    <t>M4</t>
  </si>
  <si>
    <t>M5</t>
  </si>
  <si>
    <t>M6</t>
  </si>
  <si>
    <t>O1</t>
  </si>
  <si>
    <t>Q2</t>
  </si>
  <si>
    <t>O3</t>
  </si>
  <si>
    <t>O4</t>
  </si>
  <si>
    <t>O5</t>
  </si>
  <si>
    <t>Cal_serv</t>
  </si>
  <si>
    <t>fat_serv</t>
  </si>
  <si>
    <r>
      <t xml:space="preserve">Meal Name
</t>
    </r>
    <r>
      <rPr>
        <sz val="10"/>
        <color indexed="8"/>
        <rFont val="Calibri"/>
        <family val="2"/>
      </rPr>
      <t>This column is pre-populated with the meal names entered
 on the "All Meals" tab</t>
    </r>
  </si>
  <si>
    <r>
      <t>Main Dish</t>
    </r>
    <r>
      <rPr>
        <b/>
        <sz val="10"/>
        <color indexed="8"/>
        <rFont val="Calibri"/>
        <family val="2"/>
      </rPr>
      <t xml:space="preserve">
</t>
    </r>
    <r>
      <rPr>
        <sz val="10"/>
        <color indexed="8"/>
        <rFont val="Calibri"/>
        <family val="2"/>
      </rPr>
      <t>The part of the meal associated with the information entered in columns</t>
    </r>
    <r>
      <rPr>
        <b/>
        <sz val="10"/>
        <color indexed="8"/>
        <rFont val="Calibri"/>
        <family val="2"/>
      </rPr>
      <t xml:space="preserve"> M3-M5</t>
    </r>
  </si>
  <si>
    <t>Calories/serving (kcal)</t>
  </si>
  <si>
    <t>Saturated Fat/serving (g)</t>
  </si>
  <si>
    <t>Sodium/ serving(mg)</t>
  </si>
  <si>
    <t>Number of planned servings for the week</t>
  </si>
  <si>
    <t>cal</t>
  </si>
  <si>
    <t>fat</t>
  </si>
  <si>
    <t>sodium</t>
  </si>
  <si>
    <t>Dessert, Side, or Condiment</t>
  </si>
  <si>
    <t>OPTIONAL Tools to Assist in Serving Calculations</t>
  </si>
  <si>
    <t>Chicken Nuggets</t>
  </si>
  <si>
    <t>Example: Small cookie</t>
  </si>
  <si>
    <t>Calories and Saturated Fat Serving Size Calculator (cups)</t>
  </si>
  <si>
    <t>Average serving size:</t>
  </si>
  <si>
    <t>Total Weekly servings:</t>
  </si>
  <si>
    <t>Enter the number of cups offered:</t>
  </si>
  <si>
    <t>Fruit is offered throughout the week with added fat:</t>
  </si>
  <si>
    <t>Fruit is offered throughout the week with added sugar:</t>
  </si>
  <si>
    <t>Enter the number of cups in a serving:</t>
  </si>
  <si>
    <t>Less than 30% of the total fruit offerings</t>
  </si>
  <si>
    <t>avg_wk_cal</t>
  </si>
  <si>
    <t>avg_wk_fat</t>
  </si>
  <si>
    <t>Enter the number of calories or sat fat grams/serving (cups):</t>
  </si>
  <si>
    <t>30% to 70% of the total fruit offerings</t>
  </si>
  <si>
    <t>More than 70% of the total fruit offerings</t>
  </si>
  <si>
    <t>Number of calories or saturated fat/serving (cups) offered:</t>
  </si>
  <si>
    <t>Fruit not offered</t>
  </si>
  <si>
    <t>avg_sodium</t>
  </si>
  <si>
    <t>Calories and Saturated Fat Serving Size Calculator (weight)</t>
  </si>
  <si>
    <t>Enter food item weight offered:</t>
  </si>
  <si>
    <t>Total weekly servings:</t>
  </si>
  <si>
    <t>Enter food item weight in a serving:</t>
  </si>
  <si>
    <t>What two types of milk are offered most during the week?</t>
  </si>
  <si>
    <t>Enter the number of calories or sat fat grams/serving:</t>
  </si>
  <si>
    <t>Nonfat unflavored &amp; nonfat flavored</t>
  </si>
  <si>
    <t>Nonfat unflavored &amp; low-fat (1%) unflavored</t>
  </si>
  <si>
    <t>Number of calories or saturated fat
 (weight offered):</t>
  </si>
  <si>
    <t>Low-fat (1%) unflavored &amp; nonfat flavored</t>
  </si>
  <si>
    <t>Milk not offered</t>
  </si>
  <si>
    <t>Go Back to Assessment</t>
  </si>
  <si>
    <t xml:space="preserve">Vegetable Subgroups
</t>
  </si>
  <si>
    <t>Select the option that best represents how each subgroup is offered throughout the week. Include fats and sugars added during preparation as well as any additional fats and/or sugars offered with the vegetables.</t>
  </si>
  <si>
    <t>Sodium calc</t>
  </si>
  <si>
    <t>Dark Green Vegetables (cups)</t>
  </si>
  <si>
    <t>sod_wk</t>
  </si>
  <si>
    <t>avg_sod</t>
  </si>
  <si>
    <t>Estimated share of dark green vegetables to select:</t>
  </si>
  <si>
    <t>Calories, Saturated Fat, and Sodium for Commonly Used Condiments</t>
  </si>
  <si>
    <t>Dark Green vegetables are offered throughout the week with added fat:</t>
  </si>
  <si>
    <t>Cal_wk</t>
  </si>
  <si>
    <t>fat_wk</t>
  </si>
  <si>
    <t>Source of Fat</t>
  </si>
  <si>
    <t>Calories (kcal)</t>
  </si>
  <si>
    <t>Saturated Fat (gm)</t>
  </si>
  <si>
    <t>Sodium (Na)</t>
  </si>
  <si>
    <t>Less than 30% of the total dark green offerings</t>
  </si>
  <si>
    <t>Butter (2tsp)</t>
  </si>
  <si>
    <t>30% to 70% of the total dark green offerings</t>
  </si>
  <si>
    <t>Margarine (2tsp)</t>
  </si>
  <si>
    <t>Margarine (stick)</t>
  </si>
  <si>
    <t>More than 70% of the total dark green offerings</t>
  </si>
  <si>
    <t>Heavy cream (2 Tbsp)</t>
  </si>
  <si>
    <t>Dark green vegetables not offered</t>
  </si>
  <si>
    <t>Ranch dressing, regular (1 Tbsp)</t>
  </si>
  <si>
    <t>Ranch dressing, reduced fat (1 Tbsp)</t>
  </si>
  <si>
    <t>Red/orange Vegetables (cups)</t>
  </si>
  <si>
    <t>Sod_calc</t>
  </si>
  <si>
    <t>Italian dressing, regular (1 Tbsp)</t>
  </si>
  <si>
    <t>Estimated share of red/orange vegetables to select:</t>
  </si>
  <si>
    <t>Italian dressing, reduced fat (1 Tbsp)</t>
  </si>
  <si>
    <t>Red/orange Vegetables are offered throughout the week with added fat:</t>
  </si>
  <si>
    <t>Red/orange Vegetables are offered throughout the week with added sugar:</t>
  </si>
  <si>
    <t>Mayonnaise (1 Tbsp)</t>
  </si>
  <si>
    <t>Less than 30% of the total red/orange offerings</t>
  </si>
  <si>
    <t>Ketchup (9gm packet)</t>
  </si>
  <si>
    <t>30% to 70% of the total red/orange offerings</t>
  </si>
  <si>
    <t>Honey (1 Tbsp)</t>
  </si>
  <si>
    <t>More than 70% of the total red/orange offerings</t>
  </si>
  <si>
    <t>Maple syrup (2 Tbsp)</t>
  </si>
  <si>
    <t>Red/orange vegetables not offered</t>
  </si>
  <si>
    <t>Mustard (5gm packet)</t>
  </si>
  <si>
    <t>Beans/peas (legumes) (cups)</t>
  </si>
  <si>
    <t>Estimated share of beans/peas to select:</t>
  </si>
  <si>
    <t>Beans/Peas are offered throughout the week with added fat:</t>
  </si>
  <si>
    <t>Less than 30% of the total beans/peas (legumes) offerings</t>
  </si>
  <si>
    <t>30% to 70% of the total beans/peas (legumes) offerings</t>
  </si>
  <si>
    <t>More than 70% of the total beans/peas (legumes) offerings</t>
  </si>
  <si>
    <t>Beans/peas not offered</t>
  </si>
  <si>
    <t>Starchy Vegetables (cups)</t>
  </si>
  <si>
    <t>Estimated share of Starchy vegetables to select:</t>
  </si>
  <si>
    <t>Starchy vegetables are offered throughout the week with added fat:</t>
  </si>
  <si>
    <t>Less than 30% of the total starchy offerings</t>
  </si>
  <si>
    <t>30% to 70% of the total starchy offerings</t>
  </si>
  <si>
    <t>More than 70% of the total starchy offerings</t>
  </si>
  <si>
    <t>Starchy vegetables not offered</t>
  </si>
  <si>
    <t>Other Vegetables (cups)</t>
  </si>
  <si>
    <t>Estimated share of Other vegetables to select:</t>
  </si>
  <si>
    <t>Daily Amounts Based on the Average for a 5-day week</t>
  </si>
  <si>
    <t>Other vegetables are offered throughout the week with added fat:</t>
  </si>
  <si>
    <t>Nutrient</t>
  </si>
  <si>
    <t>Measure</t>
  </si>
  <si>
    <t>Required Range</t>
  </si>
  <si>
    <t>Assessment</t>
  </si>
  <si>
    <t>Less than 30% of the total other offerings</t>
  </si>
  <si>
    <t>Calories</t>
  </si>
  <si>
    <t>Daily Average</t>
  </si>
  <si>
    <t>550-650 kcal</t>
  </si>
  <si>
    <t>30% to 70% of the total other offerings</t>
  </si>
  <si>
    <t>More than 70% of the total other offerings</t>
  </si>
  <si>
    <t>Saturated Fat</t>
  </si>
  <si>
    <t>Percent of Calories</t>
  </si>
  <si>
    <t>Less than 10% of total calories</t>
  </si>
  <si>
    <t>Other vegetables not offered</t>
  </si>
  <si>
    <t>Sodium</t>
  </si>
  <si>
    <t>Less than or equal to 1,110 mg</t>
  </si>
  <si>
    <t>Total_avg_daily for F,M,V</t>
  </si>
  <si>
    <t>Cal</t>
  </si>
  <si>
    <t>sat fat</t>
  </si>
  <si>
    <t>Num_servings</t>
  </si>
  <si>
    <t>sodium base veg</t>
  </si>
  <si>
    <t>Total cal</t>
  </si>
  <si>
    <t>Total fat</t>
  </si>
  <si>
    <t>sodium veg total</t>
  </si>
  <si>
    <t>Total weekly veg cups</t>
  </si>
  <si>
    <t>avg_day_cal</t>
  </si>
  <si>
    <t>avg_day_fat</t>
  </si>
  <si>
    <t>sodium total</t>
  </si>
  <si>
    <t>avg_day_sod</t>
  </si>
  <si>
    <t>total sod</t>
  </si>
  <si>
    <t>total starchy cups</t>
  </si>
  <si>
    <t>Vegetable Sodium Assessment Questions</t>
  </si>
  <si>
    <t xml:space="preserve">Select "Yes" or "No" for each question regarding sodium usage in vegetables throughout the week. </t>
  </si>
  <si>
    <t>Question</t>
  </si>
  <si>
    <t>Yes</t>
  </si>
  <si>
    <t>No</t>
  </si>
  <si>
    <t>additionalmg_track</t>
  </si>
  <si>
    <t>1. Do you serve fresh vegetables two or more days per week?</t>
  </si>
  <si>
    <t>2. Do you offer fried potatoes less than two days per week?
(Select "No" if offered MORE than 2 days)</t>
  </si>
  <si>
    <t>3. Do you often or always offer low- or reduced-sodium broths/soups?</t>
  </si>
  <si>
    <t>4. Do you often or always offer low or no-sodium varieties of canned vegetables?</t>
  </si>
  <si>
    <t>Select the option that best represent the percentage of USDA food vegetables offered during the week</t>
  </si>
  <si>
    <t>Less than 50% of the vegetables are from USDA foods</t>
  </si>
  <si>
    <t>50% or more of the vegetables offered during the week are USDA foods</t>
  </si>
  <si>
    <t>5. What percentage of vegetables offered each week are USDA foods items?</t>
  </si>
  <si>
    <t>Total sodium add-on value based on practices</t>
  </si>
  <si>
    <t>Once all questions have been answered for fruits, milk, and vegetables, scroll to the top and begin the "Main Dish Simplified Nutrient Data Entry" section and the "Other items" data entry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</si>
</sst>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7">
    <font>
      <sz val="11"/>
      <color theme="1"/>
      <name val="Calibri"/>
      <family val="2"/>
      <scheme val="minor"/>
    </font>
    <font>
      <b/>
      <sz val="11"/>
      <color indexed="8"/>
      <name val="Calibri"/>
      <family val="2"/>
    </font>
    <font>
      <b/>
      <sz val="14"/>
      <color indexed="8"/>
      <name val="Calibri"/>
      <family val="2"/>
    </font>
    <font>
      <b/>
      <sz val="12"/>
      <color indexed="8"/>
      <name val="Calibri"/>
      <family val="2"/>
    </font>
    <font>
      <i/>
      <sz val="11"/>
      <color indexed="8"/>
      <name val="Calibri"/>
      <family val="2"/>
    </font>
    <font>
      <b/>
      <sz val="12"/>
      <color indexed="60"/>
      <name val="Calibri"/>
      <family val="2"/>
    </font>
    <font>
      <b/>
      <sz val="12"/>
      <color indexed="57"/>
      <name val="Calibri"/>
      <family val="2"/>
    </font>
    <font>
      <b/>
      <sz val="12"/>
      <color indexed="56"/>
      <name val="Calibri"/>
      <family val="2"/>
    </font>
    <font>
      <b/>
      <i/>
      <sz val="12"/>
      <name val="Calibri"/>
      <family val="2"/>
    </font>
    <font>
      <b/>
      <i/>
      <sz val="12"/>
      <color indexed="8"/>
      <name val="Calibri"/>
      <family val="2"/>
    </font>
    <font>
      <b/>
      <i/>
      <sz val="12"/>
      <color indexed="17"/>
      <name val="Calibri"/>
      <family val="2"/>
    </font>
    <font>
      <b/>
      <i/>
      <sz val="12"/>
      <color indexed="10"/>
      <name val="Calibri"/>
      <family val="2"/>
    </font>
    <font>
      <b/>
      <i/>
      <sz val="12"/>
      <color indexed="56"/>
      <name val="Calibri"/>
      <family val="2"/>
    </font>
    <font>
      <b/>
      <sz val="14"/>
      <name val="Calibri"/>
      <family val="2"/>
    </font>
    <font>
      <sz val="12"/>
      <name val="Calibri"/>
      <family val="2"/>
    </font>
    <font>
      <b/>
      <sz val="11"/>
      <name val="Calibri"/>
      <family val="2"/>
    </font>
    <font>
      <sz val="11"/>
      <name val="Calibri"/>
      <family val="2"/>
    </font>
    <font>
      <sz val="12"/>
      <color indexed="8"/>
      <name val="Calibri"/>
      <family val="2"/>
    </font>
    <font>
      <i/>
      <sz val="11"/>
      <name val="Calibri"/>
      <family val="2"/>
    </font>
    <font>
      <sz val="12"/>
      <color indexed="8"/>
      <name val="Times New Roman"/>
      <family val="1"/>
    </font>
    <font>
      <sz val="12"/>
      <name val="Times New Roman"/>
      <family val="1"/>
    </font>
    <font>
      <i/>
      <sz val="12"/>
      <color indexed="10"/>
      <name val="Calibri"/>
      <family val="2"/>
    </font>
    <font>
      <b/>
      <sz val="14"/>
      <color indexed="56"/>
      <name val="Calibri"/>
      <family val="2"/>
    </font>
    <font>
      <b/>
      <sz val="11"/>
      <color indexed="56"/>
      <name val="Calibri"/>
      <family val="2"/>
    </font>
    <font>
      <b/>
      <sz val="10"/>
      <color indexed="8"/>
      <name val="Calibri"/>
      <family val="2"/>
    </font>
    <font>
      <sz val="10"/>
      <color indexed="8"/>
      <name val="Calibri"/>
      <family val="2"/>
    </font>
    <font>
      <b/>
      <sz val="12"/>
      <name val="Calibri"/>
      <family val="2"/>
    </font>
    <font>
      <b/>
      <sz val="12"/>
      <color indexed="8"/>
      <name val="Times New Roman"/>
      <family val="1"/>
    </font>
    <font>
      <b/>
      <i/>
      <u/>
      <sz val="12"/>
      <name val="Calibri"/>
      <family val="2"/>
    </font>
    <font>
      <sz val="11"/>
      <color theme="1"/>
      <name val="Calibri"/>
      <family val="2"/>
      <scheme val="minor"/>
    </font>
    <font>
      <sz val="11"/>
      <color theme="0"/>
      <name val="Calibri"/>
      <family val="2"/>
      <scheme val="minor"/>
    </font>
    <font>
      <b/>
      <sz val="11"/>
      <color theme="3"/>
      <name val="Calibri"/>
      <family val="2"/>
      <scheme val="minor"/>
    </font>
    <font>
      <u/>
      <sz val="9.25"/>
      <color theme="10"/>
      <name val="Calibri"/>
      <family val="2"/>
    </font>
    <font>
      <b/>
      <sz val="11"/>
      <color theme="1"/>
      <name val="Calibri"/>
      <family val="2"/>
      <scheme val="minor"/>
    </font>
    <font>
      <i/>
      <sz val="11"/>
      <color theme="1"/>
      <name val="Calibri"/>
      <family val="2"/>
      <scheme val="minor"/>
    </font>
    <font>
      <b/>
      <sz val="12"/>
      <color theme="1"/>
      <name val="Calibri"/>
      <family val="2"/>
      <scheme val="minor"/>
    </font>
    <font>
      <b/>
      <sz val="12"/>
      <color rgb="FF002060"/>
      <name val="Calibri"/>
      <family val="2"/>
      <scheme val="minor"/>
    </font>
    <font>
      <b/>
      <i/>
      <sz val="12"/>
      <color theme="1"/>
      <name val="Calibri"/>
      <family val="2"/>
      <scheme val="minor"/>
    </font>
    <font>
      <sz val="12"/>
      <color rgb="FF002060"/>
      <name val="Calibri"/>
      <family val="2"/>
      <scheme val="minor"/>
    </font>
    <font>
      <b/>
      <sz val="12"/>
      <color rgb="FFC00000"/>
      <name val="Calibri"/>
      <family val="2"/>
      <scheme val="minor"/>
    </font>
    <font>
      <b/>
      <sz val="12"/>
      <color theme="9" tint="-0.499984740745262"/>
      <name val="Calibri"/>
      <family val="2"/>
      <scheme val="minor"/>
    </font>
    <font>
      <u/>
      <sz val="12"/>
      <color theme="10"/>
      <name val="Calibri"/>
      <family val="2"/>
    </font>
    <font>
      <u/>
      <sz val="11"/>
      <color theme="10"/>
      <name val="Calibri"/>
      <family val="2"/>
    </font>
    <font>
      <sz val="16"/>
      <color theme="1"/>
      <name val="Calibri"/>
      <family val="2"/>
      <scheme val="minor"/>
    </font>
    <font>
      <sz val="12"/>
      <color theme="1"/>
      <name val="Calibri"/>
      <family val="2"/>
      <scheme val="minor"/>
    </font>
    <font>
      <b/>
      <u/>
      <sz val="16"/>
      <color theme="1"/>
      <name val="Times New Roman"/>
      <family val="1"/>
    </font>
    <font>
      <sz val="12"/>
      <color theme="1"/>
      <name val="Times New Roman"/>
      <family val="1"/>
    </font>
    <font>
      <b/>
      <i/>
      <sz val="12"/>
      <color theme="1"/>
      <name val="Times New Roman"/>
      <family val="1"/>
    </font>
    <font>
      <b/>
      <u/>
      <sz val="12"/>
      <color theme="10"/>
      <name val="Calibri"/>
      <family val="2"/>
    </font>
    <font>
      <b/>
      <sz val="12"/>
      <color theme="4" tint="-0.499984740745262"/>
      <name val="Calibri"/>
      <family val="2"/>
      <scheme val="minor"/>
    </font>
    <font>
      <b/>
      <sz val="14"/>
      <color theme="6" tint="-0.499984740745262"/>
      <name val="Calibri"/>
      <family val="2"/>
      <scheme val="minor"/>
    </font>
    <font>
      <b/>
      <sz val="12"/>
      <color theme="1"/>
      <name val="Times New Roman"/>
      <family val="1"/>
    </font>
    <font>
      <i/>
      <sz val="12"/>
      <color theme="1"/>
      <name val="Times New Roman"/>
      <family val="1"/>
    </font>
    <font>
      <b/>
      <u/>
      <sz val="12"/>
      <color theme="1"/>
      <name val="Times New Roman"/>
      <family val="1"/>
    </font>
    <font>
      <b/>
      <i/>
      <sz val="11"/>
      <color theme="6" tint="-0.499984740745262"/>
      <name val="Calibri"/>
      <family val="2"/>
    </font>
    <font>
      <sz val="12"/>
      <color theme="6" tint="-0.499984740745262"/>
      <name val="Calibri"/>
      <family val="2"/>
      <scheme val="minor"/>
    </font>
    <font>
      <b/>
      <sz val="12"/>
      <color theme="5"/>
      <name val="Calibri"/>
      <family val="2"/>
      <scheme val="minor"/>
    </font>
    <font>
      <b/>
      <sz val="12"/>
      <color theme="3"/>
      <name val="Calibri"/>
      <family val="2"/>
      <scheme val="minor"/>
    </font>
    <font>
      <b/>
      <sz val="12"/>
      <color theme="6" tint="-0.499984740745262"/>
      <name val="Calibri"/>
      <family val="2"/>
      <scheme val="minor"/>
    </font>
    <font>
      <sz val="12"/>
      <color theme="5"/>
      <name val="Calibri"/>
      <family val="2"/>
      <scheme val="minor"/>
    </font>
    <font>
      <sz val="12"/>
      <color theme="9" tint="-0.499984740745262"/>
      <name val="Calibri"/>
      <family val="2"/>
      <scheme val="minor"/>
    </font>
    <font>
      <sz val="12"/>
      <color theme="3"/>
      <name val="Calibri"/>
      <family val="2"/>
      <scheme val="minor"/>
    </font>
    <font>
      <sz val="11"/>
      <name val="Calibri"/>
      <family val="2"/>
      <scheme val="minor"/>
    </font>
    <font>
      <b/>
      <sz val="14"/>
      <color theme="1"/>
      <name val="Calibri"/>
      <family val="2"/>
      <scheme val="minor"/>
    </font>
    <font>
      <sz val="11"/>
      <color theme="0" tint="-0.499984740745262"/>
      <name val="Calibri"/>
      <family val="2"/>
      <scheme val="minor"/>
    </font>
    <font>
      <i/>
      <sz val="11"/>
      <color theme="0" tint="-0.499984740745262"/>
      <name val="Calibri"/>
      <family val="2"/>
      <scheme val="minor"/>
    </font>
    <font>
      <sz val="12"/>
      <name val="Calibri"/>
      <family val="2"/>
      <scheme val="minor"/>
    </font>
    <font>
      <b/>
      <i/>
      <sz val="12"/>
      <name val="Calibri"/>
      <family val="2"/>
      <scheme val="minor"/>
    </font>
    <font>
      <i/>
      <u/>
      <sz val="12"/>
      <color theme="1"/>
      <name val="Times New Roman"/>
      <family val="1"/>
    </font>
    <font>
      <b/>
      <sz val="10"/>
      <color theme="1"/>
      <name val="Calibri"/>
      <family val="2"/>
      <scheme val="minor"/>
    </font>
    <font>
      <b/>
      <sz val="11"/>
      <color rgb="FF000000"/>
      <name val="Calibri"/>
      <family val="2"/>
      <scheme val="minor"/>
    </font>
    <font>
      <sz val="11"/>
      <color rgb="FF000000"/>
      <name val="Calibri"/>
      <family val="2"/>
      <scheme val="minor"/>
    </font>
    <font>
      <b/>
      <sz val="11"/>
      <color theme="9" tint="-0.499984740745262"/>
      <name val="Calibri"/>
      <family val="2"/>
      <scheme val="minor"/>
    </font>
    <font>
      <b/>
      <sz val="11"/>
      <color theme="5" tint="-0.499984740745262"/>
      <name val="Calibri"/>
      <family val="2"/>
      <scheme val="minor"/>
    </font>
    <font>
      <b/>
      <sz val="11"/>
      <name val="Calibri"/>
      <family val="2"/>
      <scheme val="minor"/>
    </font>
    <font>
      <b/>
      <sz val="11"/>
      <color theme="6" tint="-0.499984740745262"/>
      <name val="Calibri"/>
      <family val="2"/>
      <scheme val="minor"/>
    </font>
    <font>
      <b/>
      <sz val="14"/>
      <color rgb="FFC00000"/>
      <name val="Calibri"/>
      <family val="2"/>
      <scheme val="minor"/>
    </font>
    <font>
      <b/>
      <sz val="14"/>
      <name val="Calibri"/>
      <family val="2"/>
      <scheme val="minor"/>
    </font>
    <font>
      <b/>
      <sz val="14"/>
      <color theme="9" tint="-0.499984740745262"/>
      <name val="Calibri"/>
      <family val="2"/>
      <scheme val="minor"/>
    </font>
    <font>
      <b/>
      <sz val="14"/>
      <color theme="3" tint="-0.249977111117893"/>
      <name val="Calibri"/>
      <family val="2"/>
      <scheme val="minor"/>
    </font>
    <font>
      <sz val="11"/>
      <color theme="6" tint="-0.499984740745262"/>
      <name val="Calibri"/>
      <family val="2"/>
      <scheme val="minor"/>
    </font>
    <font>
      <b/>
      <sz val="11"/>
      <color rgb="FFC00000"/>
      <name val="Calibri"/>
      <family val="2"/>
      <scheme val="minor"/>
    </font>
    <font>
      <b/>
      <sz val="12"/>
      <color theme="1"/>
      <name val="Calibri"/>
      <family val="2"/>
    </font>
    <font>
      <b/>
      <sz val="14"/>
      <color theme="3"/>
      <name val="Calibri"/>
      <family val="2"/>
      <scheme val="minor"/>
    </font>
    <font>
      <u/>
      <sz val="16"/>
      <color theme="10"/>
      <name val="Calibri"/>
      <family val="2"/>
    </font>
    <font>
      <b/>
      <sz val="14"/>
      <color theme="1"/>
      <name val="Times New Roman"/>
      <family val="1"/>
    </font>
    <font>
      <b/>
      <sz val="14"/>
      <name val="Times New Roman"/>
      <family val="1"/>
    </font>
  </fonts>
  <fills count="33">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6"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6" tint="0.59996337778862885"/>
        <bgColor indexed="64"/>
      </patternFill>
    </fill>
    <fill>
      <patternFill patternType="solid">
        <fgColor theme="0"/>
        <bgColor indexed="64"/>
      </patternFill>
    </fill>
    <fill>
      <patternFill patternType="solid">
        <fgColor theme="5" tint="0.59996337778862885"/>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bottom style="thin">
        <color theme="0" tint="-0.499984740745262"/>
      </bottom>
      <diagonal/>
    </border>
    <border>
      <left style="medium">
        <color indexed="64"/>
      </left>
      <right style="medium">
        <color indexed="64"/>
      </right>
      <top style="thin">
        <color theme="0" tint="-0.499984740745262"/>
      </top>
      <bottom/>
      <diagonal/>
    </border>
  </borders>
  <cellStyleXfs count="3">
    <xf numFmtId="0" fontId="0" fillId="0" borderId="0"/>
    <xf numFmtId="0" fontId="32" fillId="0" borderId="0" applyNumberFormat="0" applyFill="0" applyBorder="0" applyAlignment="0" applyProtection="0">
      <alignment vertical="top"/>
      <protection locked="0"/>
    </xf>
    <xf numFmtId="9" fontId="29" fillId="0" borderId="0" applyFont="0" applyFill="0" applyBorder="0" applyAlignment="0" applyProtection="0"/>
  </cellStyleXfs>
  <cellXfs count="1289">
    <xf numFmtId="0" fontId="0" fillId="0" borderId="0" xfId="0"/>
    <xf numFmtId="12" fontId="0" fillId="0" borderId="0" xfId="0" applyNumberFormat="1"/>
    <xf numFmtId="12" fontId="0" fillId="0" borderId="0" xfId="0" applyNumberFormat="1" applyAlignment="1">
      <alignment horizontal="right"/>
    </xf>
    <xf numFmtId="12" fontId="0" fillId="0" borderId="1" xfId="0" applyNumberFormat="1" applyBorder="1" applyAlignment="1">
      <alignment horizontal="center"/>
    </xf>
    <xf numFmtId="12" fontId="0" fillId="0" borderId="2" xfId="0" applyNumberForma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2" fontId="0" fillId="0" borderId="5" xfId="0" applyNumberFormat="1" applyBorder="1" applyAlignment="1">
      <alignment horizontal="center"/>
    </xf>
    <xf numFmtId="0" fontId="0" fillId="0" borderId="6" xfId="0" applyBorder="1" applyAlignment="1">
      <alignment horizontal="center"/>
    </xf>
    <xf numFmtId="0" fontId="0" fillId="0" borderId="7" xfId="0" applyBorder="1"/>
    <xf numFmtId="0" fontId="0" fillId="0" borderId="8" xfId="0" applyBorder="1"/>
    <xf numFmtId="0" fontId="0" fillId="0" borderId="9" xfId="0" applyBorder="1"/>
    <xf numFmtId="12" fontId="0" fillId="0" borderId="10" xfId="0" applyNumberFormat="1" applyBorder="1" applyAlignment="1">
      <alignment horizontal="center"/>
    </xf>
    <xf numFmtId="12" fontId="0" fillId="0" borderId="11" xfId="0" applyNumberFormat="1" applyBorder="1" applyAlignment="1">
      <alignment horizontal="center"/>
    </xf>
    <xf numFmtId="12" fontId="0" fillId="0" borderId="12" xfId="0" applyNumberFormat="1" applyBorder="1" applyAlignment="1">
      <alignment horizontal="center"/>
    </xf>
    <xf numFmtId="1" fontId="0" fillId="0" borderId="10" xfId="0" applyNumberFormat="1" applyBorder="1" applyAlignment="1">
      <alignment horizontal="center"/>
    </xf>
    <xf numFmtId="1" fontId="0" fillId="0" borderId="11" xfId="0" applyNumberFormat="1" applyBorder="1" applyAlignment="1">
      <alignment horizontal="center"/>
    </xf>
    <xf numFmtId="1" fontId="0" fillId="0" borderId="12" xfId="0" applyNumberFormat="1" applyBorder="1" applyAlignment="1">
      <alignment horizontal="center"/>
    </xf>
    <xf numFmtId="0" fontId="0" fillId="0" borderId="6" xfId="0" applyBorder="1" applyAlignment="1">
      <alignment horizontal="center" vertical="center"/>
    </xf>
    <xf numFmtId="0" fontId="0" fillId="0" borderId="5" xfId="0" applyBorder="1"/>
    <xf numFmtId="0" fontId="0" fillId="0" borderId="13" xfId="0" applyBorder="1"/>
    <xf numFmtId="0" fontId="0" fillId="0" borderId="1" xfId="0" applyBorder="1"/>
    <xf numFmtId="0" fontId="34" fillId="0" borderId="0" xfId="0" applyFont="1" applyAlignment="1">
      <alignment horizontal="center" vertical="center" wrapText="1"/>
    </xf>
    <xf numFmtId="0" fontId="0" fillId="0" borderId="14" xfId="0" applyBorder="1"/>
    <xf numFmtId="0" fontId="0" fillId="0" borderId="14" xfId="0" applyBorder="1" applyAlignment="1">
      <alignment horizontal="center"/>
    </xf>
    <xf numFmtId="0" fontId="0" fillId="2" borderId="1" xfId="0" applyFill="1" applyBorder="1" applyAlignment="1">
      <alignment horizontal="center"/>
    </xf>
    <xf numFmtId="0" fontId="0" fillId="0" borderId="15" xfId="0" applyBorder="1" applyAlignment="1">
      <alignment horizontal="center"/>
    </xf>
    <xf numFmtId="0" fontId="35" fillId="0" borderId="1" xfId="0" applyFont="1" applyBorder="1" applyAlignment="1">
      <alignment horizontal="center" wrapText="1"/>
    </xf>
    <xf numFmtId="0" fontId="0" fillId="4" borderId="1" xfId="0" applyFill="1" applyBorder="1"/>
    <xf numFmtId="0" fontId="0" fillId="6" borderId="1" xfId="0" applyFill="1" applyBorder="1"/>
    <xf numFmtId="0" fontId="0" fillId="2" borderId="1" xfId="0" applyFill="1" applyBorder="1"/>
    <xf numFmtId="0" fontId="0" fillId="7" borderId="1" xfId="0" applyFill="1" applyBorder="1"/>
    <xf numFmtId="0" fontId="0" fillId="5" borderId="1" xfId="0" applyFill="1" applyBorder="1"/>
    <xf numFmtId="0" fontId="35" fillId="0" borderId="2" xfId="0" applyFont="1" applyBorder="1" applyAlignment="1">
      <alignment horizontal="center" wrapText="1"/>
    </xf>
    <xf numFmtId="0" fontId="0" fillId="4" borderId="11" xfId="0" applyFill="1" applyBorder="1"/>
    <xf numFmtId="0" fontId="0" fillId="5" borderId="4" xfId="0" applyFill="1" applyBorder="1"/>
    <xf numFmtId="0" fontId="0" fillId="4" borderId="12" xfId="0" applyFill="1" applyBorder="1"/>
    <xf numFmtId="0" fontId="0" fillId="4" borderId="5" xfId="0" applyFill="1" applyBorder="1"/>
    <xf numFmtId="0" fontId="0" fillId="6" borderId="5" xfId="0" applyFill="1" applyBorder="1"/>
    <xf numFmtId="0" fontId="0" fillId="2" borderId="5" xfId="0" applyFill="1" applyBorder="1"/>
    <xf numFmtId="0" fontId="0" fillId="7" borderId="5" xfId="0" applyFill="1" applyBorder="1"/>
    <xf numFmtId="0" fontId="0" fillId="5" borderId="5" xfId="0" applyFill="1" applyBorder="1"/>
    <xf numFmtId="0" fontId="0" fillId="5" borderId="6" xfId="0" applyFill="1" applyBorder="1"/>
    <xf numFmtId="0" fontId="0" fillId="4" borderId="11" xfId="0" applyFill="1" applyBorder="1" applyAlignment="1">
      <alignment horizontal="center"/>
    </xf>
    <xf numFmtId="0" fontId="0" fillId="6" borderId="1" xfId="0" applyFill="1" applyBorder="1" applyAlignment="1">
      <alignment horizontal="center"/>
    </xf>
    <xf numFmtId="0" fontId="0" fillId="5" borderId="4" xfId="0" applyFill="1" applyBorder="1" applyAlignment="1">
      <alignment horizontal="center"/>
    </xf>
    <xf numFmtId="0" fontId="0" fillId="0" borderId="0" xfId="0" applyAlignment="1">
      <alignment wrapText="1"/>
    </xf>
    <xf numFmtId="0" fontId="37" fillId="0" borderId="18" xfId="0" applyFont="1" applyBorder="1" applyAlignment="1">
      <alignment horizontal="center" vertical="center"/>
    </xf>
    <xf numFmtId="0" fontId="38" fillId="0" borderId="0" xfId="0" applyFont="1" applyAlignment="1">
      <alignment wrapText="1"/>
    </xf>
    <xf numFmtId="0" fontId="0" fillId="4" borderId="20" xfId="0" applyFill="1" applyBorder="1" applyAlignment="1">
      <alignment horizontal="center"/>
    </xf>
    <xf numFmtId="0" fontId="0" fillId="6" borderId="21" xfId="0" applyFill="1" applyBorder="1" applyAlignment="1">
      <alignment horizontal="center"/>
    </xf>
    <xf numFmtId="0" fontId="0" fillId="2" borderId="21" xfId="0" applyFill="1" applyBorder="1" applyAlignment="1">
      <alignment horizontal="center"/>
    </xf>
    <xf numFmtId="0" fontId="0" fillId="7" borderId="21" xfId="0" applyFill="1" applyBorder="1" applyAlignment="1">
      <alignment horizontal="center"/>
    </xf>
    <xf numFmtId="0" fontId="0" fillId="5" borderId="22" xfId="0" applyFill="1" applyBorder="1" applyAlignment="1">
      <alignment horizontal="center"/>
    </xf>
    <xf numFmtId="0" fontId="35" fillId="8" borderId="23" xfId="0" applyFont="1" applyFill="1" applyBorder="1" applyAlignment="1">
      <alignment horizontal="center" vertical="center" wrapText="1"/>
    </xf>
    <xf numFmtId="0" fontId="39" fillId="9" borderId="23" xfId="0" applyFont="1" applyFill="1" applyBorder="1" applyAlignment="1">
      <alignment horizontal="center" vertical="center" wrapText="1"/>
    </xf>
    <xf numFmtId="0" fontId="35" fillId="10" borderId="23" xfId="0" applyFont="1" applyFill="1" applyBorder="1" applyAlignment="1">
      <alignment horizontal="center" vertical="center" wrapText="1"/>
    </xf>
    <xf numFmtId="0" fontId="40" fillId="11" borderId="23" xfId="0" applyFont="1" applyFill="1" applyBorder="1" applyAlignment="1">
      <alignment horizontal="center" vertical="center" wrapText="1"/>
    </xf>
    <xf numFmtId="0" fontId="36" fillId="12" borderId="23" xfId="0" applyFont="1" applyFill="1" applyBorder="1" applyAlignment="1">
      <alignment horizontal="center" vertical="center" wrapText="1"/>
    </xf>
    <xf numFmtId="0" fontId="0" fillId="0" borderId="8" xfId="0" applyBorder="1" applyProtection="1">
      <protection locked="0"/>
    </xf>
    <xf numFmtId="0" fontId="0" fillId="0" borderId="9" xfId="0" applyBorder="1" applyProtection="1">
      <protection locked="0"/>
    </xf>
    <xf numFmtId="0" fontId="0" fillId="0" borderId="14"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33" fillId="0" borderId="14" xfId="0" applyFont="1" applyBorder="1" applyAlignment="1" applyProtection="1">
      <alignment horizontal="center" vertical="center" wrapText="1"/>
      <protection locked="0"/>
    </xf>
    <xf numFmtId="0" fontId="0" fillId="0" borderId="14" xfId="0" applyBorder="1" applyProtection="1">
      <protection locked="0"/>
    </xf>
    <xf numFmtId="0" fontId="0" fillId="0" borderId="0" xfId="0" applyProtection="1">
      <protection locked="0"/>
    </xf>
    <xf numFmtId="0" fontId="0" fillId="4" borderId="1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6" borderId="5"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7" borderId="5"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0" fillId="0" borderId="7" xfId="0" applyBorder="1" applyProtection="1">
      <protection locked="0"/>
    </xf>
    <xf numFmtId="0" fontId="0" fillId="0" borderId="1" xfId="0" applyBorder="1" applyProtection="1">
      <protection locked="0"/>
    </xf>
    <xf numFmtId="0" fontId="0" fillId="0" borderId="5" xfId="0" applyBorder="1" applyProtection="1">
      <protection locked="0"/>
    </xf>
    <xf numFmtId="0" fontId="0" fillId="4" borderId="11" xfId="0" applyFill="1" applyBorder="1" applyProtection="1">
      <protection locked="0"/>
    </xf>
    <xf numFmtId="0" fontId="0" fillId="4" borderId="1" xfId="0" applyFill="1" applyBorder="1" applyProtection="1">
      <protection locked="0"/>
    </xf>
    <xf numFmtId="0" fontId="0" fillId="6" borderId="1" xfId="0" applyFill="1" applyBorder="1" applyProtection="1">
      <protection locked="0"/>
    </xf>
    <xf numFmtId="0" fontId="0" fillId="2" borderId="1" xfId="0" applyFill="1" applyBorder="1" applyProtection="1">
      <protection locked="0"/>
    </xf>
    <xf numFmtId="0" fontId="0" fillId="7" borderId="1" xfId="0" applyFill="1" applyBorder="1" applyProtection="1">
      <protection locked="0"/>
    </xf>
    <xf numFmtId="0" fontId="0" fillId="5" borderId="1" xfId="0" applyFill="1" applyBorder="1" applyProtection="1">
      <protection locked="0"/>
    </xf>
    <xf numFmtId="0" fontId="0" fillId="5" borderId="14" xfId="0" applyFill="1" applyBorder="1" applyProtection="1">
      <protection locked="0"/>
    </xf>
    <xf numFmtId="0" fontId="0" fillId="5" borderId="4" xfId="0" applyFill="1" applyBorder="1" applyProtection="1">
      <protection locked="0"/>
    </xf>
    <xf numFmtId="0" fontId="0" fillId="6" borderId="16" xfId="0" applyFill="1" applyBorder="1" applyProtection="1">
      <protection locked="0"/>
    </xf>
    <xf numFmtId="0" fontId="0" fillId="7" borderId="16" xfId="0" applyFill="1" applyBorder="1" applyProtection="1">
      <protection locked="0"/>
    </xf>
    <xf numFmtId="0" fontId="0" fillId="5" borderId="16" xfId="0" applyFill="1" applyBorder="1" applyProtection="1">
      <protection locked="0"/>
    </xf>
    <xf numFmtId="0" fontId="0" fillId="5" borderId="26" xfId="0" applyFill="1" applyBorder="1" applyProtection="1">
      <protection locked="0"/>
    </xf>
    <xf numFmtId="0" fontId="0" fillId="5" borderId="27" xfId="0" applyFill="1" applyBorder="1" applyProtection="1">
      <protection locked="0"/>
    </xf>
    <xf numFmtId="0" fontId="0" fillId="0" borderId="13" xfId="0" applyBorder="1" applyProtection="1">
      <protection locked="0"/>
    </xf>
    <xf numFmtId="0" fontId="0" fillId="13" borderId="6" xfId="0" applyFill="1" applyBorder="1" applyAlignment="1" applyProtection="1">
      <alignment horizontal="center" vertical="center"/>
      <protection hidden="1"/>
    </xf>
    <xf numFmtId="12" fontId="0" fillId="0" borderId="11" xfId="0" applyNumberFormat="1" applyBorder="1" applyAlignment="1" applyProtection="1">
      <alignment horizontal="center"/>
      <protection hidden="1"/>
    </xf>
    <xf numFmtId="12" fontId="0" fillId="13" borderId="1" xfId="0" applyNumberFormat="1" applyFill="1" applyBorder="1" applyAlignment="1" applyProtection="1">
      <alignment horizontal="center"/>
      <protection hidden="1"/>
    </xf>
    <xf numFmtId="0" fontId="0" fillId="13" borderId="4" xfId="0" applyFill="1" applyBorder="1" applyAlignment="1" applyProtection="1">
      <alignment horizontal="center"/>
      <protection hidden="1"/>
    </xf>
    <xf numFmtId="12" fontId="0" fillId="13" borderId="5" xfId="0" applyNumberFormat="1" applyFill="1" applyBorder="1" applyAlignment="1" applyProtection="1">
      <alignment horizontal="center"/>
      <protection hidden="1"/>
    </xf>
    <xf numFmtId="0" fontId="0" fillId="13" borderId="6" xfId="0" applyFill="1" applyBorder="1" applyAlignment="1" applyProtection="1">
      <alignment horizontal="center"/>
      <protection hidden="1"/>
    </xf>
    <xf numFmtId="0" fontId="0" fillId="0" borderId="0" xfId="0" applyProtection="1">
      <protection hidden="1"/>
    </xf>
    <xf numFmtId="0" fontId="35" fillId="0" borderId="0" xfId="0" applyFont="1" applyProtection="1">
      <protection hidden="1"/>
    </xf>
    <xf numFmtId="12" fontId="0" fillId="0" borderId="0" xfId="0" applyNumberFormat="1" applyAlignment="1" applyProtection="1">
      <alignment horizontal="center"/>
      <protection hidden="1"/>
    </xf>
    <xf numFmtId="0" fontId="0" fillId="0" borderId="0" xfId="0" applyAlignment="1" applyProtection="1">
      <alignment horizontal="center"/>
      <protection hidden="1"/>
    </xf>
    <xf numFmtId="0" fontId="41" fillId="14" borderId="28" xfId="1" applyFont="1" applyFill="1" applyBorder="1" applyAlignment="1" applyProtection="1">
      <alignment horizontal="center" vertical="center" wrapText="1"/>
      <protection hidden="1"/>
    </xf>
    <xf numFmtId="0" fontId="35" fillId="2" borderId="29" xfId="0" applyFont="1" applyFill="1" applyBorder="1" applyAlignment="1" applyProtection="1">
      <alignment horizontal="center" vertical="center" wrapText="1"/>
      <protection hidden="1"/>
    </xf>
    <xf numFmtId="0" fontId="35" fillId="13" borderId="29" xfId="0" applyFont="1" applyFill="1" applyBorder="1" applyAlignment="1" applyProtection="1">
      <alignment horizontal="center" vertical="center" wrapText="1"/>
      <protection hidden="1"/>
    </xf>
    <xf numFmtId="0" fontId="35" fillId="13" borderId="30" xfId="0" applyFont="1" applyFill="1" applyBorder="1" applyAlignment="1" applyProtection="1">
      <alignment horizontal="center" vertical="center" wrapText="1"/>
      <protection hidden="1"/>
    </xf>
    <xf numFmtId="0" fontId="35" fillId="8" borderId="28" xfId="0" applyFont="1" applyFill="1" applyBorder="1" applyAlignment="1" applyProtection="1">
      <alignment horizontal="center" vertical="center" wrapText="1"/>
      <protection hidden="1"/>
    </xf>
    <xf numFmtId="12" fontId="0" fillId="8" borderId="17" xfId="0" applyNumberFormat="1" applyFill="1" applyBorder="1" applyAlignment="1" applyProtection="1">
      <alignment horizontal="center"/>
      <protection hidden="1"/>
    </xf>
    <xf numFmtId="12" fontId="0" fillId="2" borderId="17" xfId="0" applyNumberFormat="1" applyFill="1" applyBorder="1" applyAlignment="1" applyProtection="1">
      <alignment horizontal="center"/>
      <protection hidden="1"/>
    </xf>
    <xf numFmtId="0" fontId="0" fillId="13" borderId="17" xfId="0" applyFill="1" applyBorder="1" applyAlignment="1" applyProtection="1">
      <alignment horizontal="center"/>
      <protection hidden="1"/>
    </xf>
    <xf numFmtId="0" fontId="0" fillId="13" borderId="31" xfId="0" applyFill="1" applyBorder="1" applyAlignment="1" applyProtection="1">
      <alignment horizontal="center"/>
      <protection hidden="1"/>
    </xf>
    <xf numFmtId="0" fontId="35" fillId="15" borderId="20" xfId="0" applyFont="1" applyFill="1" applyBorder="1" applyAlignment="1" applyProtection="1">
      <alignment horizontal="center" vertical="center" wrapText="1"/>
      <protection hidden="1"/>
    </xf>
    <xf numFmtId="12" fontId="0" fillId="15" borderId="21" xfId="0" applyNumberFormat="1" applyFill="1" applyBorder="1" applyAlignment="1" applyProtection="1">
      <alignment horizontal="center"/>
      <protection hidden="1"/>
    </xf>
    <xf numFmtId="12" fontId="0" fillId="2" borderId="21" xfId="0" applyNumberFormat="1" applyFill="1" applyBorder="1" applyAlignment="1" applyProtection="1">
      <alignment horizontal="center"/>
      <protection hidden="1"/>
    </xf>
    <xf numFmtId="12" fontId="0" fillId="13" borderId="21" xfId="0" applyNumberFormat="1" applyFill="1" applyBorder="1" applyAlignment="1" applyProtection="1">
      <alignment horizontal="center"/>
      <protection hidden="1"/>
    </xf>
    <xf numFmtId="0" fontId="0" fillId="13" borderId="22" xfId="0" applyFill="1" applyBorder="1" applyAlignment="1" applyProtection="1">
      <alignment horizontal="center"/>
      <protection hidden="1"/>
    </xf>
    <xf numFmtId="0" fontId="35" fillId="15" borderId="11" xfId="0" applyFont="1" applyFill="1" applyBorder="1" applyAlignment="1" applyProtection="1">
      <alignment horizontal="center" vertical="center" wrapText="1"/>
      <protection hidden="1"/>
    </xf>
    <xf numFmtId="12" fontId="0" fillId="15" borderId="1" xfId="0" applyNumberFormat="1" applyFill="1" applyBorder="1" applyAlignment="1" applyProtection="1">
      <alignment horizontal="center"/>
      <protection hidden="1"/>
    </xf>
    <xf numFmtId="12" fontId="0" fillId="2" borderId="1" xfId="0" applyNumberFormat="1" applyFill="1" applyBorder="1" applyAlignment="1" applyProtection="1">
      <alignment horizontal="center"/>
      <protection hidden="1"/>
    </xf>
    <xf numFmtId="0" fontId="35" fillId="15" borderId="12" xfId="0" applyFont="1" applyFill="1" applyBorder="1" applyAlignment="1" applyProtection="1">
      <alignment horizontal="center" vertical="center" wrapText="1"/>
      <protection hidden="1"/>
    </xf>
    <xf numFmtId="12" fontId="0" fillId="15" borderId="5" xfId="0" applyNumberFormat="1" applyFill="1" applyBorder="1" applyAlignment="1" applyProtection="1">
      <alignment horizontal="center"/>
      <protection hidden="1"/>
    </xf>
    <xf numFmtId="0" fontId="35" fillId="0" borderId="0" xfId="0" applyFont="1" applyAlignment="1" applyProtection="1">
      <alignment horizontal="center" vertical="center" wrapText="1"/>
      <protection hidden="1"/>
    </xf>
    <xf numFmtId="0" fontId="35" fillId="16" borderId="10" xfId="0" applyFont="1" applyFill="1" applyBorder="1" applyAlignment="1" applyProtection="1">
      <alignment horizontal="center"/>
      <protection hidden="1"/>
    </xf>
    <xf numFmtId="0" fontId="0" fillId="13" borderId="21" xfId="0" applyFill="1" applyBorder="1" applyAlignment="1" applyProtection="1">
      <alignment horizontal="center"/>
      <protection hidden="1"/>
    </xf>
    <xf numFmtId="0" fontId="35" fillId="16" borderId="12" xfId="0" applyFont="1" applyFill="1" applyBorder="1" applyAlignment="1" applyProtection="1">
      <alignment horizontal="center"/>
      <protection hidden="1"/>
    </xf>
    <xf numFmtId="0" fontId="0" fillId="13" borderId="5" xfId="0" applyFill="1" applyBorder="1" applyAlignment="1" applyProtection="1">
      <alignment horizontal="center"/>
      <protection hidden="1"/>
    </xf>
    <xf numFmtId="0" fontId="0" fillId="13" borderId="29" xfId="0" applyFill="1" applyBorder="1" applyAlignment="1" applyProtection="1">
      <alignment horizontal="center"/>
      <protection hidden="1"/>
    </xf>
    <xf numFmtId="0" fontId="0" fillId="13" borderId="30" xfId="0" applyFill="1" applyBorder="1" applyAlignment="1" applyProtection="1">
      <alignment horizontal="center"/>
      <protection hidden="1"/>
    </xf>
    <xf numFmtId="0" fontId="35" fillId="16" borderId="28" xfId="0" applyFont="1" applyFill="1" applyBorder="1" applyAlignment="1" applyProtection="1">
      <alignment horizontal="center" vertical="center" wrapText="1"/>
      <protection hidden="1"/>
    </xf>
    <xf numFmtId="0" fontId="41" fillId="10" borderId="29" xfId="1" applyFont="1" applyFill="1" applyBorder="1" applyAlignment="1" applyProtection="1">
      <alignment horizontal="center" vertical="center" wrapText="1"/>
      <protection hidden="1"/>
    </xf>
    <xf numFmtId="0" fontId="42" fillId="10" borderId="29" xfId="1" applyFont="1" applyFill="1" applyBorder="1" applyAlignment="1" applyProtection="1">
      <alignment horizontal="center" vertical="center" wrapText="1"/>
      <protection hidden="1"/>
    </xf>
    <xf numFmtId="0" fontId="33" fillId="10" borderId="29" xfId="0" applyFont="1" applyFill="1" applyBorder="1" applyAlignment="1" applyProtection="1">
      <alignment horizontal="center" wrapText="1"/>
      <protection hidden="1"/>
    </xf>
    <xf numFmtId="0" fontId="0" fillId="13" borderId="29" xfId="0" applyFill="1" applyBorder="1" applyAlignment="1" applyProtection="1">
      <alignment horizontal="center" vertical="center" wrapText="1"/>
      <protection hidden="1"/>
    </xf>
    <xf numFmtId="0" fontId="0" fillId="13" borderId="30" xfId="0" applyFill="1" applyBorder="1" applyAlignment="1" applyProtection="1">
      <alignment horizontal="center" vertical="center" wrapText="1"/>
      <protection hidden="1"/>
    </xf>
    <xf numFmtId="0" fontId="33" fillId="0" borderId="0" xfId="0" applyFont="1" applyAlignment="1" applyProtection="1">
      <alignment horizontal="center" vertical="center" wrapText="1"/>
      <protection hidden="1"/>
    </xf>
    <xf numFmtId="0" fontId="34"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0" xfId="0" applyAlignment="1" applyProtection="1">
      <alignment horizontal="center" vertical="center"/>
      <protection hidden="1"/>
    </xf>
    <xf numFmtId="0" fontId="35" fillId="12" borderId="10" xfId="0" applyFont="1" applyFill="1" applyBorder="1" applyAlignment="1" applyProtection="1">
      <alignment horizontal="center" wrapText="1"/>
      <protection hidden="1"/>
    </xf>
    <xf numFmtId="0" fontId="35" fillId="12" borderId="32" xfId="0" applyFont="1" applyFill="1" applyBorder="1" applyAlignment="1" applyProtection="1">
      <alignment horizontal="center" wrapText="1"/>
      <protection hidden="1"/>
    </xf>
    <xf numFmtId="1" fontId="0" fillId="0" borderId="0" xfId="0" applyNumberFormat="1" applyAlignment="1" applyProtection="1">
      <alignment horizontal="center"/>
      <protection hidden="1"/>
    </xf>
    <xf numFmtId="0" fontId="35" fillId="17" borderId="33" xfId="0" applyFont="1" applyFill="1" applyBorder="1" applyAlignment="1" applyProtection="1">
      <alignment horizontal="center" vertical="center"/>
      <protection hidden="1"/>
    </xf>
    <xf numFmtId="12" fontId="0" fillId="17" borderId="34" xfId="0" applyNumberFormat="1" applyFill="1" applyBorder="1" applyAlignment="1" applyProtection="1">
      <alignment horizontal="center"/>
      <protection hidden="1"/>
    </xf>
    <xf numFmtId="0" fontId="0" fillId="13" borderId="31" xfId="0" applyFill="1" applyBorder="1" applyAlignment="1" applyProtection="1">
      <alignment horizontal="center" vertical="center"/>
      <protection hidden="1"/>
    </xf>
    <xf numFmtId="0" fontId="33" fillId="17" borderId="2" xfId="0" applyFont="1" applyFill="1" applyBorder="1" applyAlignment="1" applyProtection="1">
      <alignment horizontal="center"/>
      <protection hidden="1"/>
    </xf>
    <xf numFmtId="0" fontId="35" fillId="0" borderId="0" xfId="0" applyFont="1" applyAlignment="1" applyProtection="1">
      <alignment vertical="center" wrapText="1"/>
      <protection hidden="1"/>
    </xf>
    <xf numFmtId="0" fontId="35" fillId="17" borderId="5" xfId="0" applyFont="1" applyFill="1" applyBorder="1" applyAlignment="1" applyProtection="1">
      <alignment horizontal="center" wrapText="1"/>
      <protection hidden="1"/>
    </xf>
    <xf numFmtId="0" fontId="37" fillId="0" borderId="0" xfId="0" applyFont="1" applyAlignment="1">
      <alignment horizontal="center" vertical="center"/>
    </xf>
    <xf numFmtId="0" fontId="33" fillId="0" borderId="36" xfId="0" applyFont="1" applyBorder="1" applyAlignment="1" applyProtection="1">
      <alignment horizontal="center" vertical="center" wrapText="1"/>
      <protection locked="0"/>
    </xf>
    <xf numFmtId="0" fontId="33" fillId="0" borderId="37" xfId="0" applyFont="1" applyBorder="1" applyAlignment="1" applyProtection="1">
      <alignment horizontal="center" vertical="center" wrapText="1"/>
      <protection locked="0"/>
    </xf>
    <xf numFmtId="0" fontId="33" fillId="0" borderId="1" xfId="0" applyFont="1" applyBorder="1" applyAlignment="1">
      <alignment horizontal="center" vertical="center" wrapText="1"/>
    </xf>
    <xf numFmtId="2" fontId="0" fillId="0" borderId="11" xfId="0" applyNumberFormat="1" applyBorder="1" applyAlignment="1" applyProtection="1">
      <alignment horizontal="center" vertical="center"/>
      <protection locked="0"/>
    </xf>
    <xf numFmtId="0" fontId="35" fillId="0" borderId="0" xfId="0" applyFont="1" applyAlignment="1">
      <alignment vertical="center" wrapText="1"/>
    </xf>
    <xf numFmtId="12" fontId="0" fillId="0" borderId="0" xfId="0" applyNumberFormat="1" applyAlignment="1">
      <alignment horizontal="center" vertical="center"/>
    </xf>
    <xf numFmtId="0" fontId="33" fillId="18" borderId="38" xfId="0" applyFont="1" applyFill="1" applyBorder="1" applyAlignment="1">
      <alignment horizontal="right" vertical="center" wrapText="1"/>
    </xf>
    <xf numFmtId="0" fontId="33" fillId="18" borderId="8" xfId="0" applyFont="1" applyFill="1" applyBorder="1" applyAlignment="1">
      <alignment horizontal="right" vertical="center" wrapText="1"/>
    </xf>
    <xf numFmtId="2" fontId="0" fillId="2" borderId="29" xfId="0" applyNumberFormat="1" applyFill="1" applyBorder="1" applyAlignment="1" applyProtection="1">
      <alignment horizontal="center"/>
      <protection hidden="1"/>
    </xf>
    <xf numFmtId="2" fontId="0" fillId="2" borderId="39" xfId="0" applyNumberFormat="1" applyFill="1" applyBorder="1" applyAlignment="1" applyProtection="1">
      <alignment horizontal="center" vertical="center" wrapText="1"/>
      <protection hidden="1"/>
    </xf>
    <xf numFmtId="2" fontId="14" fillId="2" borderId="29" xfId="1" applyNumberFormat="1" applyFont="1" applyFill="1" applyBorder="1" applyAlignment="1" applyProtection="1">
      <alignment horizontal="center" vertical="center" wrapText="1"/>
      <protection hidden="1"/>
    </xf>
    <xf numFmtId="0" fontId="33" fillId="0" borderId="24" xfId="0" applyFont="1" applyBorder="1" applyAlignment="1">
      <alignment vertical="center" wrapText="1"/>
    </xf>
    <xf numFmtId="12" fontId="33" fillId="0" borderId="1" xfId="0" applyNumberFormat="1" applyFont="1" applyBorder="1" applyAlignment="1">
      <alignment horizontal="right" vertical="center"/>
    </xf>
    <xf numFmtId="0" fontId="33" fillId="0" borderId="1" xfId="0" applyFont="1" applyBorder="1" applyAlignment="1">
      <alignment horizontal="right" vertical="center"/>
    </xf>
    <xf numFmtId="0" fontId="33" fillId="17" borderId="11" xfId="0" applyFont="1" applyFill="1" applyBorder="1" applyAlignment="1">
      <alignment horizontal="right" vertical="center" wrapText="1"/>
    </xf>
    <xf numFmtId="0" fontId="33" fillId="0" borderId="0" xfId="0" applyFont="1" applyAlignment="1">
      <alignment vertical="center"/>
    </xf>
    <xf numFmtId="0" fontId="0" fillId="0" borderId="0" xfId="0" applyAlignment="1">
      <alignment horizontal="center" vertical="center"/>
    </xf>
    <xf numFmtId="0" fontId="43" fillId="0" borderId="0" xfId="0" applyFont="1" applyAlignment="1">
      <alignment vertical="center" wrapText="1"/>
    </xf>
    <xf numFmtId="0" fontId="35" fillId="19" borderId="0" xfId="0" applyFont="1" applyFill="1" applyAlignment="1">
      <alignment horizontal="center" vertical="center"/>
    </xf>
    <xf numFmtId="0" fontId="33" fillId="20" borderId="0" xfId="0" applyFont="1" applyFill="1" applyAlignment="1">
      <alignment horizontal="center" vertical="center" wrapText="1"/>
    </xf>
    <xf numFmtId="0" fontId="33" fillId="19" borderId="11" xfId="0" applyFont="1" applyFill="1" applyBorder="1" applyAlignment="1">
      <alignment horizontal="center"/>
    </xf>
    <xf numFmtId="0" fontId="33" fillId="19" borderId="4" xfId="0" applyFont="1" applyFill="1" applyBorder="1" applyAlignment="1">
      <alignment horizontal="center"/>
    </xf>
    <xf numFmtId="2" fontId="0" fillId="0" borderId="11" xfId="0" applyNumberFormat="1" applyBorder="1" applyAlignment="1" applyProtection="1">
      <alignment horizontal="center"/>
      <protection hidden="1"/>
    </xf>
    <xf numFmtId="2" fontId="0" fillId="13" borderId="4" xfId="0" applyNumberFormat="1" applyFill="1" applyBorder="1" applyAlignment="1" applyProtection="1">
      <alignment horizontal="center"/>
      <protection hidden="1"/>
    </xf>
    <xf numFmtId="2" fontId="0" fillId="13" borderId="14" xfId="0" applyNumberFormat="1" applyFill="1" applyBorder="1" applyAlignment="1" applyProtection="1">
      <alignment horizontal="center"/>
      <protection hidden="1"/>
    </xf>
    <xf numFmtId="2" fontId="0" fillId="13" borderId="6" xfId="0" applyNumberFormat="1" applyFill="1" applyBorder="1" applyAlignment="1" applyProtection="1">
      <alignment horizontal="center"/>
      <protection hidden="1"/>
    </xf>
    <xf numFmtId="0" fontId="44" fillId="13" borderId="40" xfId="0" applyFont="1" applyFill="1" applyBorder="1" applyAlignment="1" applyProtection="1">
      <alignment wrapText="1"/>
      <protection hidden="1"/>
    </xf>
    <xf numFmtId="0" fontId="44" fillId="13" borderId="3" xfId="0" applyFont="1" applyFill="1" applyBorder="1" applyAlignment="1" applyProtection="1">
      <alignment wrapText="1"/>
      <protection hidden="1"/>
    </xf>
    <xf numFmtId="0" fontId="44" fillId="13" borderId="20" xfId="0" applyFont="1" applyFill="1" applyBorder="1" applyAlignment="1" applyProtection="1">
      <alignment wrapText="1"/>
      <protection hidden="1"/>
    </xf>
    <xf numFmtId="0" fontId="44" fillId="13" borderId="4" xfId="0" applyFont="1" applyFill="1" applyBorder="1" applyAlignment="1" applyProtection="1">
      <alignment wrapText="1"/>
      <protection hidden="1"/>
    </xf>
    <xf numFmtId="0" fontId="44" fillId="13" borderId="27" xfId="0" applyFont="1" applyFill="1" applyBorder="1" applyAlignment="1" applyProtection="1">
      <alignment wrapText="1"/>
      <protection hidden="1"/>
    </xf>
    <xf numFmtId="0" fontId="44" fillId="4" borderId="11" xfId="0" applyFont="1" applyFill="1" applyBorder="1" applyAlignment="1" applyProtection="1">
      <alignment wrapText="1"/>
      <protection hidden="1"/>
    </xf>
    <xf numFmtId="0" fontId="44" fillId="4" borderId="4" xfId="0" applyFont="1" applyFill="1" applyBorder="1" applyAlignment="1" applyProtection="1">
      <alignment wrapText="1"/>
      <protection hidden="1"/>
    </xf>
    <xf numFmtId="0" fontId="44" fillId="6" borderId="8" xfId="0" applyFont="1" applyFill="1" applyBorder="1" applyAlignment="1" applyProtection="1">
      <alignment wrapText="1"/>
      <protection hidden="1"/>
    </xf>
    <xf numFmtId="0" fontId="44" fillId="6" borderId="4" xfId="0" applyFont="1" applyFill="1" applyBorder="1" applyAlignment="1" applyProtection="1">
      <alignment wrapText="1"/>
      <protection hidden="1"/>
    </xf>
    <xf numFmtId="0" fontId="44" fillId="6" borderId="11" xfId="0" applyFont="1" applyFill="1" applyBorder="1" applyAlignment="1" applyProtection="1">
      <alignment wrapText="1"/>
      <protection hidden="1"/>
    </xf>
    <xf numFmtId="0" fontId="44" fillId="2" borderId="8" xfId="0" applyFont="1" applyFill="1" applyBorder="1" applyAlignment="1" applyProtection="1">
      <alignment wrapText="1"/>
      <protection hidden="1"/>
    </xf>
    <xf numFmtId="0" fontId="44" fillId="2" borderId="4" xfId="0" applyFont="1" applyFill="1" applyBorder="1" applyAlignment="1" applyProtection="1">
      <alignment wrapText="1"/>
      <protection hidden="1"/>
    </xf>
    <xf numFmtId="0" fontId="44" fillId="2" borderId="11" xfId="0" applyFont="1" applyFill="1" applyBorder="1" applyAlignment="1" applyProtection="1">
      <alignment wrapText="1"/>
      <protection hidden="1"/>
    </xf>
    <xf numFmtId="0" fontId="44" fillId="7" borderId="11" xfId="0" applyFont="1" applyFill="1" applyBorder="1" applyAlignment="1" applyProtection="1">
      <alignment wrapText="1"/>
      <protection hidden="1"/>
    </xf>
    <xf numFmtId="0" fontId="44" fillId="7" borderId="4" xfId="0" applyFont="1" applyFill="1" applyBorder="1" applyAlignment="1" applyProtection="1">
      <alignment wrapText="1"/>
      <protection hidden="1"/>
    </xf>
    <xf numFmtId="0" fontId="44" fillId="5" borderId="8" xfId="0" applyFont="1" applyFill="1" applyBorder="1" applyAlignment="1" applyProtection="1">
      <alignment wrapText="1"/>
      <protection hidden="1"/>
    </xf>
    <xf numFmtId="0" fontId="44" fillId="5" borderId="4" xfId="0" applyFont="1" applyFill="1" applyBorder="1" applyAlignment="1" applyProtection="1">
      <alignment wrapText="1"/>
      <protection hidden="1"/>
    </xf>
    <xf numFmtId="0" fontId="44" fillId="5" borderId="22" xfId="0" applyFont="1" applyFill="1" applyBorder="1" applyAlignment="1" applyProtection="1">
      <alignment wrapText="1"/>
      <protection hidden="1"/>
    </xf>
    <xf numFmtId="0" fontId="44" fillId="5" borderId="9" xfId="0" applyFont="1" applyFill="1" applyBorder="1" applyAlignment="1" applyProtection="1">
      <alignment wrapText="1"/>
      <protection hidden="1"/>
    </xf>
    <xf numFmtId="0" fontId="44" fillId="5" borderId="6" xfId="0" applyFont="1" applyFill="1" applyBorder="1" applyAlignment="1" applyProtection="1">
      <alignment wrapText="1"/>
      <protection hidden="1"/>
    </xf>
    <xf numFmtId="0" fontId="45" fillId="0" borderId="0" xfId="0" applyFont="1" applyAlignment="1">
      <alignment horizontal="center"/>
    </xf>
    <xf numFmtId="0" fontId="45" fillId="0" borderId="0" xfId="0" applyFont="1" applyAlignment="1">
      <alignment horizontal="center" wrapText="1"/>
    </xf>
    <xf numFmtId="0" fontId="46" fillId="0" borderId="0" xfId="0" applyFont="1" applyAlignment="1">
      <alignment wrapText="1"/>
    </xf>
    <xf numFmtId="0" fontId="47" fillId="3" borderId="41" xfId="0" applyFont="1" applyFill="1" applyBorder="1" applyAlignment="1">
      <alignment horizontal="center" wrapText="1"/>
    </xf>
    <xf numFmtId="0" fontId="48" fillId="13" borderId="42" xfId="1" applyFont="1" applyFill="1" applyBorder="1" applyAlignment="1" applyProtection="1">
      <alignment horizontal="center" wrapText="1"/>
      <protection locked="0"/>
    </xf>
    <xf numFmtId="0" fontId="46" fillId="13" borderId="41" xfId="0" applyFont="1" applyFill="1" applyBorder="1" applyAlignment="1">
      <alignment horizontal="center" wrapText="1"/>
    </xf>
    <xf numFmtId="0" fontId="46" fillId="13" borderId="43" xfId="0" applyFont="1" applyFill="1" applyBorder="1" applyAlignment="1">
      <alignment horizontal="center" wrapText="1"/>
    </xf>
    <xf numFmtId="0" fontId="46" fillId="4" borderId="41" xfId="0" applyFont="1" applyFill="1" applyBorder="1" applyAlignment="1">
      <alignment horizontal="center" wrapText="1"/>
    </xf>
    <xf numFmtId="0" fontId="33" fillId="17" borderId="3" xfId="0" applyFont="1" applyFill="1" applyBorder="1" applyAlignment="1" applyProtection="1">
      <alignment horizontal="center"/>
      <protection hidden="1"/>
    </xf>
    <xf numFmtId="0" fontId="35" fillId="17" borderId="6" xfId="0" applyFont="1" applyFill="1" applyBorder="1" applyAlignment="1" applyProtection="1">
      <alignment horizontal="center" wrapText="1"/>
      <protection hidden="1"/>
    </xf>
    <xf numFmtId="0" fontId="0" fillId="4" borderId="20" xfId="0" applyFill="1" applyBorder="1" applyProtection="1">
      <protection locked="0"/>
    </xf>
    <xf numFmtId="0" fontId="0" fillId="4" borderId="21" xfId="0" applyFill="1" applyBorder="1" applyProtection="1">
      <protection locked="0"/>
    </xf>
    <xf numFmtId="0" fontId="0" fillId="2" borderId="21" xfId="0" applyFill="1" applyBorder="1" applyProtection="1">
      <protection locked="0"/>
    </xf>
    <xf numFmtId="0" fontId="0" fillId="7" borderId="21" xfId="0" applyFill="1" applyBorder="1" applyProtection="1">
      <protection locked="0"/>
    </xf>
    <xf numFmtId="0" fontId="0" fillId="5" borderId="21" xfId="0" applyFill="1" applyBorder="1" applyProtection="1">
      <protection locked="0"/>
    </xf>
    <xf numFmtId="0" fontId="0" fillId="5" borderId="37" xfId="0" applyFill="1" applyBorder="1" applyProtection="1">
      <protection locked="0"/>
    </xf>
    <xf numFmtId="0" fontId="0" fillId="5" borderId="22" xfId="0" applyFill="1" applyBorder="1" applyProtection="1">
      <protection locked="0"/>
    </xf>
    <xf numFmtId="0" fontId="35" fillId="4" borderId="2" xfId="0" applyFont="1" applyFill="1" applyBorder="1" applyAlignment="1">
      <alignment horizontal="center" vertical="center" wrapText="1"/>
    </xf>
    <xf numFmtId="0" fontId="35" fillId="0" borderId="2" xfId="0" applyFont="1" applyBorder="1" applyAlignment="1">
      <alignment horizontal="center" vertical="center" wrapText="1"/>
    </xf>
    <xf numFmtId="0" fontId="49" fillId="5" borderId="15" xfId="0" applyFont="1" applyFill="1" applyBorder="1" applyAlignment="1">
      <alignment horizontal="center" vertical="center" wrapText="1"/>
    </xf>
    <xf numFmtId="0" fontId="0" fillId="0" borderId="16" xfId="0" applyBorder="1" applyProtection="1">
      <protection locked="0"/>
    </xf>
    <xf numFmtId="0" fontId="0" fillId="2" borderId="0" xfId="0" applyFill="1"/>
    <xf numFmtId="0" fontId="0" fillId="2" borderId="13" xfId="0" applyFill="1" applyBorder="1"/>
    <xf numFmtId="0" fontId="35" fillId="7" borderId="13" xfId="0" applyFont="1" applyFill="1" applyBorder="1" applyAlignment="1">
      <alignment vertical="center" wrapText="1"/>
    </xf>
    <xf numFmtId="0" fontId="35" fillId="7" borderId="44" xfId="0" applyFont="1" applyFill="1" applyBorder="1" applyAlignment="1">
      <alignment vertical="center" wrapText="1"/>
    </xf>
    <xf numFmtId="0" fontId="35" fillId="21" borderId="45" xfId="0" applyFont="1" applyFill="1" applyBorder="1" applyAlignment="1">
      <alignment vertical="center"/>
    </xf>
    <xf numFmtId="0" fontId="35" fillId="21" borderId="13" xfId="0" applyFont="1" applyFill="1" applyBorder="1" applyAlignment="1">
      <alignment vertical="center"/>
    </xf>
    <xf numFmtId="0" fontId="35" fillId="21" borderId="46" xfId="0" applyFont="1" applyFill="1" applyBorder="1" applyAlignment="1">
      <alignment vertical="center"/>
    </xf>
    <xf numFmtId="0" fontId="0" fillId="7" borderId="18" xfId="0" applyFill="1" applyBorder="1" applyAlignment="1">
      <alignment vertical="center" wrapText="1"/>
    </xf>
    <xf numFmtId="0" fontId="0" fillId="7" borderId="47" xfId="0" applyFill="1" applyBorder="1" applyAlignment="1">
      <alignment vertical="center" wrapText="1"/>
    </xf>
    <xf numFmtId="0" fontId="0" fillId="7" borderId="48" xfId="0" applyFill="1" applyBorder="1" applyAlignment="1">
      <alignment vertical="center" wrapText="1"/>
    </xf>
    <xf numFmtId="0" fontId="0" fillId="7" borderId="19" xfId="0" applyFill="1" applyBorder="1" applyAlignment="1">
      <alignment vertical="center" wrapText="1"/>
    </xf>
    <xf numFmtId="0" fontId="0" fillId="7" borderId="49" xfId="0" applyFill="1" applyBorder="1" applyAlignment="1">
      <alignment vertical="center" wrapText="1"/>
    </xf>
    <xf numFmtId="0" fontId="0" fillId="7" borderId="50" xfId="0" applyFill="1" applyBorder="1" applyAlignment="1">
      <alignment vertical="center" wrapText="1"/>
    </xf>
    <xf numFmtId="0" fontId="0" fillId="7" borderId="13" xfId="0" applyFill="1" applyBorder="1" applyAlignment="1">
      <alignment vertical="center" wrapText="1"/>
    </xf>
    <xf numFmtId="0" fontId="0" fillId="7" borderId="46" xfId="0" applyFill="1" applyBorder="1" applyAlignment="1">
      <alignment vertical="center" wrapText="1"/>
    </xf>
    <xf numFmtId="0" fontId="41" fillId="0" borderId="0" xfId="1" applyFont="1" applyBorder="1" applyAlignment="1" applyProtection="1">
      <alignment vertical="center"/>
      <protection locked="0"/>
    </xf>
    <xf numFmtId="0" fontId="41" fillId="0" borderId="35" xfId="1" applyFont="1" applyBorder="1" applyAlignment="1" applyProtection="1">
      <alignment vertical="center"/>
      <protection locked="0"/>
    </xf>
    <xf numFmtId="0" fontId="0" fillId="0" borderId="37" xfId="0" applyBorder="1" applyAlignment="1" applyProtection="1">
      <alignment horizontal="center"/>
      <protection locked="0"/>
    </xf>
    <xf numFmtId="0" fontId="0" fillId="4" borderId="51" xfId="0" applyFill="1" applyBorder="1" applyProtection="1">
      <protection locked="0"/>
    </xf>
    <xf numFmtId="0" fontId="0" fillId="4" borderId="16" xfId="0" applyFill="1" applyBorder="1" applyProtection="1">
      <protection locked="0"/>
    </xf>
    <xf numFmtId="0" fontId="0" fillId="2" borderId="16" xfId="0" applyFill="1" applyBorder="1" applyProtection="1">
      <protection locked="0"/>
    </xf>
    <xf numFmtId="0" fontId="50" fillId="0" borderId="1" xfId="0" applyFont="1" applyBorder="1" applyAlignment="1">
      <alignment vertical="center"/>
    </xf>
    <xf numFmtId="0" fontId="48" fillId="0" borderId="13" xfId="1" applyFont="1" applyBorder="1" applyAlignment="1" applyProtection="1">
      <alignment horizontal="center" vertical="center"/>
      <protection locked="0" hidden="1"/>
    </xf>
    <xf numFmtId="2" fontId="0" fillId="16" borderId="21" xfId="0" applyNumberFormat="1" applyFill="1" applyBorder="1" applyAlignment="1" applyProtection="1">
      <alignment horizontal="center"/>
      <protection hidden="1"/>
    </xf>
    <xf numFmtId="2" fontId="0" fillId="2" borderId="21" xfId="0" applyNumberFormat="1" applyFill="1" applyBorder="1" applyAlignment="1" applyProtection="1">
      <alignment horizontal="center"/>
      <protection hidden="1"/>
    </xf>
    <xf numFmtId="2" fontId="0" fillId="2" borderId="5" xfId="0" applyNumberFormat="1" applyFill="1" applyBorder="1" applyAlignment="1" applyProtection="1">
      <alignment horizontal="center"/>
      <protection hidden="1"/>
    </xf>
    <xf numFmtId="2" fontId="0" fillId="12" borderId="2" xfId="0" applyNumberFormat="1" applyFill="1" applyBorder="1" applyAlignment="1" applyProtection="1">
      <alignment horizontal="center"/>
      <protection hidden="1"/>
    </xf>
    <xf numFmtId="2" fontId="0" fillId="12" borderId="17" xfId="0" applyNumberFormat="1" applyFill="1" applyBorder="1" applyAlignment="1" applyProtection="1">
      <alignment horizontal="center"/>
      <protection hidden="1"/>
    </xf>
    <xf numFmtId="2" fontId="0" fillId="0" borderId="14" xfId="0" applyNumberFormat="1" applyBorder="1" applyAlignment="1" applyProtection="1">
      <alignment horizontal="center"/>
      <protection hidden="1"/>
    </xf>
    <xf numFmtId="0" fontId="41" fillId="14" borderId="10" xfId="1" applyFont="1" applyFill="1" applyBorder="1" applyAlignment="1" applyProtection="1">
      <alignment horizontal="center" vertical="center" wrapText="1"/>
      <protection hidden="1"/>
    </xf>
    <xf numFmtId="0" fontId="35" fillId="2" borderId="2" xfId="0" applyFont="1" applyFill="1" applyBorder="1" applyAlignment="1" applyProtection="1">
      <alignment horizontal="center" vertical="center" wrapText="1"/>
      <protection hidden="1"/>
    </xf>
    <xf numFmtId="0" fontId="35" fillId="3" borderId="32" xfId="0" applyFont="1" applyFill="1" applyBorder="1" applyAlignment="1" applyProtection="1">
      <alignment horizontal="center"/>
      <protection hidden="1"/>
    </xf>
    <xf numFmtId="12" fontId="0" fillId="3" borderId="5" xfId="0" applyNumberFormat="1" applyFill="1" applyBorder="1" applyAlignment="1" applyProtection="1">
      <alignment horizontal="center"/>
      <protection hidden="1"/>
    </xf>
    <xf numFmtId="0" fontId="35" fillId="0" borderId="1" xfId="0" applyFont="1" applyBorder="1" applyAlignment="1">
      <alignment horizontal="center" vertical="center" wrapText="1"/>
    </xf>
    <xf numFmtId="0" fontId="49" fillId="5" borderId="14" xfId="0" applyFont="1" applyFill="1" applyBorder="1" applyAlignment="1">
      <alignment horizontal="center" vertical="center" wrapText="1"/>
    </xf>
    <xf numFmtId="12" fontId="0" fillId="0" borderId="52" xfId="0" applyNumberFormat="1" applyBorder="1" applyAlignment="1" applyProtection="1">
      <alignment horizontal="center" vertical="center"/>
      <protection locked="0"/>
    </xf>
    <xf numFmtId="0" fontId="46" fillId="18" borderId="41" xfId="0" applyFont="1" applyFill="1" applyBorder="1" applyAlignment="1">
      <alignment horizontal="center" wrapText="1"/>
    </xf>
    <xf numFmtId="0" fontId="46" fillId="21" borderId="41" xfId="0" applyFont="1" applyFill="1" applyBorder="1" applyAlignment="1">
      <alignment horizontal="center" wrapText="1"/>
    </xf>
    <xf numFmtId="0" fontId="46" fillId="6" borderId="41" xfId="0" applyFont="1" applyFill="1" applyBorder="1" applyAlignment="1">
      <alignment horizontal="center" wrapText="1"/>
    </xf>
    <xf numFmtId="0" fontId="46" fillId="22" borderId="41" xfId="0" applyFont="1" applyFill="1" applyBorder="1" applyAlignment="1">
      <alignment horizontal="center" wrapText="1"/>
    </xf>
    <xf numFmtId="0" fontId="46" fillId="23" borderId="41" xfId="0" applyFont="1" applyFill="1" applyBorder="1" applyAlignment="1">
      <alignment horizontal="center" wrapText="1"/>
    </xf>
    <xf numFmtId="0" fontId="46" fillId="15" borderId="41" xfId="0" applyFont="1" applyFill="1" applyBorder="1" applyAlignment="1">
      <alignment horizontal="center" wrapText="1"/>
    </xf>
    <xf numFmtId="0" fontId="46" fillId="15" borderId="89" xfId="0" applyFont="1" applyFill="1" applyBorder="1" applyAlignment="1">
      <alignment horizontal="center" wrapText="1"/>
    </xf>
    <xf numFmtId="0" fontId="51" fillId="3" borderId="41" xfId="0" applyFont="1" applyFill="1" applyBorder="1" applyAlignment="1">
      <alignment horizontal="center" wrapText="1"/>
    </xf>
    <xf numFmtId="0" fontId="46" fillId="3" borderId="41" xfId="0" applyFont="1" applyFill="1" applyBorder="1" applyAlignment="1">
      <alignment horizontal="center" wrapText="1"/>
    </xf>
    <xf numFmtId="0" fontId="46" fillId="3" borderId="89" xfId="0" applyFont="1" applyFill="1" applyBorder="1" applyAlignment="1">
      <alignment horizontal="center" wrapText="1"/>
    </xf>
    <xf numFmtId="0" fontId="51" fillId="16" borderId="41" xfId="0" applyFont="1" applyFill="1" applyBorder="1" applyAlignment="1">
      <alignment horizontal="center" wrapText="1"/>
    </xf>
    <xf numFmtId="0" fontId="46" fillId="24" borderId="41" xfId="0" applyFont="1" applyFill="1" applyBorder="1" applyAlignment="1">
      <alignment horizontal="center" wrapText="1"/>
    </xf>
    <xf numFmtId="0" fontId="46" fillId="17" borderId="43" xfId="0" applyFont="1" applyFill="1" applyBorder="1" applyAlignment="1">
      <alignment horizontal="center" wrapText="1"/>
    </xf>
    <xf numFmtId="0" fontId="46" fillId="0" borderId="0" xfId="0" applyFont="1"/>
    <xf numFmtId="0" fontId="52" fillId="16" borderId="41" xfId="0" applyFont="1" applyFill="1" applyBorder="1" applyAlignment="1">
      <alignment horizontal="center" wrapText="1"/>
    </xf>
    <xf numFmtId="0" fontId="51" fillId="0" borderId="0" xfId="0" applyFont="1"/>
    <xf numFmtId="0" fontId="0" fillId="0" borderId="0" xfId="0" applyAlignment="1">
      <alignment horizontal="center" wrapText="1"/>
    </xf>
    <xf numFmtId="0" fontId="46" fillId="2" borderId="41" xfId="0" applyFont="1" applyFill="1" applyBorder="1" applyAlignment="1">
      <alignment horizontal="center"/>
    </xf>
    <xf numFmtId="0" fontId="46" fillId="2" borderId="41" xfId="0" applyFont="1" applyFill="1" applyBorder="1" applyAlignment="1">
      <alignment horizontal="center" wrapText="1"/>
    </xf>
    <xf numFmtId="0" fontId="46" fillId="2" borderId="41" xfId="0" applyFont="1" applyFill="1" applyBorder="1" applyAlignment="1">
      <alignment horizontal="left" indent="5"/>
    </xf>
    <xf numFmtId="0" fontId="53" fillId="2" borderId="41" xfId="0" applyFont="1" applyFill="1" applyBorder="1" applyAlignment="1">
      <alignment horizontal="center"/>
    </xf>
    <xf numFmtId="0" fontId="46" fillId="2" borderId="43" xfId="0" applyFont="1" applyFill="1" applyBorder="1" applyAlignment="1">
      <alignment horizontal="center"/>
    </xf>
    <xf numFmtId="0" fontId="46" fillId="2" borderId="42" xfId="0" applyFont="1" applyFill="1" applyBorder="1" applyAlignment="1">
      <alignment horizontal="center"/>
    </xf>
    <xf numFmtId="0" fontId="46" fillId="21" borderId="43" xfId="0" applyFont="1" applyFill="1" applyBorder="1" applyAlignment="1">
      <alignment horizontal="center" wrapText="1"/>
    </xf>
    <xf numFmtId="0" fontId="0" fillId="0" borderId="1" xfId="0" applyBorder="1" applyAlignment="1" applyProtection="1">
      <alignment horizontal="center"/>
      <protection locked="0"/>
    </xf>
    <xf numFmtId="0" fontId="0" fillId="0" borderId="21" xfId="0" applyBorder="1" applyProtection="1">
      <protection locked="0"/>
    </xf>
    <xf numFmtId="0" fontId="35" fillId="0" borderId="2" xfId="0" applyFont="1" applyBorder="1" applyAlignment="1" applyProtection="1">
      <alignment horizontal="center" wrapText="1"/>
      <protection locked="0"/>
    </xf>
    <xf numFmtId="0" fontId="54" fillId="2" borderId="53" xfId="1" applyFont="1" applyFill="1" applyBorder="1" applyAlignment="1" applyProtection="1">
      <alignment vertical="center" wrapText="1"/>
    </xf>
    <xf numFmtId="12" fontId="0" fillId="3" borderId="28" xfId="0" applyNumberFormat="1" applyFill="1" applyBorder="1" applyAlignment="1" applyProtection="1">
      <alignment horizontal="center"/>
      <protection hidden="1"/>
    </xf>
    <xf numFmtId="0" fontId="0" fillId="0" borderId="0" xfId="0" applyAlignment="1" applyProtection="1">
      <alignment vertical="top"/>
      <protection locked="0"/>
    </xf>
    <xf numFmtId="0" fontId="35" fillId="12" borderId="23" xfId="0" applyFont="1" applyFill="1" applyBorder="1" applyAlignment="1">
      <alignment horizontal="center" vertical="center" wrapText="1"/>
    </xf>
    <xf numFmtId="12" fontId="0" fillId="0" borderId="54" xfId="0" applyNumberFormat="1" applyBorder="1" applyAlignment="1" applyProtection="1">
      <alignment horizontal="center"/>
      <protection locked="0"/>
    </xf>
    <xf numFmtId="0" fontId="0" fillId="0" borderId="8" xfId="0" applyBorder="1" applyAlignment="1">
      <alignment horizontal="center"/>
    </xf>
    <xf numFmtId="0" fontId="0" fillId="0" borderId="9" xfId="0" applyBorder="1" applyAlignment="1">
      <alignment horizontal="center"/>
    </xf>
    <xf numFmtId="0" fontId="0" fillId="0" borderId="5" xfId="0" applyBorder="1" applyAlignment="1" applyProtection="1">
      <alignment horizontal="center"/>
      <protection locked="0"/>
    </xf>
    <xf numFmtId="0" fontId="0" fillId="0" borderId="55" xfId="0" applyBorder="1" applyAlignment="1" applyProtection="1">
      <alignment horizontal="center"/>
      <protection locked="0"/>
    </xf>
    <xf numFmtId="0" fontId="0" fillId="14" borderId="56" xfId="0" applyFill="1" applyBorder="1" applyProtection="1">
      <protection locked="0"/>
    </xf>
    <xf numFmtId="0" fontId="0" fillId="14" borderId="57" xfId="0" applyFill="1" applyBorder="1" applyProtection="1">
      <protection locked="0"/>
    </xf>
    <xf numFmtId="0" fontId="0" fillId="14" borderId="22" xfId="0" applyFill="1" applyBorder="1" applyProtection="1">
      <protection locked="0"/>
    </xf>
    <xf numFmtId="2" fontId="0" fillId="0" borderId="11"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4" xfId="0" applyNumberFormat="1" applyBorder="1" applyAlignment="1" applyProtection="1">
      <alignment horizontal="center"/>
      <protection locked="0"/>
    </xf>
    <xf numFmtId="12" fontId="0" fillId="0" borderId="52" xfId="0" applyNumberFormat="1" applyBorder="1" applyAlignment="1" applyProtection="1">
      <alignment horizontal="center"/>
      <protection locked="0"/>
    </xf>
    <xf numFmtId="2" fontId="0" fillId="0" borderId="12" xfId="0" applyNumberFormat="1" applyBorder="1" applyAlignment="1" applyProtection="1">
      <alignment horizontal="center"/>
      <protection locked="0"/>
    </xf>
    <xf numFmtId="2" fontId="0" fillId="0" borderId="5"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12" fontId="0" fillId="0" borderId="58" xfId="0" applyNumberFormat="1" applyBorder="1" applyAlignment="1" applyProtection="1">
      <alignment horizontal="center"/>
      <protection locked="0"/>
    </xf>
    <xf numFmtId="0" fontId="35" fillId="3" borderId="0" xfId="0" applyFont="1" applyFill="1" applyAlignment="1" applyProtection="1">
      <alignment horizontal="center"/>
      <protection hidden="1"/>
    </xf>
    <xf numFmtId="12" fontId="0" fillId="3" borderId="0" xfId="0" applyNumberFormat="1" applyFill="1" applyAlignment="1" applyProtection="1">
      <alignment horizontal="center"/>
      <protection hidden="1"/>
    </xf>
    <xf numFmtId="12" fontId="0" fillId="2" borderId="0" xfId="0" applyNumberFormat="1" applyFill="1" applyAlignment="1" applyProtection="1">
      <alignment horizontal="center"/>
      <protection hidden="1"/>
    </xf>
    <xf numFmtId="0" fontId="0" fillId="13" borderId="0" xfId="0" applyFill="1" applyAlignment="1" applyProtection="1">
      <alignment horizontal="center"/>
      <protection hidden="1"/>
    </xf>
    <xf numFmtId="0" fontId="35" fillId="25" borderId="0" xfId="0" applyFont="1" applyFill="1" applyAlignment="1" applyProtection="1">
      <alignment horizontal="center" wrapText="1"/>
      <protection hidden="1"/>
    </xf>
    <xf numFmtId="0" fontId="35" fillId="4" borderId="1" xfId="0" applyFont="1" applyFill="1" applyBorder="1" applyAlignment="1">
      <alignment horizontal="center" vertical="center" wrapText="1"/>
    </xf>
    <xf numFmtId="0" fontId="35" fillId="0" borderId="59" xfId="0" applyFont="1" applyBorder="1" applyAlignment="1">
      <alignment vertical="center" wrapText="1"/>
    </xf>
    <xf numFmtId="12" fontId="29" fillId="2" borderId="21" xfId="2" applyNumberFormat="1" applyFont="1" applyFill="1" applyBorder="1" applyAlignment="1" applyProtection="1">
      <alignment horizontal="center"/>
      <protection hidden="1"/>
    </xf>
    <xf numFmtId="12" fontId="29" fillId="2" borderId="1" xfId="2" applyNumberFormat="1" applyFont="1" applyFill="1" applyBorder="1" applyAlignment="1" applyProtection="1">
      <alignment horizontal="center"/>
      <protection hidden="1"/>
    </xf>
    <xf numFmtId="0" fontId="41" fillId="16" borderId="60" xfId="1" applyFont="1" applyFill="1" applyBorder="1" applyAlignment="1" applyProtection="1">
      <alignment horizontal="right" vertical="center" wrapText="1"/>
      <protection hidden="1"/>
    </xf>
    <xf numFmtId="0" fontId="44" fillId="4" borderId="1" xfId="0" applyFont="1" applyFill="1" applyBorder="1" applyAlignment="1">
      <alignment horizontal="right"/>
    </xf>
    <xf numFmtId="12" fontId="55" fillId="4" borderId="1" xfId="0" applyNumberFormat="1" applyFont="1" applyFill="1" applyBorder="1" applyAlignment="1">
      <alignment horizontal="center" vertical="center"/>
    </xf>
    <xf numFmtId="0" fontId="44" fillId="0" borderId="1" xfId="0" applyFont="1" applyBorder="1" applyAlignment="1">
      <alignment horizontal="right"/>
    </xf>
    <xf numFmtId="0" fontId="56" fillId="6" borderId="1" xfId="0" applyFont="1" applyFill="1" applyBorder="1" applyAlignment="1">
      <alignment horizontal="right" vertical="center"/>
    </xf>
    <xf numFmtId="0" fontId="44" fillId="6" borderId="1" xfId="0" applyFont="1" applyFill="1" applyBorder="1" applyAlignment="1">
      <alignment horizontal="right"/>
    </xf>
    <xf numFmtId="0" fontId="44" fillId="2" borderId="1" xfId="0" applyFont="1" applyFill="1" applyBorder="1" applyAlignment="1">
      <alignment horizontal="right"/>
    </xf>
    <xf numFmtId="0" fontId="40" fillId="7" borderId="1" xfId="0" applyFont="1" applyFill="1" applyBorder="1" applyAlignment="1">
      <alignment horizontal="right" vertical="center"/>
    </xf>
    <xf numFmtId="0" fontId="44" fillId="7" borderId="1" xfId="0" applyFont="1" applyFill="1" applyBorder="1" applyAlignment="1">
      <alignment horizontal="right"/>
    </xf>
    <xf numFmtId="0" fontId="57" fillId="5" borderId="1" xfId="0" applyFont="1" applyFill="1" applyBorder="1" applyAlignment="1">
      <alignment horizontal="right" vertical="center"/>
    </xf>
    <xf numFmtId="0" fontId="44" fillId="5" borderId="1" xfId="0" applyFont="1" applyFill="1" applyBorder="1" applyAlignment="1">
      <alignment horizontal="right"/>
    </xf>
    <xf numFmtId="0" fontId="54" fillId="0" borderId="0" xfId="1" applyFont="1" applyFill="1" applyBorder="1" applyAlignment="1" applyProtection="1">
      <alignment vertical="center" wrapText="1"/>
    </xf>
    <xf numFmtId="0" fontId="58" fillId="4" borderId="11" xfId="0" applyFont="1" applyFill="1" applyBorder="1" applyAlignment="1">
      <alignment horizontal="right" vertical="center"/>
    </xf>
    <xf numFmtId="12" fontId="44" fillId="2" borderId="1" xfId="0" applyNumberFormat="1" applyFont="1" applyFill="1" applyBorder="1" applyAlignment="1">
      <alignment horizontal="center" vertical="center"/>
    </xf>
    <xf numFmtId="12" fontId="59" fillId="6" borderId="1" xfId="0" applyNumberFormat="1" applyFont="1" applyFill="1" applyBorder="1" applyAlignment="1">
      <alignment horizontal="center" vertical="center"/>
    </xf>
    <xf numFmtId="12" fontId="60" fillId="7" borderId="1" xfId="0" applyNumberFormat="1" applyFont="1" applyFill="1" applyBorder="1" applyAlignment="1">
      <alignment horizontal="center" vertical="center"/>
    </xf>
    <xf numFmtId="12" fontId="61" fillId="5" borderId="4" xfId="0" applyNumberFormat="1" applyFont="1" applyFill="1" applyBorder="1" applyAlignment="1">
      <alignment horizontal="center" vertical="center"/>
    </xf>
    <xf numFmtId="0" fontId="35" fillId="0" borderId="34" xfId="0" applyFont="1" applyBorder="1" applyAlignment="1" applyProtection="1">
      <alignment horizontal="center" wrapText="1"/>
      <protection hidden="1"/>
    </xf>
    <xf numFmtId="0" fontId="35" fillId="0" borderId="2" xfId="0" applyFont="1" applyBorder="1" applyAlignment="1" applyProtection="1">
      <alignment horizontal="center" wrapText="1"/>
      <protection hidden="1"/>
    </xf>
    <xf numFmtId="0" fontId="62" fillId="0" borderId="1" xfId="0" applyFont="1" applyBorder="1" applyAlignment="1" applyProtection="1">
      <alignment vertical="center"/>
      <protection locked="0"/>
    </xf>
    <xf numFmtId="0" fontId="62" fillId="0" borderId="5" xfId="0" applyFont="1" applyBorder="1" applyAlignment="1" applyProtection="1">
      <alignment vertical="center"/>
      <protection locked="0"/>
    </xf>
    <xf numFmtId="0" fontId="0" fillId="0" borderId="8" xfId="0" applyBorder="1" applyAlignment="1" applyProtection="1">
      <alignment horizontal="left"/>
      <protection locked="0"/>
    </xf>
    <xf numFmtId="12" fontId="0" fillId="0" borderId="38" xfId="0" applyNumberFormat="1" applyBorder="1" applyAlignment="1" applyProtection="1">
      <alignment horizontal="center"/>
      <protection hidden="1"/>
    </xf>
    <xf numFmtId="0" fontId="35" fillId="0" borderId="0" xfId="0" applyFont="1" applyAlignment="1" applyProtection="1">
      <alignment horizontal="center" wrapText="1"/>
      <protection hidden="1"/>
    </xf>
    <xf numFmtId="2" fontId="0" fillId="0" borderId="0" xfId="0" applyNumberFormat="1" applyAlignment="1" applyProtection="1">
      <alignment horizontal="center"/>
      <protection hidden="1"/>
    </xf>
    <xf numFmtId="0" fontId="35" fillId="2" borderId="1" xfId="0" applyFont="1" applyFill="1" applyBorder="1" applyAlignment="1">
      <alignment horizontal="right" vertical="center" wrapText="1"/>
    </xf>
    <xf numFmtId="0" fontId="0" fillId="7" borderId="1" xfId="0" applyFill="1" applyBorder="1" applyAlignment="1">
      <alignment vertical="center" wrapText="1"/>
    </xf>
    <xf numFmtId="0" fontId="0" fillId="7" borderId="2" xfId="0" applyFill="1" applyBorder="1" applyAlignment="1">
      <alignment vertical="center" wrapText="1"/>
    </xf>
    <xf numFmtId="12" fontId="33" fillId="14" borderId="27" xfId="0" applyNumberFormat="1" applyFont="1" applyFill="1" applyBorder="1" applyAlignment="1" applyProtection="1">
      <alignment horizontal="center" vertical="center"/>
      <protection hidden="1"/>
    </xf>
    <xf numFmtId="0" fontId="0" fillId="0" borderId="0" xfId="0" applyAlignment="1">
      <alignment horizontal="left"/>
    </xf>
    <xf numFmtId="0" fontId="63" fillId="0" borderId="0" xfId="0" applyFont="1" applyAlignment="1">
      <alignment horizontal="center" vertical="center" wrapText="1"/>
    </xf>
    <xf numFmtId="12" fontId="64" fillId="20" borderId="21" xfId="0" applyNumberFormat="1" applyFont="1" applyFill="1" applyBorder="1"/>
    <xf numFmtId="0" fontId="64" fillId="20" borderId="21" xfId="0" applyFont="1" applyFill="1" applyBorder="1"/>
    <xf numFmtId="0" fontId="0" fillId="2" borderId="37"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0" fillId="2" borderId="14" xfId="0" applyFill="1" applyBorder="1" applyProtection="1">
      <protection locked="0"/>
    </xf>
    <xf numFmtId="2" fontId="65" fillId="16" borderId="11" xfId="0" applyNumberFormat="1" applyFont="1" applyFill="1" applyBorder="1" applyAlignment="1">
      <alignment horizontal="center" vertical="center"/>
    </xf>
    <xf numFmtId="2" fontId="65" fillId="7" borderId="1" xfId="0" applyNumberFormat="1" applyFont="1" applyFill="1" applyBorder="1" applyAlignment="1">
      <alignment horizontal="center" vertical="center"/>
    </xf>
    <xf numFmtId="2" fontId="65" fillId="7" borderId="4" xfId="0" applyNumberFormat="1" applyFont="1" applyFill="1" applyBorder="1" applyAlignment="1">
      <alignment horizontal="center" vertical="center"/>
    </xf>
    <xf numFmtId="0" fontId="0" fillId="3" borderId="40" xfId="0" applyFill="1" applyBorder="1"/>
    <xf numFmtId="0" fontId="0" fillId="18" borderId="22" xfId="0" applyFill="1" applyBorder="1" applyAlignment="1">
      <alignment horizontal="center"/>
    </xf>
    <xf numFmtId="12" fontId="65" fillId="17" borderId="52" xfId="0" applyNumberFormat="1" applyFont="1" applyFill="1" applyBorder="1" applyAlignment="1">
      <alignment horizontal="center" vertical="center"/>
    </xf>
    <xf numFmtId="0" fontId="33" fillId="7" borderId="1" xfId="0" applyFont="1" applyFill="1" applyBorder="1" applyAlignment="1">
      <alignment vertical="center" wrapText="1"/>
    </xf>
    <xf numFmtId="0" fontId="66" fillId="0" borderId="0" xfId="0" applyFont="1"/>
    <xf numFmtId="0" fontId="67" fillId="0" borderId="0" xfId="0" applyFont="1" applyAlignment="1">
      <alignment horizontal="center" vertical="center"/>
    </xf>
    <xf numFmtId="0" fontId="66" fillId="0" borderId="1" xfId="0" applyFont="1" applyBorder="1" applyProtection="1">
      <protection locked="0"/>
    </xf>
    <xf numFmtId="0" fontId="66" fillId="14" borderId="57" xfId="0" applyFont="1" applyFill="1" applyBorder="1" applyProtection="1">
      <protection locked="0"/>
    </xf>
    <xf numFmtId="0" fontId="35" fillId="12" borderId="61" xfId="0" applyFont="1" applyFill="1" applyBorder="1" applyAlignment="1">
      <alignment horizontal="center" vertical="center" wrapText="1"/>
    </xf>
    <xf numFmtId="0" fontId="35" fillId="0" borderId="61" xfId="0" applyFont="1" applyBorder="1" applyAlignment="1">
      <alignment horizontal="center" vertical="center"/>
    </xf>
    <xf numFmtId="0" fontId="26" fillId="11" borderId="7" xfId="1" applyFont="1" applyFill="1" applyBorder="1" applyAlignment="1" applyProtection="1">
      <alignment horizontal="center" vertical="center"/>
      <protection locked="0"/>
    </xf>
    <xf numFmtId="0" fontId="26" fillId="11" borderId="62" xfId="1" applyFont="1" applyFill="1" applyBorder="1" applyAlignment="1" applyProtection="1">
      <alignment horizontal="center" vertical="center"/>
      <protection locked="0"/>
    </xf>
    <xf numFmtId="0" fontId="26" fillId="11" borderId="63" xfId="1" applyFont="1" applyFill="1" applyBorder="1" applyAlignment="1" applyProtection="1">
      <alignment horizontal="center" vertical="center"/>
      <protection locked="0"/>
    </xf>
    <xf numFmtId="0" fontId="26" fillId="0" borderId="62" xfId="1" applyFont="1" applyBorder="1" applyAlignment="1" applyProtection="1">
      <alignment horizontal="center" vertical="center"/>
      <protection locked="0"/>
    </xf>
    <xf numFmtId="0" fontId="26" fillId="26" borderId="63" xfId="1" applyFont="1" applyFill="1" applyBorder="1" applyAlignment="1" applyProtection="1">
      <alignment horizontal="center" vertical="center"/>
      <protection locked="0"/>
    </xf>
    <xf numFmtId="0" fontId="53" fillId="2" borderId="42" xfId="0" applyFont="1" applyFill="1" applyBorder="1" applyAlignment="1">
      <alignment horizontal="center" wrapText="1"/>
    </xf>
    <xf numFmtId="0" fontId="68" fillId="2" borderId="41" xfId="0" applyFont="1" applyFill="1" applyBorder="1" applyAlignment="1">
      <alignment horizontal="center" wrapText="1"/>
    </xf>
    <xf numFmtId="0" fontId="41" fillId="2" borderId="41" xfId="1" applyFont="1" applyFill="1" applyBorder="1" applyAlignment="1" applyProtection="1">
      <alignment horizontal="center" wrapText="1"/>
      <protection locked="0"/>
    </xf>
    <xf numFmtId="0" fontId="46" fillId="2" borderId="41" xfId="0" applyFont="1" applyFill="1" applyBorder="1" applyAlignment="1">
      <alignment horizontal="center" vertical="center" wrapText="1"/>
    </xf>
    <xf numFmtId="0" fontId="52" fillId="2" borderId="41" xfId="0" applyFont="1" applyFill="1" applyBorder="1" applyAlignment="1">
      <alignment horizontal="center" wrapText="1"/>
    </xf>
    <xf numFmtId="0" fontId="52" fillId="2" borderId="43" xfId="0" applyFont="1" applyFill="1" applyBorder="1" applyAlignment="1">
      <alignment horizontal="center" wrapText="1"/>
    </xf>
    <xf numFmtId="0" fontId="46" fillId="2" borderId="43" xfId="0" applyFont="1" applyFill="1" applyBorder="1" applyAlignment="1">
      <alignment horizontal="center" vertical="center" wrapText="1"/>
    </xf>
    <xf numFmtId="0" fontId="46" fillId="0" borderId="53" xfId="0" applyFont="1" applyBorder="1" applyAlignment="1">
      <alignment horizontal="center" vertical="center" wrapText="1"/>
    </xf>
    <xf numFmtId="0" fontId="33" fillId="20" borderId="32" xfId="0" applyFont="1" applyFill="1" applyBorder="1" applyAlignment="1">
      <alignment horizontal="center" vertical="center" wrapText="1"/>
    </xf>
    <xf numFmtId="0" fontId="33" fillId="20" borderId="44" xfId="0" applyFont="1" applyFill="1" applyBorder="1" applyAlignment="1">
      <alignment horizontal="center" vertical="center" wrapText="1"/>
    </xf>
    <xf numFmtId="0" fontId="33" fillId="20" borderId="17" xfId="0" applyFont="1" applyFill="1" applyBorder="1" applyAlignment="1">
      <alignment horizontal="center" vertical="center" wrapText="1"/>
    </xf>
    <xf numFmtId="0" fontId="33" fillId="20" borderId="31" xfId="0" applyFont="1" applyFill="1" applyBorder="1" applyAlignment="1">
      <alignment horizontal="center" vertical="center" wrapText="1"/>
    </xf>
    <xf numFmtId="0" fontId="69" fillId="20" borderId="10" xfId="0" applyFont="1" applyFill="1" applyBorder="1" applyAlignment="1">
      <alignment horizontal="center" vertical="center" wrapText="1"/>
    </xf>
    <xf numFmtId="0" fontId="69" fillId="20" borderId="2" xfId="0" applyFont="1" applyFill="1" applyBorder="1" applyAlignment="1">
      <alignment horizontal="center" vertical="center" wrapText="1"/>
    </xf>
    <xf numFmtId="0" fontId="69" fillId="20" borderId="3" xfId="0" applyFont="1" applyFill="1" applyBorder="1" applyAlignment="1">
      <alignment horizontal="center" vertical="center" wrapText="1"/>
    </xf>
    <xf numFmtId="0" fontId="33" fillId="20" borderId="10" xfId="0" applyFont="1" applyFill="1" applyBorder="1" applyAlignment="1">
      <alignment horizontal="center" vertical="center" wrapText="1"/>
    </xf>
    <xf numFmtId="0" fontId="33" fillId="20" borderId="2" xfId="0" applyFont="1" applyFill="1" applyBorder="1" applyAlignment="1">
      <alignment horizontal="center" vertical="center" wrapText="1"/>
    </xf>
    <xf numFmtId="0" fontId="0" fillId="0" borderId="24" xfId="0" applyBorder="1"/>
    <xf numFmtId="0" fontId="0" fillId="0" borderId="24" xfId="0" applyBorder="1" applyProtection="1">
      <protection locked="0"/>
    </xf>
    <xf numFmtId="2" fontId="0" fillId="0" borderId="51" xfId="0" applyNumberFormat="1" applyBorder="1" applyAlignment="1" applyProtection="1">
      <alignment horizontal="center"/>
      <protection locked="0"/>
    </xf>
    <xf numFmtId="2" fontId="0" fillId="0" borderId="16" xfId="0" applyNumberFormat="1" applyBorder="1" applyAlignment="1" applyProtection="1">
      <alignment horizontal="center"/>
      <protection locked="0"/>
    </xf>
    <xf numFmtId="2" fontId="0" fillId="0" borderId="27" xfId="0" applyNumberFormat="1" applyBorder="1" applyAlignment="1" applyProtection="1">
      <alignment horizontal="center"/>
      <protection locked="0"/>
    </xf>
    <xf numFmtId="0" fontId="0" fillId="0" borderId="64" xfId="0" applyBorder="1" applyAlignment="1">
      <alignment horizontal="center"/>
    </xf>
    <xf numFmtId="0" fontId="0" fillId="0" borderId="16"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7" xfId="0" applyBorder="1" applyAlignment="1">
      <alignment horizontal="center"/>
    </xf>
    <xf numFmtId="0" fontId="0" fillId="0" borderId="49" xfId="0" applyBorder="1" applyAlignment="1" applyProtection="1">
      <alignment horizontal="center"/>
      <protection locked="0"/>
    </xf>
    <xf numFmtId="12" fontId="0" fillId="0" borderId="65" xfId="0" applyNumberFormat="1" applyBorder="1" applyAlignment="1" applyProtection="1">
      <alignment horizontal="center"/>
      <protection locked="0"/>
    </xf>
    <xf numFmtId="0" fontId="65" fillId="0" borderId="48" xfId="0" applyFont="1" applyBorder="1" applyAlignment="1">
      <alignment horizontal="left"/>
    </xf>
    <xf numFmtId="0" fontId="35" fillId="26" borderId="61" xfId="0" applyFont="1" applyFill="1" applyBorder="1" applyAlignment="1">
      <alignment horizontal="center" vertical="center" wrapText="1"/>
    </xf>
    <xf numFmtId="0" fontId="26" fillId="3" borderId="7" xfId="1" applyFont="1" applyFill="1" applyBorder="1" applyAlignment="1" applyProtection="1">
      <alignment horizontal="center" vertical="center"/>
      <protection locked="0"/>
    </xf>
    <xf numFmtId="0" fontId="26" fillId="3" borderId="66" xfId="1" applyFont="1" applyFill="1" applyBorder="1" applyAlignment="1" applyProtection="1">
      <alignment horizontal="center" vertical="center"/>
      <protection locked="0"/>
    </xf>
    <xf numFmtId="0" fontId="26" fillId="3" borderId="15" xfId="1" applyFont="1" applyFill="1" applyBorder="1" applyAlignment="1" applyProtection="1">
      <alignment horizontal="center" vertical="center"/>
      <protection locked="0"/>
    </xf>
    <xf numFmtId="0" fontId="26" fillId="3" borderId="62" xfId="1" applyFont="1" applyFill="1" applyBorder="1" applyAlignment="1" applyProtection="1">
      <alignment horizontal="center" vertical="center"/>
      <protection locked="0"/>
    </xf>
    <xf numFmtId="0" fontId="35" fillId="4" borderId="21" xfId="0" applyFont="1" applyFill="1" applyBorder="1" applyAlignment="1">
      <alignment horizontal="center" vertical="center" wrapText="1"/>
    </xf>
    <xf numFmtId="0" fontId="35" fillId="0" borderId="21" xfId="0" applyFont="1" applyBorder="1" applyAlignment="1">
      <alignment horizontal="center" vertical="center" wrapText="1"/>
    </xf>
    <xf numFmtId="0" fontId="49" fillId="5" borderId="37" xfId="0" applyFont="1" applyFill="1" applyBorder="1" applyAlignment="1">
      <alignment horizontal="center" vertical="center" wrapText="1"/>
    </xf>
    <xf numFmtId="0" fontId="0" fillId="0" borderId="49" xfId="0" applyBorder="1" applyAlignment="1" applyProtection="1">
      <alignment vertical="center" wrapText="1"/>
      <protection locked="0"/>
    </xf>
    <xf numFmtId="0" fontId="0" fillId="0" borderId="50" xfId="0" applyBorder="1" applyAlignment="1" applyProtection="1">
      <alignment vertical="center" wrapText="1"/>
      <protection locked="0"/>
    </xf>
    <xf numFmtId="0" fontId="63" fillId="0" borderId="0" xfId="0" applyFont="1" applyProtection="1">
      <protection hidden="1"/>
    </xf>
    <xf numFmtId="0" fontId="35" fillId="8" borderId="67" xfId="0" applyFont="1" applyFill="1" applyBorder="1" applyAlignment="1" applyProtection="1">
      <alignment horizontal="center" vertical="center" wrapText="1"/>
      <protection hidden="1"/>
    </xf>
    <xf numFmtId="12" fontId="0" fillId="8" borderId="34" xfId="0" applyNumberFormat="1" applyFill="1" applyBorder="1" applyAlignment="1" applyProtection="1">
      <alignment horizontal="center"/>
      <protection hidden="1"/>
    </xf>
    <xf numFmtId="12" fontId="0" fillId="2" borderId="34" xfId="0" applyNumberFormat="1" applyFill="1" applyBorder="1" applyAlignment="1" applyProtection="1">
      <alignment horizontal="center"/>
      <protection hidden="1"/>
    </xf>
    <xf numFmtId="0" fontId="0" fillId="13" borderId="34" xfId="0" applyFill="1" applyBorder="1" applyAlignment="1" applyProtection="1">
      <alignment horizontal="center"/>
      <protection hidden="1"/>
    </xf>
    <xf numFmtId="0" fontId="0" fillId="13" borderId="57" xfId="0" applyFill="1" applyBorder="1" applyAlignment="1" applyProtection="1">
      <alignment horizontal="center"/>
      <protection hidden="1"/>
    </xf>
    <xf numFmtId="0" fontId="0" fillId="13" borderId="29" xfId="0" applyFill="1" applyBorder="1" applyAlignment="1" applyProtection="1">
      <alignment horizontal="center" wrapText="1"/>
      <protection hidden="1"/>
    </xf>
    <xf numFmtId="0" fontId="33" fillId="0" borderId="0" xfId="0" applyFont="1" applyAlignment="1" applyProtection="1">
      <alignment horizontal="center" vertical="center" wrapText="1"/>
      <protection locked="0"/>
    </xf>
    <xf numFmtId="0" fontId="33" fillId="0" borderId="48" xfId="0" applyFont="1" applyBorder="1" applyAlignment="1" applyProtection="1">
      <alignment horizontal="center" vertical="center" wrapText="1"/>
      <protection locked="0"/>
    </xf>
    <xf numFmtId="0" fontId="0" fillId="2" borderId="24" xfId="0" applyFill="1" applyBorder="1" applyProtection="1">
      <protection locked="0"/>
    </xf>
    <xf numFmtId="0" fontId="26" fillId="27" borderId="63" xfId="1" applyFont="1" applyFill="1" applyBorder="1" applyAlignment="1" applyProtection="1">
      <alignment horizontal="center" vertical="center"/>
      <protection locked="0"/>
    </xf>
    <xf numFmtId="0" fontId="26" fillId="27" borderId="7" xfId="1" applyFont="1" applyFill="1" applyBorder="1" applyAlignment="1" applyProtection="1">
      <alignment horizontal="center" vertical="center"/>
      <protection locked="0"/>
    </xf>
    <xf numFmtId="0" fontId="0" fillId="15" borderId="8" xfId="0" applyFill="1" applyBorder="1"/>
    <xf numFmtId="0" fontId="33" fillId="0" borderId="1" xfId="0" applyFont="1" applyBorder="1" applyAlignment="1" applyProtection="1">
      <alignment horizontal="center" vertical="center" wrapText="1"/>
      <protection locked="0"/>
    </xf>
    <xf numFmtId="0" fontId="0" fillId="13" borderId="14" xfId="0" applyFill="1" applyBorder="1" applyAlignment="1" applyProtection="1">
      <alignment horizontal="center"/>
      <protection hidden="1"/>
    </xf>
    <xf numFmtId="12" fontId="0" fillId="0" borderId="4" xfId="0" applyNumberFormat="1" applyBorder="1" applyAlignment="1" applyProtection="1">
      <alignment horizontal="center"/>
      <protection hidden="1"/>
    </xf>
    <xf numFmtId="0" fontId="41" fillId="14" borderId="68" xfId="1" applyFont="1" applyFill="1" applyBorder="1" applyAlignment="1" applyProtection="1">
      <alignment horizontal="center" vertical="center" wrapText="1"/>
      <protection hidden="1"/>
    </xf>
    <xf numFmtId="0" fontId="41" fillId="14" borderId="69" xfId="1" applyFont="1" applyFill="1" applyBorder="1" applyAlignment="1" applyProtection="1">
      <alignment horizontal="center" vertical="center" wrapText="1"/>
      <protection hidden="1"/>
    </xf>
    <xf numFmtId="0" fontId="41" fillId="14" borderId="29" xfId="1" applyFont="1" applyFill="1" applyBorder="1" applyAlignment="1" applyProtection="1">
      <alignment horizontal="center" vertical="center" wrapText="1"/>
      <protection hidden="1"/>
    </xf>
    <xf numFmtId="0" fontId="0" fillId="8" borderId="62" xfId="0" applyFill="1" applyBorder="1" applyAlignment="1">
      <alignment vertical="center"/>
    </xf>
    <xf numFmtId="0" fontId="51" fillId="0" borderId="0" xfId="0" applyFont="1" applyAlignment="1">
      <alignment horizontal="center" wrapText="1"/>
    </xf>
    <xf numFmtId="0" fontId="52" fillId="13" borderId="41" xfId="0" applyFont="1" applyFill="1" applyBorder="1" applyAlignment="1">
      <alignment horizontal="center" vertical="center" wrapText="1"/>
    </xf>
    <xf numFmtId="0" fontId="51" fillId="28" borderId="41" xfId="0" applyFont="1" applyFill="1" applyBorder="1" applyAlignment="1">
      <alignment horizontal="center" vertical="center" wrapText="1"/>
    </xf>
    <xf numFmtId="0" fontId="37" fillId="0" borderId="0" xfId="0" applyFont="1" applyAlignment="1">
      <alignment vertical="center" wrapText="1"/>
    </xf>
    <xf numFmtId="0" fontId="64" fillId="0" borderId="0" xfId="0" applyFont="1" applyAlignment="1" applyProtection="1">
      <alignment horizontal="center" vertical="center"/>
      <protection locked="0"/>
    </xf>
    <xf numFmtId="2" fontId="0" fillId="0" borderId="12" xfId="0" applyNumberFormat="1" applyBorder="1" applyAlignment="1" applyProtection="1">
      <alignment horizontal="center"/>
      <protection hidden="1"/>
    </xf>
    <xf numFmtId="2" fontId="0" fillId="0" borderId="55" xfId="0" applyNumberFormat="1" applyBorder="1" applyAlignment="1" applyProtection="1">
      <alignment horizontal="center"/>
      <protection hidden="1"/>
    </xf>
    <xf numFmtId="12" fontId="0" fillId="0" borderId="12" xfId="0" applyNumberFormat="1" applyBorder="1" applyAlignment="1" applyProtection="1">
      <alignment horizontal="center"/>
      <protection hidden="1"/>
    </xf>
    <xf numFmtId="12" fontId="0" fillId="0" borderId="70" xfId="0" applyNumberFormat="1" applyBorder="1" applyAlignment="1" applyProtection="1">
      <alignment horizontal="center"/>
      <protection hidden="1"/>
    </xf>
    <xf numFmtId="12" fontId="0" fillId="0" borderId="6" xfId="0" applyNumberFormat="1" applyBorder="1" applyAlignment="1" applyProtection="1">
      <alignment horizontal="center"/>
      <protection hidden="1"/>
    </xf>
    <xf numFmtId="0" fontId="62" fillId="0" borderId="23" xfId="0" applyFont="1" applyBorder="1" applyAlignment="1" applyProtection="1">
      <alignment horizontal="center" vertical="center"/>
      <protection locked="0"/>
    </xf>
    <xf numFmtId="0" fontId="62" fillId="0" borderId="52" xfId="0" applyFont="1" applyBorder="1" applyAlignment="1" applyProtection="1">
      <alignment horizontal="center" vertical="center"/>
      <protection locked="0"/>
    </xf>
    <xf numFmtId="0" fontId="62" fillId="0" borderId="58" xfId="0" applyFont="1" applyBorder="1" applyAlignment="1" applyProtection="1">
      <alignment horizontal="center" vertical="center"/>
      <protection locked="0"/>
    </xf>
    <xf numFmtId="0" fontId="51" fillId="2" borderId="41" xfId="0" applyFont="1" applyFill="1" applyBorder="1" applyAlignment="1">
      <alignment horizontal="center" wrapText="1"/>
    </xf>
    <xf numFmtId="0" fontId="46" fillId="2" borderId="89" xfId="0" applyFont="1" applyFill="1" applyBorder="1" applyAlignment="1">
      <alignment horizontal="center" wrapText="1"/>
    </xf>
    <xf numFmtId="0" fontId="51" fillId="24" borderId="42" xfId="0" applyFont="1" applyFill="1" applyBorder="1" applyAlignment="1">
      <alignment horizontal="center" wrapText="1"/>
    </xf>
    <xf numFmtId="0" fontId="51" fillId="16" borderId="90" xfId="0" applyFont="1" applyFill="1" applyBorder="1" applyAlignment="1">
      <alignment horizontal="center" wrapText="1"/>
    </xf>
    <xf numFmtId="0" fontId="51" fillId="3" borderId="90" xfId="0" applyFont="1" applyFill="1" applyBorder="1" applyAlignment="1">
      <alignment horizontal="center" wrapText="1"/>
    </xf>
    <xf numFmtId="0" fontId="51" fillId="15" borderId="90" xfId="0" applyFont="1" applyFill="1" applyBorder="1" applyAlignment="1">
      <alignment horizontal="center" wrapText="1"/>
    </xf>
    <xf numFmtId="0" fontId="51" fillId="17" borderId="90" xfId="0" applyFont="1" applyFill="1" applyBorder="1" applyAlignment="1">
      <alignment horizontal="center" wrapText="1"/>
    </xf>
    <xf numFmtId="0" fontId="46" fillId="0" borderId="0" xfId="0" applyFont="1" applyAlignment="1">
      <alignment horizontal="center" wrapText="1"/>
    </xf>
    <xf numFmtId="0" fontId="33" fillId="0" borderId="0" xfId="0" applyFont="1"/>
    <xf numFmtId="0" fontId="19" fillId="13" borderId="41" xfId="0" applyFont="1" applyFill="1" applyBorder="1" applyAlignment="1">
      <alignment horizontal="center" wrapText="1"/>
    </xf>
    <xf numFmtId="0" fontId="52" fillId="13" borderId="41" xfId="0" applyFont="1" applyFill="1" applyBorder="1" applyAlignment="1">
      <alignment horizontal="center" vertical="top" wrapText="1"/>
    </xf>
    <xf numFmtId="0" fontId="70" fillId="0" borderId="0" xfId="0" applyFont="1"/>
    <xf numFmtId="0" fontId="71" fillId="0" borderId="0" xfId="0" applyFont="1"/>
    <xf numFmtId="0" fontId="0" fillId="0" borderId="71" xfId="0" applyBorder="1" applyProtection="1">
      <protection locked="0"/>
    </xf>
    <xf numFmtId="2" fontId="0" fillId="0" borderId="59" xfId="0" applyNumberFormat="1" applyBorder="1" applyAlignment="1">
      <alignment horizontal="center"/>
    </xf>
    <xf numFmtId="10" fontId="0" fillId="0" borderId="35" xfId="0" applyNumberFormat="1" applyBorder="1" applyAlignment="1">
      <alignment horizontal="center"/>
    </xf>
    <xf numFmtId="0" fontId="33" fillId="18" borderId="24" xfId="0" applyFont="1" applyFill="1" applyBorder="1" applyAlignment="1">
      <alignment horizontal="right" vertical="center" wrapText="1"/>
    </xf>
    <xf numFmtId="0" fontId="33" fillId="17" borderId="14" xfId="0" applyFont="1" applyFill="1" applyBorder="1" applyAlignment="1">
      <alignment horizontal="right" vertical="center"/>
    </xf>
    <xf numFmtId="0" fontId="0" fillId="0" borderId="0" xfId="0" applyAlignment="1">
      <alignment vertical="center" wrapText="1"/>
    </xf>
    <xf numFmtId="0" fontId="0" fillId="0" borderId="48" xfId="0" applyBorder="1" applyAlignment="1">
      <alignment vertical="center" wrapText="1"/>
    </xf>
    <xf numFmtId="2" fontId="0" fillId="0" borderId="0" xfId="0" applyNumberFormat="1" applyProtection="1">
      <protection locked="0"/>
    </xf>
    <xf numFmtId="2" fontId="0" fillId="0" borderId="0" xfId="0" applyNumberFormat="1"/>
    <xf numFmtId="0" fontId="33" fillId="17" borderId="1" xfId="0" applyFont="1" applyFill="1" applyBorder="1" applyAlignment="1">
      <alignment horizontal="right" vertical="center" wrapText="1"/>
    </xf>
    <xf numFmtId="0" fontId="0" fillId="0" borderId="49" xfId="0" applyBorder="1"/>
    <xf numFmtId="0" fontId="52" fillId="15" borderId="43" xfId="0" applyFont="1" applyFill="1" applyBorder="1" applyAlignment="1">
      <alignment horizontal="center" wrapText="1"/>
    </xf>
    <xf numFmtId="0" fontId="0" fillId="23" borderId="59" xfId="0" applyFill="1" applyBorder="1" applyProtection="1">
      <protection locked="0"/>
    </xf>
    <xf numFmtId="0" fontId="0" fillId="23" borderId="0" xfId="0" applyFill="1" applyProtection="1">
      <protection locked="0"/>
    </xf>
    <xf numFmtId="0" fontId="0" fillId="23" borderId="45" xfId="0" applyFill="1" applyBorder="1" applyProtection="1">
      <protection locked="0"/>
    </xf>
    <xf numFmtId="0" fontId="0" fillId="23" borderId="13" xfId="0" applyFill="1" applyBorder="1" applyProtection="1">
      <protection locked="0"/>
    </xf>
    <xf numFmtId="0" fontId="0" fillId="18" borderId="59" xfId="0" applyFill="1" applyBorder="1" applyProtection="1">
      <protection locked="0"/>
    </xf>
    <xf numFmtId="0" fontId="0" fillId="18" borderId="0" xfId="0" applyFill="1" applyProtection="1">
      <protection locked="0"/>
    </xf>
    <xf numFmtId="2" fontId="0" fillId="18" borderId="0" xfId="0" applyNumberFormat="1" applyFill="1"/>
    <xf numFmtId="0" fontId="44" fillId="18" borderId="49" xfId="0" applyFont="1" applyFill="1" applyBorder="1" applyAlignment="1">
      <alignment vertical="center" wrapText="1"/>
    </xf>
    <xf numFmtId="0" fontId="44" fillId="18" borderId="0" xfId="0" applyFont="1" applyFill="1" applyAlignment="1">
      <alignment vertical="center" wrapText="1"/>
    </xf>
    <xf numFmtId="0" fontId="0" fillId="18" borderId="45" xfId="0" applyFill="1" applyBorder="1" applyProtection="1">
      <protection locked="0"/>
    </xf>
    <xf numFmtId="0" fontId="0" fillId="18" borderId="13" xfId="0" applyFill="1" applyBorder="1" applyProtection="1">
      <protection locked="0"/>
    </xf>
    <xf numFmtId="2" fontId="0" fillId="18" borderId="13" xfId="0" applyNumberFormat="1" applyFill="1" applyBorder="1" applyProtection="1">
      <protection locked="0"/>
    </xf>
    <xf numFmtId="0" fontId="44" fillId="18" borderId="13" xfId="0" applyFont="1" applyFill="1" applyBorder="1" applyAlignment="1">
      <alignment vertical="center" wrapText="1"/>
    </xf>
    <xf numFmtId="2" fontId="0" fillId="6" borderId="0" xfId="0" applyNumberFormat="1" applyFill="1"/>
    <xf numFmtId="0" fontId="44" fillId="3" borderId="49" xfId="0" applyFont="1" applyFill="1" applyBorder="1" applyAlignment="1">
      <alignment vertical="center" wrapText="1"/>
    </xf>
    <xf numFmtId="0" fontId="44" fillId="3" borderId="0" xfId="0" applyFont="1" applyFill="1" applyAlignment="1">
      <alignment vertical="center" wrapText="1"/>
    </xf>
    <xf numFmtId="0" fontId="44" fillId="3" borderId="13" xfId="0" applyFont="1" applyFill="1" applyBorder="1" applyAlignment="1">
      <alignment vertical="center" wrapText="1"/>
    </xf>
    <xf numFmtId="2" fontId="0" fillId="23" borderId="0" xfId="0" applyNumberFormat="1" applyFill="1" applyProtection="1">
      <protection locked="0"/>
    </xf>
    <xf numFmtId="0" fontId="0" fillId="4" borderId="26" xfId="0" applyFill="1" applyBorder="1" applyProtection="1">
      <protection locked="0"/>
    </xf>
    <xf numFmtId="0" fontId="0" fillId="4" borderId="49" xfId="0" applyFill="1" applyBorder="1" applyProtection="1">
      <protection locked="0"/>
    </xf>
    <xf numFmtId="2" fontId="0" fillId="4" borderId="0" xfId="0" applyNumberFormat="1" applyFill="1"/>
    <xf numFmtId="0" fontId="0" fillId="4" borderId="72" xfId="0" applyFill="1" applyBorder="1" applyProtection="1">
      <protection locked="0"/>
    </xf>
    <xf numFmtId="0" fontId="0" fillId="4" borderId="0" xfId="0" applyFill="1" applyProtection="1">
      <protection locked="0"/>
    </xf>
    <xf numFmtId="0" fontId="0" fillId="4" borderId="37" xfId="0" applyFill="1" applyBorder="1" applyProtection="1">
      <protection locked="0"/>
    </xf>
    <xf numFmtId="0" fontId="0" fillId="4" borderId="48" xfId="0" applyFill="1" applyBorder="1" applyProtection="1">
      <protection locked="0"/>
    </xf>
    <xf numFmtId="0" fontId="44" fillId="29" borderId="49" xfId="0" applyFont="1" applyFill="1" applyBorder="1" applyAlignment="1">
      <alignment horizontal="left" vertical="center" wrapText="1"/>
    </xf>
    <xf numFmtId="0" fontId="44" fillId="29" borderId="0" xfId="0" applyFont="1" applyFill="1" applyAlignment="1">
      <alignment horizontal="left" vertical="center" wrapText="1"/>
    </xf>
    <xf numFmtId="0" fontId="44" fillId="29" borderId="48" xfId="0" applyFont="1" applyFill="1" applyBorder="1" applyAlignment="1">
      <alignment horizontal="left" vertical="center" wrapText="1"/>
    </xf>
    <xf numFmtId="0" fontId="0" fillId="6" borderId="26" xfId="0" applyFill="1" applyBorder="1" applyProtection="1">
      <protection locked="0"/>
    </xf>
    <xf numFmtId="0" fontId="0" fillId="6" borderId="49" xfId="0" applyFill="1" applyBorder="1" applyProtection="1">
      <protection locked="0"/>
    </xf>
    <xf numFmtId="0" fontId="44" fillId="6" borderId="49" xfId="0" applyFont="1" applyFill="1" applyBorder="1" applyAlignment="1">
      <alignment horizontal="left" vertical="center" wrapText="1"/>
    </xf>
    <xf numFmtId="0" fontId="0" fillId="6" borderId="72" xfId="0" applyFill="1" applyBorder="1" applyProtection="1">
      <protection locked="0"/>
    </xf>
    <xf numFmtId="0" fontId="0" fillId="6" borderId="0" xfId="0" applyFill="1" applyProtection="1">
      <protection locked="0"/>
    </xf>
    <xf numFmtId="0" fontId="44" fillId="6" borderId="0" xfId="0" applyFont="1" applyFill="1" applyAlignment="1">
      <alignment horizontal="left" vertical="center" wrapText="1"/>
    </xf>
    <xf numFmtId="0" fontId="0" fillId="6" borderId="37" xfId="0" applyFill="1" applyBorder="1" applyProtection="1">
      <protection locked="0"/>
    </xf>
    <xf numFmtId="0" fontId="0" fillId="6" borderId="48" xfId="0" applyFill="1" applyBorder="1" applyProtection="1">
      <protection locked="0"/>
    </xf>
    <xf numFmtId="0" fontId="44" fillId="6" borderId="48" xfId="0" applyFont="1" applyFill="1" applyBorder="1" applyAlignment="1">
      <alignment horizontal="left" vertical="center" wrapText="1"/>
    </xf>
    <xf numFmtId="0" fontId="0" fillId="14" borderId="26" xfId="0" applyFill="1" applyBorder="1" applyProtection="1">
      <protection locked="0"/>
    </xf>
    <xf numFmtId="0" fontId="0" fillId="14" borderId="49" xfId="0" applyFill="1" applyBorder="1" applyProtection="1">
      <protection locked="0"/>
    </xf>
    <xf numFmtId="2" fontId="0" fillId="14" borderId="0" xfId="0" applyNumberFormat="1" applyFill="1"/>
    <xf numFmtId="0" fontId="0" fillId="14" borderId="72" xfId="0" applyFill="1" applyBorder="1" applyProtection="1">
      <protection locked="0"/>
    </xf>
    <xf numFmtId="0" fontId="0" fillId="14" borderId="0" xfId="0" applyFill="1" applyProtection="1">
      <protection locked="0"/>
    </xf>
    <xf numFmtId="0" fontId="0" fillId="14" borderId="37" xfId="0" applyFill="1" applyBorder="1" applyProtection="1">
      <protection locked="0"/>
    </xf>
    <xf numFmtId="0" fontId="0" fillId="14" borderId="48" xfId="0" applyFill="1" applyBorder="1" applyProtection="1">
      <protection locked="0"/>
    </xf>
    <xf numFmtId="0" fontId="0" fillId="7" borderId="26" xfId="0" applyFill="1" applyBorder="1" applyProtection="1">
      <protection locked="0"/>
    </xf>
    <xf numFmtId="0" fontId="0" fillId="7" borderId="49" xfId="0" applyFill="1" applyBorder="1" applyProtection="1">
      <protection locked="0"/>
    </xf>
    <xf numFmtId="2" fontId="0" fillId="7" borderId="0" xfId="0" applyNumberFormat="1" applyFill="1"/>
    <xf numFmtId="0" fontId="0" fillId="7" borderId="72" xfId="0" applyFill="1" applyBorder="1" applyProtection="1">
      <protection locked="0"/>
    </xf>
    <xf numFmtId="0" fontId="0" fillId="7" borderId="0" xfId="0" applyFill="1" applyProtection="1">
      <protection locked="0"/>
    </xf>
    <xf numFmtId="0" fontId="0" fillId="7" borderId="37" xfId="0" applyFill="1" applyBorder="1" applyProtection="1">
      <protection locked="0"/>
    </xf>
    <xf numFmtId="0" fontId="0" fillId="7" borderId="48" xfId="0" applyFill="1" applyBorder="1" applyProtection="1">
      <protection locked="0"/>
    </xf>
    <xf numFmtId="0" fontId="0" fillId="5" borderId="49" xfId="0" applyFill="1" applyBorder="1" applyProtection="1">
      <protection locked="0"/>
    </xf>
    <xf numFmtId="2" fontId="0" fillId="5" borderId="0" xfId="0" applyNumberFormat="1" applyFill="1" applyProtection="1">
      <protection locked="0"/>
    </xf>
    <xf numFmtId="0" fontId="0" fillId="5" borderId="72" xfId="0" applyFill="1" applyBorder="1" applyProtection="1">
      <protection locked="0"/>
    </xf>
    <xf numFmtId="0" fontId="0" fillId="5" borderId="0" xfId="0" applyFill="1" applyProtection="1">
      <protection locked="0"/>
    </xf>
    <xf numFmtId="0" fontId="0" fillId="5" borderId="48" xfId="0" applyFill="1" applyBorder="1" applyProtection="1">
      <protection locked="0"/>
    </xf>
    <xf numFmtId="2" fontId="0" fillId="0" borderId="49" xfId="0" applyNumberFormat="1" applyBorder="1" applyAlignment="1">
      <alignment vertical="center" wrapText="1"/>
    </xf>
    <xf numFmtId="0" fontId="0" fillId="7" borderId="1" xfId="0" applyFill="1" applyBorder="1" applyAlignment="1" applyProtection="1">
      <alignment horizontal="center"/>
      <protection locked="0"/>
    </xf>
    <xf numFmtId="12" fontId="0" fillId="0" borderId="24" xfId="0" applyNumberFormat="1" applyBorder="1" applyAlignment="1" applyProtection="1">
      <alignment wrapText="1"/>
      <protection locked="0"/>
    </xf>
    <xf numFmtId="2" fontId="65" fillId="24" borderId="52" xfId="0" applyNumberFormat="1" applyFont="1" applyFill="1" applyBorder="1" applyAlignment="1">
      <alignment horizontal="center" vertical="center"/>
    </xf>
    <xf numFmtId="2" fontId="0" fillId="0" borderId="52" xfId="0" applyNumberFormat="1" applyBorder="1" applyAlignment="1" applyProtection="1">
      <alignment horizontal="center" vertical="center"/>
      <protection locked="0"/>
    </xf>
    <xf numFmtId="2" fontId="0" fillId="0" borderId="52" xfId="0" applyNumberFormat="1" applyBorder="1" applyAlignment="1" applyProtection="1">
      <alignment horizontal="center"/>
      <protection locked="0"/>
    </xf>
    <xf numFmtId="2" fontId="0" fillId="0" borderId="65" xfId="0" applyNumberFormat="1" applyBorder="1" applyAlignment="1" applyProtection="1">
      <alignment horizontal="center"/>
      <protection locked="0"/>
    </xf>
    <xf numFmtId="2" fontId="0" fillId="0" borderId="58" xfId="0" applyNumberFormat="1" applyBorder="1" applyAlignment="1" applyProtection="1">
      <alignment horizontal="center"/>
      <protection locked="0"/>
    </xf>
    <xf numFmtId="0" fontId="20" fillId="2" borderId="43" xfId="0" applyFont="1" applyFill="1" applyBorder="1" applyAlignment="1">
      <alignment horizontal="center" wrapText="1"/>
    </xf>
    <xf numFmtId="0" fontId="33" fillId="17" borderId="73" xfId="0" applyFont="1" applyFill="1" applyBorder="1" applyAlignment="1" applyProtection="1">
      <alignment horizontal="center" wrapText="1"/>
      <protection hidden="1"/>
    </xf>
    <xf numFmtId="0" fontId="48" fillId="2" borderId="42" xfId="1" applyFont="1" applyFill="1" applyBorder="1" applyAlignment="1" applyProtection="1">
      <alignment horizontal="center" wrapText="1"/>
      <protection locked="0"/>
    </xf>
    <xf numFmtId="0" fontId="46" fillId="16" borderId="41" xfId="0" applyFont="1" applyFill="1" applyBorder="1" applyAlignment="1">
      <alignment horizontal="center" wrapText="1"/>
    </xf>
    <xf numFmtId="0" fontId="20" fillId="2" borderId="41" xfId="0" applyFont="1" applyFill="1" applyBorder="1" applyAlignment="1">
      <alignment horizontal="center" wrapText="1"/>
    </xf>
    <xf numFmtId="0" fontId="33" fillId="17" borderId="9" xfId="0" applyFont="1" applyFill="1" applyBorder="1" applyAlignment="1" applyProtection="1">
      <alignment horizontal="center" vertical="center" wrapText="1"/>
      <protection hidden="1"/>
    </xf>
    <xf numFmtId="0" fontId="46" fillId="0" borderId="0" xfId="0" applyFont="1" applyAlignment="1">
      <alignment horizontal="center"/>
    </xf>
    <xf numFmtId="0" fontId="46" fillId="2" borderId="43" xfId="0" applyFont="1" applyFill="1" applyBorder="1" applyAlignment="1">
      <alignment horizontal="center" wrapText="1"/>
    </xf>
    <xf numFmtId="0" fontId="52" fillId="18" borderId="41" xfId="0" applyFont="1" applyFill="1" applyBorder="1" applyAlignment="1">
      <alignment horizontal="center" wrapText="1"/>
    </xf>
    <xf numFmtId="0" fontId="52" fillId="18" borderId="43" xfId="0" applyFont="1" applyFill="1" applyBorder="1" applyAlignment="1">
      <alignment horizontal="center" wrapText="1"/>
    </xf>
    <xf numFmtId="0" fontId="48" fillId="18" borderId="42" xfId="1" applyFont="1" applyFill="1" applyBorder="1" applyAlignment="1" applyProtection="1">
      <alignment horizontal="center" wrapText="1"/>
      <protection locked="0"/>
    </xf>
    <xf numFmtId="0" fontId="48" fillId="22" borderId="42" xfId="1" applyFont="1" applyFill="1" applyBorder="1" applyAlignment="1" applyProtection="1">
      <alignment horizontal="center" wrapText="1"/>
      <protection locked="0"/>
    </xf>
    <xf numFmtId="0" fontId="52" fillId="22" borderId="41" xfId="0" applyFont="1" applyFill="1" applyBorder="1" applyAlignment="1">
      <alignment horizontal="center" wrapText="1"/>
    </xf>
    <xf numFmtId="0" fontId="52" fillId="22" borderId="43" xfId="0" applyFont="1" applyFill="1" applyBorder="1" applyAlignment="1">
      <alignment horizontal="center" wrapText="1"/>
    </xf>
    <xf numFmtId="0" fontId="48" fillId="15" borderId="42" xfId="1" applyFont="1" applyFill="1" applyBorder="1" applyAlignment="1" applyProtection="1">
      <alignment horizontal="center" wrapText="1"/>
    </xf>
    <xf numFmtId="0" fontId="52" fillId="15" borderId="41" xfId="0" applyFont="1" applyFill="1" applyBorder="1" applyAlignment="1">
      <alignment horizontal="center" wrapText="1"/>
    </xf>
    <xf numFmtId="0" fontId="52" fillId="6" borderId="41" xfId="0" applyFont="1" applyFill="1" applyBorder="1" applyAlignment="1">
      <alignment horizontal="center" wrapText="1"/>
    </xf>
    <xf numFmtId="0" fontId="52" fillId="6" borderId="43" xfId="0" applyFont="1" applyFill="1" applyBorder="1" applyAlignment="1">
      <alignment horizontal="center" wrapText="1"/>
    </xf>
    <xf numFmtId="0" fontId="48" fillId="6" borderId="42" xfId="1" applyFont="1" applyFill="1" applyBorder="1" applyAlignment="1" applyProtection="1">
      <alignment horizontal="center" wrapText="1"/>
    </xf>
    <xf numFmtId="0" fontId="52" fillId="23" borderId="41" xfId="0" applyFont="1" applyFill="1" applyBorder="1" applyAlignment="1">
      <alignment horizontal="center" wrapText="1"/>
    </xf>
    <xf numFmtId="0" fontId="52" fillId="23" borderId="43" xfId="0" applyFont="1" applyFill="1" applyBorder="1" applyAlignment="1">
      <alignment horizontal="center" wrapText="1"/>
    </xf>
    <xf numFmtId="0" fontId="48" fillId="23" borderId="42" xfId="1" applyFont="1" applyFill="1" applyBorder="1" applyAlignment="1" applyProtection="1">
      <alignment horizontal="center" wrapText="1"/>
    </xf>
    <xf numFmtId="0" fontId="48" fillId="21" borderId="42" xfId="1" applyFont="1" applyFill="1" applyBorder="1" applyAlignment="1" applyProtection="1">
      <alignment horizontal="center" wrapText="1"/>
    </xf>
    <xf numFmtId="0" fontId="48" fillId="21" borderId="41" xfId="1" applyFont="1" applyFill="1" applyBorder="1" applyAlignment="1" applyProtection="1">
      <alignment horizontal="center" wrapText="1"/>
    </xf>
    <xf numFmtId="0" fontId="51" fillId="28" borderId="35" xfId="0" applyFont="1" applyFill="1" applyBorder="1" applyAlignment="1">
      <alignment horizontal="center" vertical="center" wrapText="1"/>
    </xf>
    <xf numFmtId="0" fontId="51" fillId="0" borderId="59" xfId="0" applyFont="1" applyBorder="1" applyAlignment="1">
      <alignment horizontal="center" vertical="center" wrapText="1"/>
    </xf>
    <xf numFmtId="0" fontId="51" fillId="28" borderId="74" xfId="0" applyFont="1" applyFill="1" applyBorder="1" applyAlignment="1">
      <alignment horizontal="center" vertical="center" wrapText="1"/>
    </xf>
    <xf numFmtId="0" fontId="48" fillId="4" borderId="42" xfId="1" applyFont="1" applyFill="1" applyBorder="1" applyAlignment="1" applyProtection="1">
      <alignment horizontal="center" wrapText="1"/>
      <protection locked="0"/>
    </xf>
    <xf numFmtId="0" fontId="48" fillId="0" borderId="0" xfId="1" applyFont="1" applyAlignment="1" applyProtection="1">
      <alignment horizontal="center" vertical="center" wrapText="1"/>
      <protection locked="0"/>
    </xf>
    <xf numFmtId="12" fontId="0" fillId="13" borderId="17" xfId="0" applyNumberFormat="1" applyFill="1" applyBorder="1" applyAlignment="1" applyProtection="1">
      <alignment horizontal="center"/>
      <protection hidden="1"/>
    </xf>
    <xf numFmtId="0" fontId="19" fillId="16" borderId="41" xfId="0" applyFont="1" applyFill="1" applyBorder="1" applyAlignment="1">
      <alignment horizontal="center" wrapText="1"/>
    </xf>
    <xf numFmtId="0" fontId="48" fillId="2" borderId="42" xfId="1" applyFont="1" applyFill="1" applyBorder="1" applyAlignment="1" applyProtection="1">
      <alignment horizontal="center"/>
      <protection locked="0"/>
    </xf>
    <xf numFmtId="0" fontId="0" fillId="3" borderId="49" xfId="0" applyFill="1" applyBorder="1" applyAlignment="1" applyProtection="1">
      <alignment vertical="center"/>
      <protection locked="0"/>
    </xf>
    <xf numFmtId="0" fontId="0" fillId="3" borderId="0" xfId="0" applyFill="1" applyAlignment="1" applyProtection="1">
      <alignment vertical="center"/>
      <protection locked="0"/>
    </xf>
    <xf numFmtId="2" fontId="0" fillId="3" borderId="0" xfId="0" applyNumberFormat="1" applyFill="1" applyProtection="1">
      <protection locked="0"/>
    </xf>
    <xf numFmtId="0" fontId="0" fillId="3" borderId="0" xfId="0" applyFill="1" applyAlignment="1" applyProtection="1">
      <alignment vertical="center" wrapText="1"/>
      <protection locked="0"/>
    </xf>
    <xf numFmtId="0" fontId="0" fillId="3" borderId="13" xfId="0" applyFill="1" applyBorder="1" applyAlignment="1" applyProtection="1">
      <alignment vertical="center" wrapText="1"/>
      <protection locked="0"/>
    </xf>
    <xf numFmtId="2" fontId="0" fillId="29" borderId="0" xfId="0" applyNumberFormat="1" applyFill="1" applyProtection="1">
      <protection locked="0"/>
    </xf>
    <xf numFmtId="0" fontId="0" fillId="29" borderId="49" xfId="0" applyFill="1" applyBorder="1" applyAlignment="1" applyProtection="1">
      <alignment vertical="center" wrapText="1"/>
      <protection locked="0"/>
    </xf>
    <xf numFmtId="0" fontId="0" fillId="29" borderId="0" xfId="0" applyFill="1" applyAlignment="1" applyProtection="1">
      <alignment vertical="center" wrapText="1"/>
      <protection locked="0"/>
    </xf>
    <xf numFmtId="0" fontId="0" fillId="29" borderId="48" xfId="0" applyFill="1" applyBorder="1" applyAlignment="1" applyProtection="1">
      <alignment vertical="center" wrapText="1"/>
      <protection locked="0"/>
    </xf>
    <xf numFmtId="0" fontId="0" fillId="29" borderId="48" xfId="0" applyFill="1" applyBorder="1" applyAlignment="1" applyProtection="1">
      <alignment vertical="center"/>
      <protection locked="0"/>
    </xf>
    <xf numFmtId="0" fontId="0" fillId="30" borderId="4" xfId="0" applyFill="1" applyBorder="1"/>
    <xf numFmtId="0" fontId="0" fillId="0" borderId="4" xfId="0" applyBorder="1"/>
    <xf numFmtId="0" fontId="0" fillId="0" borderId="24" xfId="0" applyBorder="1" applyAlignment="1" applyProtection="1">
      <alignment horizontal="left" wrapText="1"/>
      <protection locked="0"/>
    </xf>
    <xf numFmtId="0" fontId="0" fillId="0" borderId="49" xfId="0" applyBorder="1" applyAlignment="1" applyProtection="1">
      <alignment horizontal="left" wrapText="1"/>
      <protection locked="0"/>
    </xf>
    <xf numFmtId="0" fontId="0" fillId="0" borderId="25" xfId="0" applyBorder="1" applyAlignment="1" applyProtection="1">
      <alignment horizontal="left" wrapText="1"/>
      <protection locked="0"/>
    </xf>
    <xf numFmtId="0" fontId="48" fillId="0" borderId="18" xfId="1" applyFont="1" applyBorder="1" applyAlignment="1" applyProtection="1">
      <alignment vertical="center"/>
    </xf>
    <xf numFmtId="12" fontId="0" fillId="0" borderId="1" xfId="0" applyNumberFormat="1" applyBorder="1" applyAlignment="1" applyProtection="1">
      <alignment horizontal="left" wrapText="1"/>
      <protection hidden="1"/>
    </xf>
    <xf numFmtId="12" fontId="0" fillId="0" borderId="1" xfId="0" applyNumberFormat="1" applyBorder="1" applyAlignment="1" applyProtection="1">
      <alignment horizontal="left" wrapText="1"/>
      <protection locked="0"/>
    </xf>
    <xf numFmtId="0" fontId="0" fillId="0" borderId="1" xfId="0" applyBorder="1" applyAlignment="1" applyProtection="1">
      <alignment wrapText="1"/>
      <protection locked="0"/>
    </xf>
    <xf numFmtId="0" fontId="0" fillId="0" borderId="0" xfId="0" applyAlignment="1">
      <alignment horizontal="left" wrapText="1"/>
    </xf>
    <xf numFmtId="0" fontId="0" fillId="0" borderId="21" xfId="0" applyBorder="1" applyAlignment="1" applyProtection="1">
      <alignment wrapText="1"/>
      <protection locked="0"/>
    </xf>
    <xf numFmtId="0" fontId="0" fillId="0" borderId="1" xfId="0" applyBorder="1" applyAlignment="1" applyProtection="1">
      <alignment horizontal="right" wrapText="1"/>
      <protection locked="0"/>
    </xf>
    <xf numFmtId="2" fontId="0" fillId="0" borderId="1" xfId="0" applyNumberFormat="1" applyBorder="1" applyAlignment="1" applyProtection="1">
      <alignment horizontal="right" wrapText="1"/>
      <protection locked="0"/>
    </xf>
    <xf numFmtId="0" fontId="0" fillId="0" borderId="1" xfId="0" applyBorder="1" applyAlignment="1" applyProtection="1">
      <alignment horizontal="left" wrapText="1"/>
      <protection locked="0"/>
    </xf>
    <xf numFmtId="12" fontId="33" fillId="2" borderId="1" xfId="0" applyNumberFormat="1" applyFont="1" applyFill="1" applyBorder="1" applyAlignment="1" applyProtection="1">
      <alignment horizontal="center" vertical="center" wrapText="1"/>
      <protection hidden="1"/>
    </xf>
    <xf numFmtId="12" fontId="33" fillId="2" borderId="1" xfId="0" applyNumberFormat="1" applyFont="1" applyFill="1" applyBorder="1" applyAlignment="1" applyProtection="1">
      <alignment horizontal="center" vertical="center"/>
      <protection hidden="1"/>
    </xf>
    <xf numFmtId="2" fontId="75" fillId="2" borderId="1" xfId="0" applyNumberFormat="1" applyFont="1" applyFill="1" applyBorder="1" applyAlignment="1" applyProtection="1">
      <alignment horizontal="center" vertical="center"/>
      <protection hidden="1"/>
    </xf>
    <xf numFmtId="2" fontId="73" fillId="2" borderId="1" xfId="0" applyNumberFormat="1" applyFont="1" applyFill="1" applyBorder="1" applyAlignment="1" applyProtection="1">
      <alignment horizontal="center" vertical="center"/>
      <protection hidden="1"/>
    </xf>
    <xf numFmtId="2" fontId="74" fillId="2" borderId="1" xfId="0" applyNumberFormat="1" applyFont="1" applyFill="1" applyBorder="1" applyAlignment="1" applyProtection="1">
      <alignment horizontal="center" vertical="center"/>
      <protection hidden="1"/>
    </xf>
    <xf numFmtId="2" fontId="72" fillId="10" borderId="1" xfId="0" applyNumberFormat="1" applyFont="1" applyFill="1" applyBorder="1" applyAlignment="1" applyProtection="1">
      <alignment horizontal="center" vertical="center"/>
      <protection hidden="1"/>
    </xf>
    <xf numFmtId="2" fontId="31" fillId="10" borderId="1" xfId="0" applyNumberFormat="1" applyFont="1" applyFill="1" applyBorder="1" applyAlignment="1" applyProtection="1">
      <alignment horizontal="center" vertical="center"/>
      <protection hidden="1"/>
    </xf>
    <xf numFmtId="0" fontId="69" fillId="20" borderId="15" xfId="0" applyFont="1" applyFill="1" applyBorder="1" applyAlignment="1">
      <alignment horizontal="center" vertical="center" wrapText="1"/>
    </xf>
    <xf numFmtId="0" fontId="33" fillId="20" borderId="75" xfId="0" applyFont="1" applyFill="1" applyBorder="1" applyAlignment="1">
      <alignment horizontal="center" vertical="center" wrapText="1"/>
    </xf>
    <xf numFmtId="0" fontId="44" fillId="0" borderId="0" xfId="0" applyFont="1" applyAlignment="1">
      <alignment vertical="center" wrapText="1"/>
    </xf>
    <xf numFmtId="0" fontId="33" fillId="0" borderId="0" xfId="0" applyFont="1" applyAlignment="1">
      <alignment horizontal="center" vertical="center" wrapText="1"/>
    </xf>
    <xf numFmtId="0" fontId="33" fillId="20" borderId="23" xfId="0" applyFont="1" applyFill="1" applyBorder="1" applyAlignment="1">
      <alignment horizontal="center" vertical="center" wrapText="1"/>
    </xf>
    <xf numFmtId="0" fontId="0" fillId="0" borderId="21" xfId="0" applyBorder="1"/>
    <xf numFmtId="0" fontId="30" fillId="0" borderId="0" xfId="0" applyFont="1" applyProtection="1">
      <protection locked="0"/>
    </xf>
    <xf numFmtId="0" fontId="33" fillId="0" borderId="76" xfId="0" applyFont="1" applyBorder="1"/>
    <xf numFmtId="0" fontId="33" fillId="8" borderId="1" xfId="0" applyFont="1" applyFill="1" applyBorder="1" applyAlignment="1">
      <alignment horizontal="center" vertical="center"/>
    </xf>
    <xf numFmtId="0" fontId="0" fillId="14" borderId="1" xfId="0" applyFill="1" applyBorder="1" applyProtection="1">
      <protection locked="0"/>
    </xf>
    <xf numFmtId="0" fontId="0" fillId="14" borderId="1" xfId="0" applyFill="1" applyBorder="1" applyAlignment="1" applyProtection="1">
      <alignment horizontal="center" wrapText="1"/>
      <protection locked="0"/>
    </xf>
    <xf numFmtId="1" fontId="0" fillId="0" borderId="1" xfId="0" applyNumberFormat="1" applyBorder="1" applyAlignment="1">
      <alignment horizontal="center" vertical="center"/>
    </xf>
    <xf numFmtId="12" fontId="0" fillId="0" borderId="0" xfId="0" applyNumberFormat="1" applyProtection="1">
      <protection locked="0"/>
    </xf>
    <xf numFmtId="0" fontId="52" fillId="0" borderId="0" xfId="0" applyFont="1" applyAlignment="1">
      <alignment horizontal="center" wrapText="1"/>
    </xf>
    <xf numFmtId="0" fontId="28" fillId="28" borderId="43" xfId="1" applyFont="1" applyFill="1" applyBorder="1" applyAlignment="1" applyProtection="1">
      <alignment horizontal="center" wrapText="1"/>
      <protection locked="0"/>
    </xf>
    <xf numFmtId="10" fontId="29" fillId="2" borderId="29" xfId="2" applyNumberFormat="1" applyFont="1" applyFill="1" applyBorder="1" applyAlignment="1" applyProtection="1">
      <alignment horizontal="center" vertical="center"/>
      <protection hidden="1"/>
    </xf>
    <xf numFmtId="0" fontId="85" fillId="0" borderId="0" xfId="0" applyFont="1" applyAlignment="1">
      <alignment horizontal="center"/>
    </xf>
    <xf numFmtId="14" fontId="86" fillId="0" borderId="0" xfId="0" applyNumberFormat="1" applyFont="1" applyAlignment="1">
      <alignment horizontal="center" wrapText="1"/>
    </xf>
    <xf numFmtId="0" fontId="33" fillId="0" borderId="21" xfId="0" applyFont="1" applyBorder="1" applyAlignment="1">
      <alignment horizontal="center" vertical="center" wrapText="1"/>
    </xf>
    <xf numFmtId="0" fontId="0" fillId="0" borderId="0" xfId="0" applyAlignment="1" applyProtection="1">
      <alignment horizontal="left" vertical="top"/>
      <protection locked="0"/>
    </xf>
    <xf numFmtId="0" fontId="33" fillId="0" borderId="35" xfId="0" applyFont="1" applyBorder="1" applyAlignment="1">
      <alignment horizontal="center" vertical="center" wrapText="1"/>
    </xf>
    <xf numFmtId="0" fontId="33" fillId="0" borderId="19" xfId="0" applyFont="1" applyBorder="1" applyAlignment="1">
      <alignment horizontal="center" vertical="center" wrapText="1"/>
    </xf>
    <xf numFmtId="12" fontId="33" fillId="2" borderId="4" xfId="0" applyNumberFormat="1" applyFont="1" applyFill="1" applyBorder="1" applyAlignment="1" applyProtection="1">
      <alignment horizontal="center" vertical="center"/>
      <protection hidden="1"/>
    </xf>
    <xf numFmtId="0" fontId="35" fillId="2" borderId="2"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49" fillId="5" borderId="2" xfId="0" applyFont="1" applyFill="1" applyBorder="1" applyAlignment="1">
      <alignment horizontal="center" vertical="center" wrapText="1"/>
    </xf>
    <xf numFmtId="0" fontId="49" fillId="5" borderId="1" xfId="0" applyFont="1" applyFill="1" applyBorder="1" applyAlignment="1">
      <alignment horizontal="center" vertical="center" wrapText="1"/>
    </xf>
    <xf numFmtId="0" fontId="39" fillId="6" borderId="2" xfId="0" applyFont="1" applyFill="1" applyBorder="1" applyAlignment="1">
      <alignment horizontal="center" vertical="center" wrapText="1"/>
    </xf>
    <xf numFmtId="0" fontId="39" fillId="6" borderId="1" xfId="0" applyFont="1" applyFill="1" applyBorder="1" applyAlignment="1">
      <alignment horizontal="center" vertical="center" wrapText="1"/>
    </xf>
    <xf numFmtId="0" fontId="35" fillId="0" borderId="34" xfId="0" applyFont="1" applyBorder="1" applyAlignment="1" applyProtection="1">
      <alignment horizontal="center" wrapText="1"/>
      <protection locked="0"/>
    </xf>
    <xf numFmtId="0" fontId="40" fillId="7" borderId="21" xfId="0" applyFont="1" applyFill="1" applyBorder="1" applyAlignment="1">
      <alignment horizontal="center" vertical="center" wrapText="1"/>
    </xf>
    <xf numFmtId="0" fontId="49" fillId="5" borderId="21" xfId="0" applyFont="1" applyFill="1" applyBorder="1" applyAlignment="1">
      <alignment horizontal="center" vertical="center" wrapText="1"/>
    </xf>
    <xf numFmtId="0" fontId="39" fillId="6" borderId="21" xfId="0" applyFont="1" applyFill="1" applyBorder="1" applyAlignment="1">
      <alignment horizontal="center" vertical="center" wrapText="1"/>
    </xf>
    <xf numFmtId="0" fontId="35" fillId="2" borderId="21" xfId="0" applyFont="1" applyFill="1" applyBorder="1" applyAlignment="1">
      <alignment horizontal="center" vertical="center" wrapText="1"/>
    </xf>
    <xf numFmtId="12" fontId="0" fillId="2" borderId="5" xfId="0" applyNumberFormat="1" applyFill="1" applyBorder="1" applyAlignment="1" applyProtection="1">
      <alignment horizontal="center"/>
      <protection hidden="1"/>
    </xf>
    <xf numFmtId="0" fontId="35" fillId="13" borderId="2" xfId="0" applyFont="1" applyFill="1" applyBorder="1" applyAlignment="1" applyProtection="1">
      <alignment horizontal="center" vertical="center" wrapText="1"/>
      <protection hidden="1"/>
    </xf>
    <xf numFmtId="0" fontId="35" fillId="13" borderId="3" xfId="0" applyFont="1" applyFill="1" applyBorder="1" applyAlignment="1" applyProtection="1">
      <alignment horizontal="center" vertical="center" wrapText="1"/>
      <protection hidden="1"/>
    </xf>
    <xf numFmtId="0" fontId="35" fillId="4" borderId="2" xfId="0" applyFont="1" applyFill="1" applyBorder="1" applyAlignment="1">
      <alignment horizontal="center" wrapText="1"/>
    </xf>
    <xf numFmtId="0" fontId="35" fillId="4" borderId="1" xfId="0" applyFont="1" applyFill="1" applyBorder="1" applyAlignment="1">
      <alignment horizontal="center" wrapText="1"/>
    </xf>
    <xf numFmtId="0" fontId="35" fillId="6" borderId="2" xfId="0" applyFont="1" applyFill="1" applyBorder="1" applyAlignment="1">
      <alignment horizontal="center" wrapText="1"/>
    </xf>
    <xf numFmtId="0" fontId="35" fillId="6" borderId="1" xfId="0" applyFont="1" applyFill="1" applyBorder="1" applyAlignment="1">
      <alignment horizontal="center" wrapText="1"/>
    </xf>
    <xf numFmtId="0" fontId="35" fillId="2" borderId="2" xfId="0" applyFont="1" applyFill="1" applyBorder="1" applyAlignment="1">
      <alignment horizontal="center" wrapText="1"/>
    </xf>
    <xf numFmtId="0" fontId="35" fillId="2" borderId="1" xfId="0" applyFont="1" applyFill="1" applyBorder="1" applyAlignment="1">
      <alignment horizontal="center" wrapText="1"/>
    </xf>
    <xf numFmtId="0" fontId="35" fillId="7" borderId="2" xfId="0" applyFont="1" applyFill="1" applyBorder="1" applyAlignment="1">
      <alignment horizontal="center" wrapText="1"/>
    </xf>
    <xf numFmtId="0" fontId="35" fillId="7" borderId="1" xfId="0" applyFont="1" applyFill="1" applyBorder="1" applyAlignment="1">
      <alignment horizontal="center" wrapText="1"/>
    </xf>
    <xf numFmtId="0" fontId="36" fillId="5" borderId="2" xfId="0" applyFont="1" applyFill="1" applyBorder="1" applyAlignment="1">
      <alignment horizontal="center" wrapText="1"/>
    </xf>
    <xf numFmtId="0" fontId="36" fillId="5" borderId="1" xfId="0" applyFont="1" applyFill="1" applyBorder="1" applyAlignment="1">
      <alignment horizontal="center" wrapText="1"/>
    </xf>
    <xf numFmtId="0" fontId="0" fillId="0" borderId="4" xfId="0" applyBorder="1" applyAlignment="1">
      <alignment horizontal="center" vertical="center"/>
    </xf>
    <xf numFmtId="0" fontId="33" fillId="3" borderId="16" xfId="0" applyFont="1" applyFill="1" applyBorder="1" applyAlignment="1">
      <alignment horizontal="center" vertical="center" wrapText="1"/>
    </xf>
    <xf numFmtId="0" fontId="33" fillId="3" borderId="17" xfId="0" applyFont="1" applyFill="1" applyBorder="1" applyAlignment="1">
      <alignment horizontal="center" vertical="center" wrapText="1"/>
    </xf>
    <xf numFmtId="0" fontId="33" fillId="8" borderId="1" xfId="0" applyFont="1" applyFill="1" applyBorder="1" applyAlignment="1">
      <alignment horizontal="center" vertical="center" wrapText="1"/>
    </xf>
    <xf numFmtId="2" fontId="33" fillId="13" borderId="24" xfId="0" applyNumberFormat="1" applyFont="1" applyFill="1" applyBorder="1" applyAlignment="1">
      <alignment horizontal="center" wrapText="1"/>
    </xf>
    <xf numFmtId="0" fontId="31" fillId="5" borderId="38" xfId="0" applyFont="1" applyFill="1" applyBorder="1" applyAlignment="1">
      <alignment horizontal="right" vertical="center"/>
    </xf>
    <xf numFmtId="0" fontId="33" fillId="8" borderId="1" xfId="0" applyFont="1" applyFill="1" applyBorder="1" applyAlignment="1">
      <alignment horizontal="center"/>
    </xf>
    <xf numFmtId="0" fontId="72" fillId="7" borderId="38" xfId="0" applyFont="1" applyFill="1" applyBorder="1" applyAlignment="1">
      <alignment horizontal="right" vertical="center"/>
    </xf>
    <xf numFmtId="0" fontId="75" fillId="4" borderId="38" xfId="0" applyFont="1" applyFill="1" applyBorder="1" applyAlignment="1">
      <alignment horizontal="right" vertical="center"/>
    </xf>
    <xf numFmtId="2" fontId="0" fillId="0" borderId="1" xfId="0" applyNumberFormat="1" applyBorder="1" applyAlignment="1" applyProtection="1">
      <alignment horizontal="center" vertical="center"/>
      <protection locked="0"/>
    </xf>
    <xf numFmtId="2" fontId="0" fillId="0" borderId="4" xfId="0" applyNumberFormat="1" applyBorder="1" applyAlignment="1" applyProtection="1">
      <alignment horizontal="center" vertical="center"/>
      <protection locked="0"/>
    </xf>
    <xf numFmtId="0" fontId="48" fillId="0" borderId="18" xfId="1" applyFont="1" applyFill="1" applyBorder="1" applyAlignment="1" applyProtection="1">
      <alignment horizontal="center" vertical="center"/>
      <protection locked="0"/>
    </xf>
    <xf numFmtId="0" fontId="73" fillId="6" borderId="38" xfId="0" applyFont="1" applyFill="1" applyBorder="1" applyAlignment="1">
      <alignment horizontal="right" vertical="center"/>
    </xf>
    <xf numFmtId="0" fontId="74" fillId="14" borderId="38" xfId="0" applyFont="1" applyFill="1" applyBorder="1" applyAlignment="1">
      <alignment horizontal="right" vertical="center"/>
    </xf>
    <xf numFmtId="0" fontId="46" fillId="0" borderId="18" xfId="0" applyFont="1" applyBorder="1" applyAlignment="1">
      <alignment horizontal="center" vertical="center" wrapText="1"/>
    </xf>
    <xf numFmtId="0" fontId="46" fillId="0" borderId="0" xfId="0" applyFont="1" applyAlignment="1">
      <alignment horizontal="center" vertical="center" wrapText="1"/>
    </xf>
    <xf numFmtId="0" fontId="63" fillId="2" borderId="26" xfId="0" applyFont="1" applyFill="1" applyBorder="1" applyAlignment="1">
      <alignment horizontal="center" wrapText="1"/>
    </xf>
    <xf numFmtId="0" fontId="63" fillId="2" borderId="49" xfId="0" applyFont="1" applyFill="1" applyBorder="1" applyAlignment="1">
      <alignment horizontal="center"/>
    </xf>
    <xf numFmtId="0" fontId="63" fillId="2" borderId="77" xfId="0" applyFont="1" applyFill="1" applyBorder="1" applyAlignment="1">
      <alignment horizontal="center"/>
    </xf>
    <xf numFmtId="0" fontId="63" fillId="2" borderId="37" xfId="0" applyFont="1" applyFill="1" applyBorder="1" applyAlignment="1">
      <alignment horizontal="center"/>
    </xf>
    <xf numFmtId="0" fontId="63" fillId="2" borderId="48" xfId="0" applyFont="1" applyFill="1" applyBorder="1" applyAlignment="1">
      <alignment horizontal="center"/>
    </xf>
    <xf numFmtId="0" fontId="63" fillId="2" borderId="36" xfId="0" applyFont="1" applyFill="1" applyBorder="1" applyAlignment="1">
      <alignment horizontal="center"/>
    </xf>
    <xf numFmtId="0" fontId="0" fillId="0" borderId="26"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0" fillId="0" borderId="77" xfId="0" applyBorder="1" applyAlignment="1" applyProtection="1">
      <alignment horizontal="left" vertical="top"/>
      <protection locked="0"/>
    </xf>
    <xf numFmtId="0" fontId="0" fillId="0" borderId="72"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78" xfId="0" applyBorder="1" applyAlignment="1" applyProtection="1">
      <alignment horizontal="left" vertical="top"/>
      <protection locked="0"/>
    </xf>
    <xf numFmtId="0" fontId="0" fillId="0" borderId="37" xfId="0" applyBorder="1" applyAlignment="1" applyProtection="1">
      <alignment horizontal="left" vertical="top"/>
      <protection locked="0"/>
    </xf>
    <xf numFmtId="0" fontId="0" fillId="0" borderId="48"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35" fillId="21" borderId="73" xfId="0" applyFont="1" applyFill="1" applyBorder="1" applyAlignment="1">
      <alignment horizontal="center" vertical="center" wrapText="1"/>
    </xf>
    <xf numFmtId="0" fontId="35" fillId="21" borderId="18" xfId="0" applyFont="1" applyFill="1" applyBorder="1" applyAlignment="1">
      <alignment horizontal="center" vertical="center" wrapText="1"/>
    </xf>
    <xf numFmtId="0" fontId="35" fillId="21" borderId="47" xfId="0" applyFont="1" applyFill="1" applyBorder="1" applyAlignment="1">
      <alignment horizontal="center" vertical="center" wrapText="1"/>
    </xf>
    <xf numFmtId="0" fontId="33" fillId="8" borderId="51" xfId="0" applyFont="1" applyFill="1" applyBorder="1" applyAlignment="1">
      <alignment horizontal="center" vertical="center" wrapText="1"/>
    </xf>
    <xf numFmtId="0" fontId="33" fillId="8" borderId="40" xfId="0" applyFont="1" applyFill="1" applyBorder="1" applyAlignment="1">
      <alignment horizontal="center" vertical="center" wrapText="1"/>
    </xf>
    <xf numFmtId="0" fontId="33" fillId="17" borderId="65" xfId="0" applyFont="1" applyFill="1" applyBorder="1" applyAlignment="1">
      <alignment horizontal="center" vertical="center" wrapText="1"/>
    </xf>
    <xf numFmtId="0" fontId="33" fillId="17" borderId="61" xfId="0" applyFont="1" applyFill="1" applyBorder="1" applyAlignment="1">
      <alignment horizontal="center" vertical="center" wrapText="1"/>
    </xf>
    <xf numFmtId="0" fontId="35" fillId="7" borderId="73" xfId="0" applyFont="1" applyFill="1" applyBorder="1" applyAlignment="1">
      <alignment horizontal="center" vertical="center" wrapText="1"/>
    </xf>
    <xf numFmtId="0" fontId="35" fillId="7" borderId="59" xfId="0" applyFont="1" applyFill="1" applyBorder="1" applyAlignment="1">
      <alignment horizontal="center" vertical="center" wrapText="1"/>
    </xf>
    <xf numFmtId="0" fontId="35" fillId="7" borderId="45" xfId="0" applyFont="1" applyFill="1" applyBorder="1" applyAlignment="1">
      <alignment horizontal="center" vertical="center" wrapText="1"/>
    </xf>
    <xf numFmtId="2" fontId="33" fillId="0" borderId="42" xfId="0" applyNumberFormat="1" applyFont="1" applyBorder="1" applyAlignment="1" applyProtection="1">
      <alignment horizontal="center" vertical="center"/>
      <protection locked="0"/>
    </xf>
    <xf numFmtId="2" fontId="33" fillId="0" borderId="61" xfId="0" applyNumberFormat="1" applyFont="1" applyBorder="1" applyAlignment="1" applyProtection="1">
      <alignment horizontal="center" vertical="center"/>
      <protection locked="0"/>
    </xf>
    <xf numFmtId="0" fontId="33" fillId="16" borderId="73" xfId="0" applyFont="1" applyFill="1" applyBorder="1" applyAlignment="1">
      <alignment horizontal="center" vertical="center" wrapText="1"/>
    </xf>
    <xf numFmtId="0" fontId="33" fillId="16" borderId="18" xfId="0" applyFont="1" applyFill="1" applyBorder="1" applyAlignment="1">
      <alignment horizontal="center" vertical="center"/>
    </xf>
    <xf numFmtId="0" fontId="33" fillId="16" borderId="47" xfId="0" applyFont="1" applyFill="1" applyBorder="1" applyAlignment="1">
      <alignment horizontal="center" vertical="center"/>
    </xf>
    <xf numFmtId="12" fontId="33" fillId="14" borderId="57" xfId="0" applyNumberFormat="1" applyFont="1" applyFill="1" applyBorder="1" applyAlignment="1">
      <alignment horizontal="center" vertical="center"/>
    </xf>
    <xf numFmtId="12" fontId="33" fillId="14" borderId="31" xfId="0" applyNumberFormat="1" applyFont="1" applyFill="1" applyBorder="1" applyAlignment="1">
      <alignment horizontal="center" vertical="center"/>
    </xf>
    <xf numFmtId="0" fontId="33" fillId="3" borderId="51" xfId="0" applyFont="1" applyFill="1" applyBorder="1" applyAlignment="1">
      <alignment horizontal="center" vertical="center" wrapText="1"/>
    </xf>
    <xf numFmtId="0" fontId="33" fillId="3" borderId="20" xfId="0" applyFont="1" applyFill="1" applyBorder="1" applyAlignment="1">
      <alignment horizontal="center" vertical="center" wrapText="1"/>
    </xf>
    <xf numFmtId="0" fontId="35" fillId="27" borderId="8" xfId="0" applyFont="1" applyFill="1" applyBorder="1" applyAlignment="1">
      <alignment horizontal="center" vertical="center" wrapText="1"/>
    </xf>
    <xf numFmtId="0" fontId="35" fillId="27" borderId="24" xfId="0" applyFont="1" applyFill="1" applyBorder="1" applyAlignment="1">
      <alignment horizontal="center" vertical="center" wrapText="1"/>
    </xf>
    <xf numFmtId="0" fontId="35" fillId="27" borderId="54" xfId="0" applyFont="1" applyFill="1" applyBorder="1" applyAlignment="1">
      <alignment horizontal="center" vertical="center" wrapText="1"/>
    </xf>
    <xf numFmtId="0" fontId="48" fillId="0" borderId="0" xfId="1" applyFont="1" applyBorder="1" applyAlignment="1" applyProtection="1">
      <alignment horizontal="center" vertical="center"/>
      <protection locked="0"/>
    </xf>
    <xf numFmtId="0" fontId="48" fillId="0" borderId="13" xfId="1" applyFont="1" applyBorder="1" applyAlignment="1" applyProtection="1">
      <alignment horizontal="center" vertical="center"/>
      <protection locked="0"/>
    </xf>
    <xf numFmtId="0" fontId="33" fillId="24" borderId="41" xfId="0" applyFont="1" applyFill="1" applyBorder="1" applyAlignment="1">
      <alignment horizontal="center" vertical="center" wrapText="1"/>
    </xf>
    <xf numFmtId="0" fontId="33" fillId="24" borderId="61" xfId="0" applyFont="1" applyFill="1" applyBorder="1" applyAlignment="1">
      <alignment horizontal="center" vertical="center" wrapText="1"/>
    </xf>
    <xf numFmtId="0" fontId="0" fillId="7" borderId="64" xfId="0" applyFill="1" applyBorder="1" applyAlignment="1">
      <alignment horizontal="center" vertical="center" wrapText="1"/>
    </xf>
    <xf numFmtId="0" fontId="0" fillId="7" borderId="45" xfId="0" applyFill="1" applyBorder="1" applyAlignment="1">
      <alignment horizontal="center" vertical="center" wrapText="1"/>
    </xf>
    <xf numFmtId="0" fontId="0" fillId="7" borderId="73" xfId="0" applyFill="1" applyBorder="1" applyAlignment="1">
      <alignment horizontal="center" vertical="center" wrapText="1"/>
    </xf>
    <xf numFmtId="0" fontId="0" fillId="7" borderId="40" xfId="0" applyFill="1" applyBorder="1" applyAlignment="1">
      <alignment horizontal="center" vertical="center" wrapText="1"/>
    </xf>
    <xf numFmtId="0" fontId="33" fillId="7" borderId="57" xfId="0" applyFont="1" applyFill="1" applyBorder="1" applyAlignment="1">
      <alignment horizontal="center" vertical="center" wrapText="1"/>
    </xf>
    <xf numFmtId="0" fontId="33" fillId="7" borderId="22" xfId="0" applyFont="1" applyFill="1" applyBorder="1" applyAlignment="1">
      <alignment horizontal="center" vertical="center" wrapText="1"/>
    </xf>
    <xf numFmtId="12" fontId="33" fillId="2" borderId="65" xfId="0" applyNumberFormat="1" applyFont="1" applyFill="1" applyBorder="1" applyAlignment="1">
      <alignment horizontal="center" vertical="center"/>
    </xf>
    <xf numFmtId="12" fontId="33" fillId="2" borderId="43" xfId="0" applyNumberFormat="1" applyFont="1" applyFill="1" applyBorder="1" applyAlignment="1">
      <alignment horizontal="center" vertical="center"/>
    </xf>
    <xf numFmtId="0" fontId="63" fillId="10" borderId="60" xfId="0" applyFont="1" applyFill="1" applyBorder="1" applyAlignment="1">
      <alignment horizontal="center" vertical="center" wrapText="1"/>
    </xf>
    <xf numFmtId="0" fontId="63" fillId="10" borderId="53" xfId="0" applyFont="1" applyFill="1" applyBorder="1" applyAlignment="1">
      <alignment horizontal="center" vertical="center" wrapText="1"/>
    </xf>
    <xf numFmtId="0" fontId="63" fillId="10" borderId="53" xfId="0" applyFont="1" applyFill="1" applyBorder="1" applyAlignment="1">
      <alignment horizontal="center" vertical="center"/>
    </xf>
    <xf numFmtId="0" fontId="63" fillId="10" borderId="76" xfId="0" applyFont="1" applyFill="1" applyBorder="1" applyAlignment="1">
      <alignment horizontal="center" vertical="center"/>
    </xf>
    <xf numFmtId="0" fontId="33" fillId="18" borderId="27" xfId="0" applyFont="1" applyFill="1" applyBorder="1" applyAlignment="1">
      <alignment horizontal="center" vertical="center" wrapText="1"/>
    </xf>
    <xf numFmtId="0" fontId="33" fillId="18" borderId="22" xfId="0" applyFont="1" applyFill="1" applyBorder="1" applyAlignment="1">
      <alignment horizontal="center" vertical="center" wrapText="1"/>
    </xf>
    <xf numFmtId="0" fontId="35" fillId="3" borderId="40" xfId="0" applyFont="1" applyFill="1" applyBorder="1" applyAlignment="1">
      <alignment horizontal="center" vertical="center" wrapText="1"/>
    </xf>
    <xf numFmtId="0" fontId="33" fillId="0" borderId="59"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19" xfId="0" applyFont="1" applyBorder="1" applyAlignment="1">
      <alignment horizontal="center" vertical="center" wrapText="1"/>
    </xf>
    <xf numFmtId="0" fontId="26" fillId="0" borderId="7" xfId="1" applyFont="1" applyBorder="1" applyAlignment="1" applyProtection="1">
      <alignment horizontal="center" vertical="center"/>
      <protection locked="0"/>
    </xf>
    <xf numFmtId="0" fontId="26" fillId="0" borderId="63" xfId="1" applyFont="1" applyBorder="1" applyAlignment="1" applyProtection="1">
      <alignment horizontal="center" vertical="center"/>
      <protection locked="0"/>
    </xf>
    <xf numFmtId="0" fontId="35" fillId="11" borderId="40" xfId="0" applyFont="1" applyFill="1" applyBorder="1" applyAlignment="1">
      <alignment horizontal="center" vertical="center" wrapText="1"/>
    </xf>
    <xf numFmtId="0" fontId="9" fillId="0" borderId="18" xfId="0" applyFont="1" applyBorder="1" applyAlignment="1">
      <alignment horizontal="center" vertical="center" wrapText="1"/>
    </xf>
    <xf numFmtId="0" fontId="63" fillId="0" borderId="73" xfId="0" applyFont="1" applyBorder="1" applyAlignment="1">
      <alignment horizontal="right" vertical="center"/>
    </xf>
    <xf numFmtId="0" fontId="63" fillId="0" borderId="18" xfId="0" applyFont="1" applyBorder="1" applyAlignment="1">
      <alignment horizontal="right" vertical="center"/>
    </xf>
    <xf numFmtId="0" fontId="63" fillId="0" borderId="13" xfId="0" applyFont="1" applyBorder="1" applyAlignment="1" applyProtection="1">
      <alignment horizontal="center" vertical="center"/>
      <protection locked="0"/>
    </xf>
    <xf numFmtId="0" fontId="63" fillId="0" borderId="46" xfId="0" applyFont="1" applyBorder="1" applyAlignment="1" applyProtection="1">
      <alignment horizontal="center" vertical="center"/>
      <protection locked="0"/>
    </xf>
    <xf numFmtId="0" fontId="63" fillId="0" borderId="45" xfId="0" applyFont="1" applyBorder="1" applyAlignment="1">
      <alignment horizontal="right" vertical="center" wrapText="1"/>
    </xf>
    <xf numFmtId="0" fontId="63" fillId="0" borderId="13" xfId="0" applyFont="1" applyBorder="1" applyAlignment="1">
      <alignment horizontal="right" vertical="center" wrapText="1"/>
    </xf>
    <xf numFmtId="0" fontId="33" fillId="16" borderId="59" xfId="0" applyFont="1" applyFill="1" applyBorder="1" applyAlignment="1">
      <alignment horizontal="center" vertical="center" wrapText="1"/>
    </xf>
    <xf numFmtId="0" fontId="33" fillId="16" borderId="40" xfId="0" applyFont="1" applyFill="1" applyBorder="1" applyAlignment="1">
      <alignment horizontal="center" vertical="center" wrapText="1"/>
    </xf>
    <xf numFmtId="0" fontId="63" fillId="0" borderId="18" xfId="0" applyFont="1" applyBorder="1" applyAlignment="1" applyProtection="1">
      <alignment horizontal="center" vertical="center"/>
      <protection locked="0"/>
    </xf>
    <xf numFmtId="0" fontId="63" fillId="0" borderId="47" xfId="0" applyFont="1" applyBorder="1" applyAlignment="1" applyProtection="1">
      <alignment horizontal="center" vertical="center"/>
      <protection locked="0"/>
    </xf>
    <xf numFmtId="0" fontId="33" fillId="30" borderId="16" xfId="0" applyFont="1" applyFill="1" applyBorder="1" applyAlignment="1">
      <alignment horizontal="center" vertical="center" wrapText="1"/>
    </xf>
    <xf numFmtId="0" fontId="33" fillId="30" borderId="21" xfId="0" applyFont="1" applyFill="1" applyBorder="1" applyAlignment="1">
      <alignment horizontal="center" vertical="center" wrapText="1"/>
    </xf>
    <xf numFmtId="0" fontId="33" fillId="7" borderId="34" xfId="0" applyFont="1" applyFill="1" applyBorder="1" applyAlignment="1">
      <alignment horizontal="center" vertical="center" wrapText="1"/>
    </xf>
    <xf numFmtId="0" fontId="33" fillId="7" borderId="21" xfId="0" applyFont="1" applyFill="1" applyBorder="1" applyAlignment="1">
      <alignment horizontal="center" vertical="center" wrapText="1"/>
    </xf>
    <xf numFmtId="0" fontId="63" fillId="2" borderId="60" xfId="0" applyFont="1" applyFill="1" applyBorder="1" applyAlignment="1">
      <alignment horizontal="center" vertical="top" wrapText="1"/>
    </xf>
    <xf numFmtId="0" fontId="63" fillId="2" borderId="53" xfId="0" applyFont="1" applyFill="1" applyBorder="1" applyAlignment="1">
      <alignment horizontal="center" vertical="top"/>
    </xf>
    <xf numFmtId="0" fontId="63" fillId="2" borderId="76" xfId="0" applyFont="1" applyFill="1" applyBorder="1" applyAlignment="1">
      <alignment horizontal="center" vertical="top"/>
    </xf>
    <xf numFmtId="0" fontId="34" fillId="0" borderId="53" xfId="0" applyFont="1" applyBorder="1" applyAlignment="1">
      <alignment horizontal="center" vertical="center" wrapText="1"/>
    </xf>
    <xf numFmtId="0" fontId="79" fillId="5" borderId="1" xfId="0" applyFont="1" applyFill="1" applyBorder="1" applyAlignment="1" applyProtection="1">
      <alignment horizontal="center" vertical="center"/>
      <protection locked="0"/>
    </xf>
    <xf numFmtId="0" fontId="79" fillId="5" borderId="4" xfId="0" applyFont="1" applyFill="1" applyBorder="1" applyAlignment="1" applyProtection="1">
      <alignment horizontal="center" vertical="center"/>
      <protection locked="0"/>
    </xf>
    <xf numFmtId="0" fontId="48" fillId="0" borderId="0" xfId="1" applyFont="1" applyAlignment="1" applyProtection="1">
      <alignment horizontal="center"/>
    </xf>
    <xf numFmtId="0" fontId="58" fillId="4" borderId="12" xfId="0" applyFont="1" applyFill="1" applyBorder="1" applyAlignment="1" applyProtection="1">
      <alignment horizontal="center" vertical="center" wrapText="1"/>
      <protection locked="0"/>
    </xf>
    <xf numFmtId="0" fontId="58" fillId="4" borderId="5" xfId="0" applyFont="1" applyFill="1" applyBorder="1" applyAlignment="1" applyProtection="1">
      <alignment horizontal="center" vertical="center" wrapText="1"/>
      <protection locked="0"/>
    </xf>
    <xf numFmtId="0" fontId="76" fillId="6" borderId="5" xfId="0" applyFont="1" applyFill="1" applyBorder="1" applyAlignment="1" applyProtection="1">
      <alignment horizontal="center" vertical="center"/>
      <protection locked="0"/>
    </xf>
    <xf numFmtId="0" fontId="77" fillId="2" borderId="5" xfId="0" applyFont="1" applyFill="1" applyBorder="1" applyAlignment="1" applyProtection="1">
      <alignment horizontal="center" vertical="center"/>
      <protection locked="0"/>
    </xf>
    <xf numFmtId="0" fontId="78" fillId="7" borderId="5" xfId="0" applyFont="1" applyFill="1" applyBorder="1" applyAlignment="1" applyProtection="1">
      <alignment horizontal="center" vertical="center"/>
      <protection locked="0"/>
    </xf>
    <xf numFmtId="0" fontId="79" fillId="5" borderId="5" xfId="0" applyFont="1" applyFill="1" applyBorder="1" applyAlignment="1" applyProtection="1">
      <alignment horizontal="center" vertical="center"/>
      <protection locked="0"/>
    </xf>
    <xf numFmtId="0" fontId="79" fillId="5" borderId="6" xfId="0" applyFont="1" applyFill="1" applyBorder="1" applyAlignment="1" applyProtection="1">
      <alignment horizontal="center" vertical="center"/>
      <protection locked="0"/>
    </xf>
    <xf numFmtId="0" fontId="58" fillId="4" borderId="11" xfId="0" applyFont="1" applyFill="1" applyBorder="1" applyAlignment="1" applyProtection="1">
      <alignment horizontal="center" vertical="center" wrapText="1"/>
      <protection locked="0"/>
    </xf>
    <xf numFmtId="0" fontId="58" fillId="4" borderId="1" xfId="0" applyFont="1" applyFill="1" applyBorder="1" applyAlignment="1" applyProtection="1">
      <alignment horizontal="center" vertical="center" wrapText="1"/>
      <protection locked="0"/>
    </xf>
    <xf numFmtId="0" fontId="76" fillId="6" borderId="1" xfId="0" applyFont="1" applyFill="1" applyBorder="1" applyAlignment="1" applyProtection="1">
      <alignment horizontal="center" vertical="center"/>
      <protection locked="0"/>
    </xf>
    <xf numFmtId="0" fontId="77" fillId="2" borderId="1" xfId="0" applyFont="1" applyFill="1" applyBorder="1" applyAlignment="1" applyProtection="1">
      <alignment horizontal="center" vertical="center"/>
      <protection locked="0"/>
    </xf>
    <xf numFmtId="0" fontId="78" fillId="7" borderId="1" xfId="0" applyFont="1" applyFill="1" applyBorder="1" applyAlignment="1" applyProtection="1">
      <alignment horizontal="center" vertical="center"/>
      <protection locked="0"/>
    </xf>
    <xf numFmtId="0" fontId="50" fillId="4" borderId="11" xfId="0" applyFont="1" applyFill="1" applyBorder="1" applyAlignment="1">
      <alignment horizontal="center" vertical="center" wrapText="1"/>
    </xf>
    <xf numFmtId="0" fontId="50" fillId="4" borderId="1" xfId="0" applyFont="1" applyFill="1" applyBorder="1" applyAlignment="1">
      <alignment horizontal="center" vertical="center" wrapText="1"/>
    </xf>
    <xf numFmtId="0" fontId="76" fillId="6" borderId="1" xfId="0" applyFont="1" applyFill="1" applyBorder="1" applyAlignment="1">
      <alignment horizontal="center" vertical="center"/>
    </xf>
    <xf numFmtId="0" fontId="77" fillId="2" borderId="1" xfId="0" applyFont="1" applyFill="1" applyBorder="1" applyAlignment="1">
      <alignment horizontal="center" vertical="center"/>
    </xf>
    <xf numFmtId="0" fontId="78" fillId="7" borderId="1" xfId="0" applyFont="1" applyFill="1" applyBorder="1" applyAlignment="1">
      <alignment horizontal="center" vertical="center"/>
    </xf>
    <xf numFmtId="0" fontId="80" fillId="4" borderId="11" xfId="0" applyFont="1" applyFill="1" applyBorder="1" applyAlignment="1" applyProtection="1">
      <alignment horizontal="center"/>
      <protection locked="0"/>
    </xf>
    <xf numFmtId="0" fontId="80" fillId="4" borderId="1" xfId="0" applyFont="1" applyFill="1" applyBorder="1" applyAlignment="1" applyProtection="1">
      <alignment horizontal="center"/>
      <protection locked="0"/>
    </xf>
    <xf numFmtId="0" fontId="79" fillId="5" borderId="1" xfId="0" applyFont="1" applyFill="1" applyBorder="1" applyAlignment="1">
      <alignment horizontal="center" vertical="center"/>
    </xf>
    <xf numFmtId="0" fontId="79" fillId="5" borderId="4" xfId="0" applyFont="1" applyFill="1" applyBorder="1" applyAlignment="1">
      <alignment horizontal="center" vertical="center"/>
    </xf>
    <xf numFmtId="0" fontId="35" fillId="2" borderId="2"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49" fillId="5" borderId="2" xfId="0" applyFont="1" applyFill="1" applyBorder="1" applyAlignment="1">
      <alignment horizontal="center" vertical="center" wrapText="1"/>
    </xf>
    <xf numFmtId="0" fontId="49" fillId="5" borderId="1" xfId="0" applyFont="1" applyFill="1" applyBorder="1" applyAlignment="1">
      <alignment horizontal="center" vertical="center" wrapText="1"/>
    </xf>
    <xf numFmtId="0" fontId="49" fillId="5" borderId="3" xfId="0" applyFont="1" applyFill="1" applyBorder="1" applyAlignment="1">
      <alignment horizontal="center" vertical="center" wrapText="1"/>
    </xf>
    <xf numFmtId="0" fontId="49" fillId="5" borderId="4" xfId="0" applyFont="1" applyFill="1" applyBorder="1" applyAlignment="1">
      <alignment horizontal="center" vertical="center" wrapText="1"/>
    </xf>
    <xf numFmtId="0" fontId="77" fillId="8" borderId="40" xfId="0" applyFont="1" applyFill="1" applyBorder="1" applyAlignment="1" applyProtection="1">
      <alignment horizontal="center" vertical="center" wrapText="1"/>
      <protection hidden="1"/>
    </xf>
    <xf numFmtId="0" fontId="77" fillId="8" borderId="48" xfId="0" applyFont="1" applyFill="1" applyBorder="1" applyAlignment="1" applyProtection="1">
      <alignment horizontal="center" vertical="center"/>
      <protection hidden="1"/>
    </xf>
    <xf numFmtId="0" fontId="77" fillId="8" borderId="19" xfId="0" applyFont="1" applyFill="1" applyBorder="1" applyAlignment="1" applyProtection="1">
      <alignment horizontal="center" vertical="center"/>
      <protection hidden="1"/>
    </xf>
    <xf numFmtId="0" fontId="58" fillId="4" borderId="2" xfId="0" applyFont="1" applyFill="1" applyBorder="1" applyAlignment="1">
      <alignment horizontal="center" vertical="center" wrapText="1"/>
    </xf>
    <xf numFmtId="0" fontId="58" fillId="4" borderId="1" xfId="0" applyFont="1" applyFill="1" applyBorder="1" applyAlignment="1">
      <alignment horizontal="center" vertical="center" wrapText="1"/>
    </xf>
    <xf numFmtId="0" fontId="39" fillId="6" borderId="2" xfId="0" applyFont="1" applyFill="1" applyBorder="1" applyAlignment="1">
      <alignment horizontal="center" vertical="center" wrapText="1"/>
    </xf>
    <xf numFmtId="0" fontId="39" fillId="6" borderId="1" xfId="0" applyFont="1" applyFill="1" applyBorder="1" applyAlignment="1">
      <alignment horizontal="center" vertical="center" wrapText="1"/>
    </xf>
    <xf numFmtId="2" fontId="33" fillId="0" borderId="3" xfId="0" applyNumberFormat="1" applyFont="1" applyBorder="1" applyAlignment="1" applyProtection="1">
      <alignment horizontal="center" vertical="center"/>
      <protection locked="0"/>
    </xf>
    <xf numFmtId="2" fontId="33" fillId="0" borderId="4" xfId="0" applyNumberFormat="1" applyFont="1" applyBorder="1" applyAlignment="1" applyProtection="1">
      <alignment horizontal="center" vertical="center"/>
      <protection locked="0"/>
    </xf>
    <xf numFmtId="0" fontId="0" fillId="7" borderId="11" xfId="0" applyFill="1" applyBorder="1" applyAlignment="1">
      <alignment horizontal="center" vertical="center" wrapText="1"/>
    </xf>
    <xf numFmtId="0" fontId="0" fillId="7" borderId="12" xfId="0" applyFill="1" applyBorder="1" applyAlignment="1">
      <alignment horizontal="center" vertical="center" wrapText="1"/>
    </xf>
    <xf numFmtId="12" fontId="33" fillId="2" borderId="4" xfId="0" applyNumberFormat="1" applyFont="1" applyFill="1" applyBorder="1" applyAlignment="1" applyProtection="1">
      <alignment horizontal="center" vertical="center"/>
      <protection hidden="1"/>
    </xf>
    <xf numFmtId="12" fontId="33" fillId="2" borderId="6" xfId="0" applyNumberFormat="1" applyFont="1" applyFill="1" applyBorder="1" applyAlignment="1" applyProtection="1">
      <alignment horizontal="center" vertical="center"/>
      <protection hidden="1"/>
    </xf>
    <xf numFmtId="0" fontId="63" fillId="2" borderId="60" xfId="0" applyFont="1" applyFill="1" applyBorder="1" applyAlignment="1">
      <alignment horizontal="center" vertical="center" wrapText="1"/>
    </xf>
    <xf numFmtId="0" fontId="63" fillId="2" borderId="53" xfId="0" applyFont="1" applyFill="1" applyBorder="1" applyAlignment="1">
      <alignment horizontal="center" vertical="center" wrapText="1"/>
    </xf>
    <xf numFmtId="0" fontId="63" fillId="2" borderId="76" xfId="0" applyFont="1" applyFill="1" applyBorder="1" applyAlignment="1">
      <alignment horizontal="center" vertical="center" wrapText="1"/>
    </xf>
    <xf numFmtId="0" fontId="82" fillId="8" borderId="73" xfId="0" applyFont="1" applyFill="1" applyBorder="1" applyAlignment="1">
      <alignment horizontal="center" vertical="center" wrapText="1"/>
    </xf>
    <xf numFmtId="0" fontId="44" fillId="8" borderId="18" xfId="0" applyFont="1" applyFill="1" applyBorder="1" applyAlignment="1">
      <alignment horizontal="center" vertical="center"/>
    </xf>
    <xf numFmtId="0" fontId="44" fillId="8" borderId="47" xfId="0" applyFont="1" applyFill="1" applyBorder="1" applyAlignment="1">
      <alignment horizontal="center" vertical="center"/>
    </xf>
    <xf numFmtId="0" fontId="48" fillId="0" borderId="0" xfId="1" applyFont="1" applyAlignment="1" applyProtection="1">
      <alignment horizontal="center" vertical="center"/>
    </xf>
    <xf numFmtId="0" fontId="58" fillId="4" borderId="10" xfId="0" applyFont="1" applyFill="1" applyBorder="1" applyAlignment="1">
      <alignment horizontal="center" vertical="center" wrapText="1"/>
    </xf>
    <xf numFmtId="0" fontId="58" fillId="4" borderId="11" xfId="0" applyFont="1" applyFill="1" applyBorder="1" applyAlignment="1">
      <alignment horizontal="center" vertical="center" wrapText="1"/>
    </xf>
    <xf numFmtId="0" fontId="0" fillId="7" borderId="10" xfId="0" applyFill="1" applyBorder="1" applyAlignment="1">
      <alignment horizontal="center" vertical="center" wrapText="1"/>
    </xf>
    <xf numFmtId="0" fontId="75" fillId="4" borderId="7" xfId="0" applyFont="1" applyFill="1" applyBorder="1" applyAlignment="1" applyProtection="1">
      <alignment horizontal="center" vertical="center" wrapText="1"/>
      <protection hidden="1"/>
    </xf>
    <xf numFmtId="0" fontId="75" fillId="4" borderId="62" xfId="0" applyFont="1" applyFill="1" applyBorder="1" applyAlignment="1" applyProtection="1">
      <alignment horizontal="center" vertical="center" wrapText="1"/>
      <protection hidden="1"/>
    </xf>
    <xf numFmtId="0" fontId="75" fillId="4" borderId="66" xfId="0" applyFont="1" applyFill="1" applyBorder="1" applyAlignment="1" applyProtection="1">
      <alignment horizontal="center" vertical="center" wrapText="1"/>
      <protection hidden="1"/>
    </xf>
    <xf numFmtId="0" fontId="81" fillId="6" borderId="15" xfId="0" applyFont="1" applyFill="1" applyBorder="1" applyAlignment="1" applyProtection="1">
      <alignment horizontal="center" vertical="center" wrapText="1"/>
      <protection hidden="1"/>
    </xf>
    <xf numFmtId="0" fontId="81" fillId="6" borderId="62" xfId="0" applyFont="1" applyFill="1" applyBorder="1" applyAlignment="1" applyProtection="1">
      <alignment horizontal="center" vertical="center" wrapText="1"/>
      <protection hidden="1"/>
    </xf>
    <xf numFmtId="0" fontId="81" fillId="6" borderId="66" xfId="0" applyFont="1" applyFill="1" applyBorder="1" applyAlignment="1" applyProtection="1">
      <alignment horizontal="center" vertical="center" wrapText="1"/>
      <protection hidden="1"/>
    </xf>
    <xf numFmtId="0" fontId="33" fillId="2" borderId="15" xfId="0" applyFont="1" applyFill="1" applyBorder="1" applyAlignment="1" applyProtection="1">
      <alignment horizontal="center" vertical="center" wrapText="1"/>
      <protection hidden="1"/>
    </xf>
    <xf numFmtId="0" fontId="33" fillId="2" borderId="62" xfId="0" applyFont="1" applyFill="1" applyBorder="1" applyAlignment="1" applyProtection="1">
      <alignment horizontal="center" vertical="center" wrapText="1"/>
      <protection hidden="1"/>
    </xf>
    <xf numFmtId="0" fontId="33" fillId="2" borderId="66" xfId="0" applyFont="1" applyFill="1" applyBorder="1" applyAlignment="1" applyProtection="1">
      <alignment horizontal="center" vertical="center" wrapText="1"/>
      <protection hidden="1"/>
    </xf>
    <xf numFmtId="0" fontId="72" fillId="7" borderId="15" xfId="0" applyFont="1" applyFill="1" applyBorder="1" applyAlignment="1" applyProtection="1">
      <alignment horizontal="center" vertical="center" wrapText="1"/>
      <protection hidden="1"/>
    </xf>
    <xf numFmtId="0" fontId="72" fillId="7" borderId="62" xfId="0" applyFont="1" applyFill="1" applyBorder="1" applyAlignment="1" applyProtection="1">
      <alignment horizontal="center" vertical="center" wrapText="1"/>
      <protection hidden="1"/>
    </xf>
    <xf numFmtId="0" fontId="72" fillId="7" borderId="66" xfId="0" applyFont="1" applyFill="1" applyBorder="1" applyAlignment="1" applyProtection="1">
      <alignment horizontal="center" vertical="center" wrapText="1"/>
      <protection hidden="1"/>
    </xf>
    <xf numFmtId="0" fontId="31" fillId="5" borderId="15" xfId="0" applyFont="1" applyFill="1" applyBorder="1" applyAlignment="1" applyProtection="1">
      <alignment horizontal="center" vertical="center" wrapText="1"/>
      <protection hidden="1"/>
    </xf>
    <xf numFmtId="0" fontId="31" fillId="5" borderId="62" xfId="0" applyFont="1" applyFill="1" applyBorder="1" applyAlignment="1" applyProtection="1">
      <alignment horizontal="center" vertical="center" wrapText="1"/>
      <protection hidden="1"/>
    </xf>
    <xf numFmtId="0" fontId="31" fillId="5" borderId="63" xfId="0" applyFont="1" applyFill="1" applyBorder="1" applyAlignment="1" applyProtection="1">
      <alignment horizontal="center" vertical="center" wrapText="1"/>
      <protection hidden="1"/>
    </xf>
    <xf numFmtId="0" fontId="35" fillId="17" borderId="11" xfId="0" applyFont="1" applyFill="1" applyBorder="1" applyAlignment="1">
      <alignment horizontal="center" vertical="center" wrapText="1"/>
    </xf>
    <xf numFmtId="0" fontId="35" fillId="17" borderId="1" xfId="0" applyFont="1" applyFill="1" applyBorder="1" applyAlignment="1">
      <alignment horizontal="center" vertical="center" wrapText="1"/>
    </xf>
    <xf numFmtId="0" fontId="33" fillId="2" borderId="78" xfId="0" applyFont="1" applyFill="1" applyBorder="1" applyAlignment="1">
      <alignment horizontal="center" vertical="center" wrapText="1"/>
    </xf>
    <xf numFmtId="0" fontId="33" fillId="2" borderId="44" xfId="0" applyFont="1" applyFill="1" applyBorder="1" applyAlignment="1">
      <alignment horizontal="center" vertical="center" wrapText="1"/>
    </xf>
    <xf numFmtId="0" fontId="39" fillId="6" borderId="21" xfId="0" applyFont="1" applyFill="1" applyBorder="1" applyAlignment="1">
      <alignment horizontal="center" vertical="center" wrapText="1"/>
    </xf>
    <xf numFmtId="0" fontId="33" fillId="13" borderId="26" xfId="0" applyFont="1" applyFill="1" applyBorder="1" applyAlignment="1">
      <alignment horizontal="center" vertical="center" wrapText="1"/>
    </xf>
    <xf numFmtId="0" fontId="33" fillId="13" borderId="37" xfId="0" applyFont="1" applyFill="1" applyBorder="1" applyAlignment="1">
      <alignment horizontal="center" vertical="center" wrapText="1"/>
    </xf>
    <xf numFmtId="0" fontId="75" fillId="4" borderId="67" xfId="0" applyFont="1" applyFill="1" applyBorder="1" applyAlignment="1">
      <alignment horizontal="center" vertical="center" wrapText="1"/>
    </xf>
    <xf numFmtId="0" fontId="75" fillId="4" borderId="32" xfId="0" applyFont="1" applyFill="1" applyBorder="1" applyAlignment="1">
      <alignment horizontal="center" vertical="center" wrapText="1"/>
    </xf>
    <xf numFmtId="0" fontId="35" fillId="0" borderId="34" xfId="0" applyFont="1" applyBorder="1" applyAlignment="1" applyProtection="1">
      <alignment horizontal="center" wrapText="1"/>
      <protection locked="0"/>
    </xf>
    <xf numFmtId="0" fontId="35" fillId="0" borderId="17" xfId="0" applyFont="1" applyBorder="1" applyAlignment="1" applyProtection="1">
      <alignment horizontal="center" wrapText="1"/>
      <protection locked="0"/>
    </xf>
    <xf numFmtId="0" fontId="35" fillId="0" borderId="16" xfId="0" applyFont="1" applyBorder="1" applyAlignment="1" applyProtection="1">
      <alignment horizontal="center" wrapText="1"/>
      <protection locked="0"/>
    </xf>
    <xf numFmtId="0" fontId="58" fillId="4" borderId="34" xfId="0" applyFont="1" applyFill="1" applyBorder="1" applyAlignment="1">
      <alignment horizontal="center" wrapText="1"/>
    </xf>
    <xf numFmtId="0" fontId="58" fillId="4" borderId="17" xfId="0" applyFont="1" applyFill="1" applyBorder="1" applyAlignment="1">
      <alignment horizontal="center" wrapText="1"/>
    </xf>
    <xf numFmtId="0" fontId="35" fillId="4" borderId="34" xfId="0" applyFont="1" applyFill="1" applyBorder="1" applyAlignment="1">
      <alignment horizontal="center" wrapText="1"/>
    </xf>
    <xf numFmtId="0" fontId="35" fillId="4" borderId="17" xfId="0" applyFont="1" applyFill="1" applyBorder="1" applyAlignment="1">
      <alignment horizontal="center" wrapText="1"/>
    </xf>
    <xf numFmtId="0" fontId="74" fillId="0" borderId="73" xfId="0" applyFont="1" applyBorder="1" applyAlignment="1">
      <alignment horizontal="center" vertical="center" wrapText="1"/>
    </xf>
    <xf numFmtId="0" fontId="74" fillId="0" borderId="47" xfId="0" applyFont="1" applyBorder="1" applyAlignment="1">
      <alignment horizontal="center" vertical="center" wrapText="1"/>
    </xf>
    <xf numFmtId="0" fontId="74" fillId="0" borderId="59" xfId="0" applyFont="1" applyBorder="1" applyAlignment="1">
      <alignment horizontal="center" vertical="center" wrapText="1"/>
    </xf>
    <xf numFmtId="0" fontId="74" fillId="0" borderId="35" xfId="0" applyFont="1" applyBorder="1" applyAlignment="1">
      <alignment horizontal="center" vertical="center" wrapText="1"/>
    </xf>
    <xf numFmtId="0" fontId="74" fillId="0" borderId="45" xfId="0" applyFont="1" applyBorder="1" applyAlignment="1">
      <alignment horizontal="center" vertical="center" wrapText="1"/>
    </xf>
    <xf numFmtId="0" fontId="74" fillId="0" borderId="46" xfId="0" applyFont="1" applyBorder="1" applyAlignment="1">
      <alignment horizontal="center" vertical="center" wrapText="1"/>
    </xf>
    <xf numFmtId="0" fontId="63" fillId="14" borderId="60" xfId="0" applyFont="1" applyFill="1" applyBorder="1" applyAlignment="1">
      <alignment horizontal="center"/>
    </xf>
    <xf numFmtId="0" fontId="63" fillId="14" borderId="53" xfId="0" applyFont="1" applyFill="1" applyBorder="1" applyAlignment="1">
      <alignment horizontal="center"/>
    </xf>
    <xf numFmtId="0" fontId="63" fillId="14" borderId="76" xfId="0" applyFont="1" applyFill="1" applyBorder="1" applyAlignment="1">
      <alignment horizontal="center"/>
    </xf>
    <xf numFmtId="0" fontId="33" fillId="25" borderId="40" xfId="0" applyFont="1" applyFill="1" applyBorder="1" applyAlignment="1">
      <alignment horizontal="center" vertical="center"/>
    </xf>
    <xf numFmtId="0" fontId="33" fillId="25" borderId="48" xfId="0" applyFont="1" applyFill="1" applyBorder="1" applyAlignment="1">
      <alignment horizontal="center" vertical="center"/>
    </xf>
    <xf numFmtId="0" fontId="33" fillId="25" borderId="19" xfId="0" applyFont="1" applyFill="1" applyBorder="1" applyAlignment="1">
      <alignment horizontal="center" vertical="center"/>
    </xf>
    <xf numFmtId="0" fontId="44" fillId="8" borderId="7" xfId="0" applyFont="1" applyFill="1" applyBorder="1" applyAlignment="1">
      <alignment horizontal="center" vertical="center" wrapText="1"/>
    </xf>
    <xf numFmtId="0" fontId="44" fillId="8" borderId="62" xfId="0" applyFont="1" applyFill="1" applyBorder="1" applyAlignment="1">
      <alignment horizontal="center" vertical="center" wrapText="1"/>
    </xf>
    <xf numFmtId="0" fontId="41" fillId="8" borderId="0" xfId="1" applyFont="1" applyFill="1" applyAlignment="1" applyProtection="1">
      <alignment horizontal="center" vertical="center" wrapText="1"/>
      <protection locked="0"/>
    </xf>
    <xf numFmtId="0" fontId="41" fillId="8" borderId="0" xfId="1" applyFont="1" applyFill="1" applyAlignment="1" applyProtection="1">
      <alignment horizontal="center" vertical="center"/>
      <protection locked="0"/>
    </xf>
    <xf numFmtId="0" fontId="33" fillId="16" borderId="51" xfId="0" applyFont="1" applyFill="1" applyBorder="1" applyAlignment="1">
      <alignment horizontal="center" vertical="center" wrapText="1"/>
    </xf>
    <xf numFmtId="0" fontId="33" fillId="16" borderId="20" xfId="0" applyFont="1" applyFill="1" applyBorder="1" applyAlignment="1">
      <alignment horizontal="center" vertical="center" wrapText="1"/>
    </xf>
    <xf numFmtId="0" fontId="33" fillId="7" borderId="26" xfId="0" applyFont="1" applyFill="1" applyBorder="1" applyAlignment="1">
      <alignment horizontal="center" vertical="center" wrapText="1"/>
    </xf>
    <xf numFmtId="0" fontId="33" fillId="7" borderId="37" xfId="0" applyFont="1" applyFill="1" applyBorder="1" applyAlignment="1">
      <alignment horizontal="center" vertical="center" wrapText="1"/>
    </xf>
    <xf numFmtId="0" fontId="33" fillId="8" borderId="40" xfId="0" applyFont="1" applyFill="1" applyBorder="1" applyAlignment="1">
      <alignment horizontal="center" vertical="center"/>
    </xf>
    <xf numFmtId="0" fontId="33" fillId="8" borderId="48" xfId="0" applyFont="1" applyFill="1" applyBorder="1" applyAlignment="1">
      <alignment horizontal="center" vertical="center"/>
    </xf>
    <xf numFmtId="0" fontId="33" fillId="8" borderId="19" xfId="0" applyFont="1" applyFill="1" applyBorder="1" applyAlignment="1">
      <alignment horizontal="center" vertical="center"/>
    </xf>
    <xf numFmtId="0" fontId="33" fillId="4" borderId="27" xfId="0" applyFont="1" applyFill="1" applyBorder="1" applyAlignment="1">
      <alignment horizontal="center" vertical="center" wrapText="1"/>
    </xf>
    <xf numFmtId="0" fontId="33" fillId="4" borderId="22" xfId="0" applyFont="1" applyFill="1" applyBorder="1" applyAlignment="1">
      <alignment horizontal="center" vertical="center" wrapText="1"/>
    </xf>
    <xf numFmtId="0" fontId="33" fillId="16" borderId="48" xfId="0" applyFont="1" applyFill="1" applyBorder="1" applyAlignment="1">
      <alignment horizontal="center" vertical="center" wrapText="1"/>
    </xf>
    <xf numFmtId="0" fontId="33" fillId="16" borderId="19" xfId="0" applyFont="1" applyFill="1" applyBorder="1" applyAlignment="1">
      <alignment horizontal="center" vertical="center" wrapText="1"/>
    </xf>
    <xf numFmtId="0" fontId="40" fillId="7" borderId="21" xfId="0" applyFont="1" applyFill="1" applyBorder="1" applyAlignment="1">
      <alignment horizontal="center" vertical="center" wrapText="1"/>
    </xf>
    <xf numFmtId="0" fontId="0" fillId="0" borderId="0" xfId="0" applyAlignment="1" applyProtection="1">
      <alignment horizontal="center"/>
      <protection locked="0"/>
    </xf>
    <xf numFmtId="0" fontId="35" fillId="2" borderId="21" xfId="0" applyFont="1" applyFill="1" applyBorder="1" applyAlignment="1">
      <alignment horizontal="center" vertical="center" wrapText="1"/>
    </xf>
    <xf numFmtId="0" fontId="33" fillId="24" borderId="59" xfId="0" applyFont="1" applyFill="1" applyBorder="1" applyAlignment="1">
      <alignment horizontal="center" vertical="center" wrapText="1"/>
    </xf>
    <xf numFmtId="0" fontId="33" fillId="24" borderId="35" xfId="0" applyFont="1" applyFill="1" applyBorder="1" applyAlignment="1">
      <alignment horizontal="center" vertical="center"/>
    </xf>
    <xf numFmtId="0" fontId="33" fillId="24" borderId="51" xfId="0" applyFont="1" applyFill="1" applyBorder="1" applyAlignment="1">
      <alignment horizontal="center" vertical="center" wrapText="1"/>
    </xf>
    <xf numFmtId="0" fontId="33" fillId="24" borderId="20" xfId="0" applyFont="1" applyFill="1" applyBorder="1" applyAlignment="1">
      <alignment horizontal="center" vertical="center" wrapText="1"/>
    </xf>
    <xf numFmtId="0" fontId="0" fillId="13" borderId="27" xfId="0" applyFill="1" applyBorder="1" applyAlignment="1" applyProtection="1">
      <alignment horizontal="center" vertical="center"/>
      <protection hidden="1"/>
    </xf>
    <xf numFmtId="0" fontId="0" fillId="13" borderId="57" xfId="0" applyFill="1" applyBorder="1" applyAlignment="1" applyProtection="1">
      <alignment horizontal="center" vertical="center"/>
      <protection hidden="1"/>
    </xf>
    <xf numFmtId="0" fontId="0" fillId="13" borderId="22" xfId="0" applyFill="1" applyBorder="1" applyAlignment="1" applyProtection="1">
      <alignment horizontal="center" vertical="center"/>
      <protection hidden="1"/>
    </xf>
    <xf numFmtId="0" fontId="33" fillId="13" borderId="27" xfId="0" applyFont="1" applyFill="1" applyBorder="1" applyAlignment="1">
      <alignment horizontal="center" vertical="center" wrapText="1"/>
    </xf>
    <xf numFmtId="0" fontId="33" fillId="13" borderId="22" xfId="0" applyFont="1" applyFill="1" applyBorder="1" applyAlignment="1">
      <alignment horizontal="center" vertical="center" wrapText="1"/>
    </xf>
    <xf numFmtId="0" fontId="33" fillId="13" borderId="16" xfId="0" applyFont="1" applyFill="1" applyBorder="1" applyAlignment="1">
      <alignment horizontal="center" vertical="center" wrapText="1"/>
    </xf>
    <xf numFmtId="0" fontId="33" fillId="13" borderId="21" xfId="0" applyFont="1" applyFill="1" applyBorder="1" applyAlignment="1">
      <alignment horizontal="center" vertical="center" wrapText="1"/>
    </xf>
    <xf numFmtId="0" fontId="33" fillId="7" borderId="49" xfId="0" applyFont="1" applyFill="1" applyBorder="1" applyAlignment="1">
      <alignment horizontal="center" vertical="center" wrapText="1"/>
    </xf>
    <xf numFmtId="0" fontId="33" fillId="7" borderId="48" xfId="0" applyFont="1" applyFill="1" applyBorder="1" applyAlignment="1">
      <alignment horizontal="center" vertical="center" wrapText="1"/>
    </xf>
    <xf numFmtId="0" fontId="83" fillId="5" borderId="14" xfId="0" applyFont="1" applyFill="1" applyBorder="1" applyAlignment="1" applyProtection="1">
      <alignment horizontal="center" vertical="center"/>
      <protection locked="0"/>
    </xf>
    <xf numFmtId="0" fontId="83" fillId="5" borderId="24" xfId="0" applyFont="1" applyFill="1" applyBorder="1" applyAlignment="1" applyProtection="1">
      <alignment horizontal="center" vertical="center"/>
      <protection locked="0"/>
    </xf>
    <xf numFmtId="0" fontId="83" fillId="5" borderId="54" xfId="0" applyFont="1" applyFill="1" applyBorder="1" applyAlignment="1" applyProtection="1">
      <alignment horizontal="center" vertical="center"/>
      <protection locked="0"/>
    </xf>
    <xf numFmtId="0" fontId="54" fillId="2" borderId="53" xfId="1" applyFont="1" applyFill="1" applyBorder="1" applyAlignment="1" applyProtection="1">
      <alignment horizontal="center" vertical="center" wrapText="1"/>
    </xf>
    <xf numFmtId="0" fontId="58" fillId="4" borderId="20" xfId="0" applyFont="1" applyFill="1" applyBorder="1" applyAlignment="1">
      <alignment horizontal="center" vertical="center" wrapText="1"/>
    </xf>
    <xf numFmtId="0" fontId="41" fillId="0" borderId="18" xfId="1" applyFont="1" applyBorder="1" applyAlignment="1" applyProtection="1">
      <alignment horizontal="center" vertical="center"/>
      <protection locked="0"/>
    </xf>
    <xf numFmtId="0" fontId="35" fillId="17" borderId="59" xfId="0" applyFont="1" applyFill="1" applyBorder="1" applyAlignment="1">
      <alignment horizontal="center" vertical="center" wrapText="1"/>
    </xf>
    <xf numFmtId="0" fontId="0" fillId="17" borderId="0" xfId="0" applyFill="1" applyAlignment="1">
      <alignment horizontal="center" vertical="center"/>
    </xf>
    <xf numFmtId="0" fontId="0" fillId="17" borderId="35" xfId="0" applyFill="1" applyBorder="1" applyAlignment="1">
      <alignment horizontal="center" vertical="center"/>
    </xf>
    <xf numFmtId="0" fontId="44" fillId="0" borderId="64" xfId="0" applyFont="1" applyBorder="1" applyAlignment="1">
      <alignment horizontal="right" vertical="center" wrapText="1"/>
    </xf>
    <xf numFmtId="0" fontId="44" fillId="0" borderId="49" xfId="0" applyFont="1" applyBorder="1" applyAlignment="1">
      <alignment horizontal="right" vertical="center" wrapText="1"/>
    </xf>
    <xf numFmtId="0" fontId="61" fillId="0" borderId="45" xfId="0" applyFont="1" applyBorder="1" applyAlignment="1">
      <alignment horizontal="center" vertical="center" wrapText="1"/>
    </xf>
    <xf numFmtId="0" fontId="61" fillId="0" borderId="13" xfId="0" applyFont="1" applyBorder="1" applyAlignment="1">
      <alignment horizontal="center" vertical="center" wrapText="1"/>
    </xf>
    <xf numFmtId="0" fontId="61" fillId="0" borderId="46" xfId="0" applyFont="1" applyBorder="1" applyAlignment="1">
      <alignment horizontal="center" vertical="center" wrapText="1"/>
    </xf>
    <xf numFmtId="0" fontId="37" fillId="0" borderId="0" xfId="0" applyFont="1" applyAlignment="1">
      <alignment horizontal="center" vertical="center" wrapText="1"/>
    </xf>
    <xf numFmtId="0" fontId="33" fillId="17" borderId="0" xfId="0" applyFont="1" applyFill="1" applyAlignment="1">
      <alignment horizontal="center" vertical="center" wrapText="1"/>
    </xf>
    <xf numFmtId="0" fontId="33" fillId="17" borderId="35" xfId="0" applyFont="1" applyFill="1" applyBorder="1" applyAlignment="1">
      <alignment horizontal="center" vertical="center"/>
    </xf>
    <xf numFmtId="0" fontId="33" fillId="8" borderId="20" xfId="0" applyFont="1" applyFill="1" applyBorder="1" applyAlignment="1">
      <alignment horizontal="center" vertical="center" wrapText="1"/>
    </xf>
    <xf numFmtId="0" fontId="41" fillId="0" borderId="18" xfId="1" applyFont="1" applyBorder="1" applyAlignment="1" applyProtection="1">
      <alignment horizontal="center" vertical="center" wrapText="1"/>
      <protection locked="0"/>
    </xf>
    <xf numFmtId="0" fontId="58" fillId="4" borderId="21" xfId="0" applyFont="1" applyFill="1" applyBorder="1" applyAlignment="1">
      <alignment horizontal="center" vertical="center" wrapText="1"/>
    </xf>
    <xf numFmtId="0" fontId="33" fillId="17" borderId="77" xfId="0" applyFont="1" applyFill="1" applyBorder="1" applyAlignment="1">
      <alignment horizontal="center" vertical="center" wrapText="1"/>
    </xf>
    <xf numFmtId="0" fontId="33" fillId="17" borderId="36" xfId="0" applyFont="1" applyFill="1" applyBorder="1" applyAlignment="1">
      <alignment horizontal="center" vertical="center" wrapText="1"/>
    </xf>
    <xf numFmtId="0" fontId="49" fillId="5" borderId="22" xfId="0" applyFont="1" applyFill="1" applyBorder="1" applyAlignment="1">
      <alignment horizontal="center" vertical="center" wrapText="1"/>
    </xf>
    <xf numFmtId="0" fontId="77" fillId="6" borderId="1" xfId="0" applyFont="1" applyFill="1" applyBorder="1" applyAlignment="1" applyProtection="1">
      <alignment horizontal="center" vertical="center"/>
      <protection locked="0"/>
    </xf>
    <xf numFmtId="0" fontId="77" fillId="6" borderId="5" xfId="0" applyFont="1" applyFill="1" applyBorder="1" applyAlignment="1" applyProtection="1">
      <alignment horizontal="center" vertical="center"/>
      <protection locked="0"/>
    </xf>
    <xf numFmtId="0" fontId="0" fillId="7" borderId="49" xfId="0" applyFill="1" applyBorder="1" applyAlignment="1">
      <alignment horizontal="center" vertical="center" wrapText="1"/>
    </xf>
    <xf numFmtId="0" fontId="0" fillId="7" borderId="50"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46" xfId="0" applyFill="1" applyBorder="1" applyAlignment="1">
      <alignment horizontal="center" vertical="center" wrapText="1"/>
    </xf>
    <xf numFmtId="12" fontId="33" fillId="2" borderId="14" xfId="0" applyNumberFormat="1" applyFont="1" applyFill="1" applyBorder="1" applyAlignment="1" applyProtection="1">
      <alignment horizontal="center" vertical="center"/>
      <protection hidden="1"/>
    </xf>
    <xf numFmtId="12" fontId="33" fillId="2" borderId="54" xfId="0" applyNumberFormat="1" applyFont="1" applyFill="1" applyBorder="1" applyAlignment="1" applyProtection="1">
      <alignment horizontal="center" vertical="center"/>
      <protection hidden="1"/>
    </xf>
    <xf numFmtId="12" fontId="33" fillId="2" borderId="55" xfId="0" applyNumberFormat="1" applyFont="1" applyFill="1" applyBorder="1" applyAlignment="1" applyProtection="1">
      <alignment horizontal="center" vertical="center"/>
      <protection hidden="1"/>
    </xf>
    <xf numFmtId="12" fontId="33" fillId="2" borderId="79" xfId="0" applyNumberFormat="1" applyFont="1" applyFill="1" applyBorder="1" applyAlignment="1" applyProtection="1">
      <alignment horizontal="center" vertical="center"/>
      <protection hidden="1"/>
    </xf>
    <xf numFmtId="0" fontId="35" fillId="21" borderId="45" xfId="0" applyFont="1" applyFill="1" applyBorder="1" applyAlignment="1">
      <alignment horizontal="center" vertical="center" wrapText="1"/>
    </xf>
    <xf numFmtId="0" fontId="35" fillId="21" borderId="13" xfId="0" applyFont="1" applyFill="1" applyBorder="1" applyAlignment="1">
      <alignment horizontal="center" vertical="center" wrapText="1"/>
    </xf>
    <xf numFmtId="0" fontId="35" fillId="21" borderId="46" xfId="0" applyFont="1" applyFill="1" applyBorder="1" applyAlignment="1">
      <alignment horizontal="center" vertical="center" wrapText="1"/>
    </xf>
    <xf numFmtId="0" fontId="33" fillId="16" borderId="60" xfId="0" applyFont="1" applyFill="1" applyBorder="1" applyAlignment="1">
      <alignment horizontal="center" vertical="center" wrapText="1"/>
    </xf>
    <xf numFmtId="0" fontId="33" fillId="16" borderId="53" xfId="0" applyFont="1" applyFill="1" applyBorder="1" applyAlignment="1">
      <alignment horizontal="center" vertical="center"/>
    </xf>
    <xf numFmtId="0" fontId="33" fillId="16" borderId="76" xfId="0" applyFont="1" applyFill="1" applyBorder="1" applyAlignment="1">
      <alignment horizontal="center" vertical="center"/>
    </xf>
    <xf numFmtId="0" fontId="0" fillId="7" borderId="18" xfId="0" applyFill="1" applyBorder="1" applyAlignment="1">
      <alignment horizontal="center" vertical="center" wrapText="1"/>
    </xf>
    <xf numFmtId="0" fontId="0" fillId="7" borderId="47" xfId="0" applyFill="1" applyBorder="1" applyAlignment="1">
      <alignment horizontal="center" vertical="center" wrapText="1"/>
    </xf>
    <xf numFmtId="0" fontId="0" fillId="7" borderId="48" xfId="0" applyFill="1" applyBorder="1" applyAlignment="1">
      <alignment horizontal="center" vertical="center" wrapText="1"/>
    </xf>
    <xf numFmtId="0" fontId="0" fillId="7" borderId="19" xfId="0" applyFill="1" applyBorder="1" applyAlignment="1">
      <alignment horizontal="center" vertical="center" wrapText="1"/>
    </xf>
    <xf numFmtId="2" fontId="33" fillId="0" borderId="37" xfId="0" applyNumberFormat="1" applyFont="1" applyBorder="1" applyAlignment="1" applyProtection="1">
      <alignment horizontal="center" vertical="center"/>
      <protection locked="0"/>
    </xf>
    <xf numFmtId="2" fontId="33" fillId="0" borderId="19" xfId="0" applyNumberFormat="1" applyFont="1" applyBorder="1" applyAlignment="1" applyProtection="1">
      <alignment horizontal="center" vertical="center"/>
      <protection locked="0"/>
    </xf>
    <xf numFmtId="2" fontId="33" fillId="0" borderId="14" xfId="0" applyNumberFormat="1" applyFont="1" applyBorder="1" applyAlignment="1" applyProtection="1">
      <alignment horizontal="center" vertical="center"/>
      <protection locked="0"/>
    </xf>
    <xf numFmtId="2" fontId="33" fillId="0" borderId="54" xfId="0" applyNumberFormat="1" applyFont="1" applyBorder="1" applyAlignment="1" applyProtection="1">
      <alignment horizontal="center" vertical="center"/>
      <protection locked="0"/>
    </xf>
    <xf numFmtId="0" fontId="75" fillId="4" borderId="7" xfId="0" applyFont="1" applyFill="1" applyBorder="1" applyAlignment="1">
      <alignment horizontal="center" vertical="center" wrapText="1"/>
    </xf>
    <xf numFmtId="0" fontId="75" fillId="4" borderId="62" xfId="0" applyFont="1" applyFill="1" applyBorder="1" applyAlignment="1">
      <alignment horizontal="center" vertical="center" wrapText="1"/>
    </xf>
    <xf numFmtId="0" fontId="75" fillId="4" borderId="66" xfId="0" applyFont="1" applyFill="1" applyBorder="1" applyAlignment="1">
      <alignment horizontal="center" vertical="center" wrapText="1"/>
    </xf>
    <xf numFmtId="0" fontId="0" fillId="14" borderId="34" xfId="0" applyFill="1" applyBorder="1" applyAlignment="1">
      <alignment horizontal="center"/>
    </xf>
    <xf numFmtId="0" fontId="0" fillId="14" borderId="57" xfId="0" applyFill="1" applyBorder="1" applyAlignment="1">
      <alignment horizontal="center"/>
    </xf>
    <xf numFmtId="0" fontId="35" fillId="7" borderId="11"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7" borderId="51" xfId="0" applyFont="1" applyFill="1" applyBorder="1" applyAlignment="1">
      <alignment horizontal="center" vertical="center" wrapText="1"/>
    </xf>
    <xf numFmtId="0" fontId="35" fillId="7" borderId="16" xfId="0" applyFont="1" applyFill="1" applyBorder="1" applyAlignment="1">
      <alignment horizontal="center" vertical="center" wrapText="1"/>
    </xf>
    <xf numFmtId="0" fontId="0" fillId="14" borderId="21" xfId="0" applyFill="1" applyBorder="1" applyAlignment="1">
      <alignment horizontal="center"/>
    </xf>
    <xf numFmtId="0" fontId="0" fillId="14" borderId="22" xfId="0" applyFill="1" applyBorder="1" applyAlignment="1">
      <alignment horizontal="center"/>
    </xf>
    <xf numFmtId="12" fontId="0" fillId="14" borderId="26" xfId="0" applyNumberFormat="1" applyFill="1" applyBorder="1" applyAlignment="1">
      <alignment horizontal="center" vertical="center"/>
    </xf>
    <xf numFmtId="12" fontId="0" fillId="14" borderId="50" xfId="0" applyNumberFormat="1" applyFill="1" applyBorder="1" applyAlignment="1">
      <alignment horizontal="center" vertical="center"/>
    </xf>
    <xf numFmtId="0" fontId="0" fillId="14" borderId="68" xfId="0" applyFill="1" applyBorder="1" applyAlignment="1">
      <alignment horizontal="center"/>
    </xf>
    <xf numFmtId="0" fontId="0" fillId="14" borderId="56" xfId="0" applyFill="1" applyBorder="1" applyAlignment="1">
      <alignment horizontal="center"/>
    </xf>
    <xf numFmtId="0" fontId="35" fillId="17" borderId="9" xfId="0" applyFont="1" applyFill="1" applyBorder="1" applyAlignment="1">
      <alignment horizontal="center" vertical="center" wrapText="1"/>
    </xf>
    <xf numFmtId="0" fontId="35" fillId="17" borderId="25" xfId="0" applyFont="1" applyFill="1" applyBorder="1" applyAlignment="1">
      <alignment horizontal="center" vertical="center" wrapText="1"/>
    </xf>
    <xf numFmtId="0" fontId="80" fillId="4" borderId="11" xfId="0" applyFont="1" applyFill="1" applyBorder="1" applyAlignment="1" applyProtection="1">
      <alignment horizontal="center" vertical="center"/>
      <protection locked="0"/>
    </xf>
    <xf numFmtId="0" fontId="80" fillId="4" borderId="1" xfId="0" applyFont="1" applyFill="1" applyBorder="1" applyAlignment="1" applyProtection="1">
      <alignment horizontal="center" vertical="center"/>
      <protection locked="0"/>
    </xf>
    <xf numFmtId="0" fontId="81" fillId="6" borderId="15" xfId="0" applyFont="1" applyFill="1" applyBorder="1" applyAlignment="1">
      <alignment horizontal="center" vertical="center" wrapText="1"/>
    </xf>
    <xf numFmtId="0" fontId="81" fillId="6" borderId="62" xfId="0" applyFont="1" applyFill="1" applyBorder="1" applyAlignment="1">
      <alignment horizontal="center" vertical="center" wrapText="1"/>
    </xf>
    <xf numFmtId="0" fontId="81" fillId="6" borderId="66" xfId="0" applyFont="1" applyFill="1" applyBorder="1" applyAlignment="1">
      <alignment horizontal="center" vertical="center" wrapText="1"/>
    </xf>
    <xf numFmtId="0" fontId="81" fillId="6" borderId="78" xfId="0" applyFont="1" applyFill="1" applyBorder="1" applyAlignment="1">
      <alignment horizontal="center" vertical="center" wrapText="1"/>
    </xf>
    <xf numFmtId="0" fontId="81" fillId="6" borderId="44" xfId="0" applyFont="1" applyFill="1" applyBorder="1" applyAlignment="1">
      <alignment horizontal="center" vertical="center" wrapText="1"/>
    </xf>
    <xf numFmtId="0" fontId="39" fillId="6" borderId="34" xfId="0" applyFont="1" applyFill="1" applyBorder="1" applyAlignment="1">
      <alignment horizontal="center" wrapText="1"/>
    </xf>
    <xf numFmtId="0" fontId="39" fillId="6" borderId="17" xfId="0" applyFont="1" applyFill="1" applyBorder="1" applyAlignment="1">
      <alignment horizontal="center" wrapText="1"/>
    </xf>
    <xf numFmtId="0" fontId="83" fillId="5" borderId="55" xfId="0" applyFont="1" applyFill="1" applyBorder="1" applyAlignment="1" applyProtection="1">
      <alignment horizontal="center" vertical="center"/>
      <protection locked="0"/>
    </xf>
    <xf numFmtId="0" fontId="83" fillId="5" borderId="25" xfId="0" applyFont="1" applyFill="1" applyBorder="1" applyAlignment="1" applyProtection="1">
      <alignment horizontal="center" vertical="center"/>
      <protection locked="0"/>
    </xf>
    <xf numFmtId="0" fontId="83" fillId="5" borderId="79" xfId="0" applyFont="1" applyFill="1" applyBorder="1" applyAlignment="1" applyProtection="1">
      <alignment horizontal="center" vertical="center"/>
      <protection locked="0"/>
    </xf>
    <xf numFmtId="0" fontId="77" fillId="8" borderId="7" xfId="0" applyFont="1" applyFill="1" applyBorder="1" applyAlignment="1" applyProtection="1">
      <alignment horizontal="center" vertical="center" wrapText="1"/>
      <protection hidden="1"/>
    </xf>
    <xf numFmtId="0" fontId="77" fillId="8" borderId="62" xfId="0" applyFont="1" applyFill="1" applyBorder="1" applyAlignment="1" applyProtection="1">
      <alignment horizontal="center" vertical="center" wrapText="1"/>
      <protection hidden="1"/>
    </xf>
    <xf numFmtId="0" fontId="77" fillId="8" borderId="63" xfId="0" applyFont="1" applyFill="1" applyBorder="1" applyAlignment="1" applyProtection="1">
      <alignment horizontal="center" vertical="center" wrapText="1"/>
      <protection hidden="1"/>
    </xf>
    <xf numFmtId="0" fontId="79" fillId="5" borderId="14" xfId="0" applyFont="1" applyFill="1" applyBorder="1" applyAlignment="1">
      <alignment horizontal="center" vertical="center"/>
    </xf>
    <xf numFmtId="0" fontId="79" fillId="5" borderId="24" xfId="0" applyFont="1" applyFill="1" applyBorder="1" applyAlignment="1">
      <alignment horizontal="center" vertical="center"/>
    </xf>
    <xf numFmtId="0" fontId="79" fillId="5" borderId="54" xfId="0" applyFont="1" applyFill="1" applyBorder="1" applyAlignment="1">
      <alignment horizontal="center" vertical="center"/>
    </xf>
    <xf numFmtId="0" fontId="72" fillId="7" borderId="15" xfId="0" applyFont="1" applyFill="1" applyBorder="1" applyAlignment="1">
      <alignment horizontal="center" vertical="center" wrapText="1"/>
    </xf>
    <xf numFmtId="0" fontId="72" fillId="7" borderId="62" xfId="0" applyFont="1" applyFill="1" applyBorder="1" applyAlignment="1">
      <alignment horizontal="center" vertical="center" wrapText="1"/>
    </xf>
    <xf numFmtId="0" fontId="72" fillId="7" borderId="66" xfId="0" applyFont="1" applyFill="1" applyBorder="1" applyAlignment="1">
      <alignment horizontal="center" vertical="center" wrapText="1"/>
    </xf>
    <xf numFmtId="0" fontId="40" fillId="7" borderId="34" xfId="0" applyFont="1" applyFill="1" applyBorder="1" applyAlignment="1">
      <alignment horizontal="center" wrapText="1"/>
    </xf>
    <xf numFmtId="0" fontId="40" fillId="7" borderId="17" xfId="0" applyFont="1" applyFill="1" applyBorder="1" applyAlignment="1">
      <alignment horizontal="center" wrapText="1"/>
    </xf>
    <xf numFmtId="0" fontId="49" fillId="5" borderId="21" xfId="0" applyFont="1" applyFill="1" applyBorder="1" applyAlignment="1">
      <alignment horizontal="center" vertical="center" wrapText="1"/>
    </xf>
    <xf numFmtId="0" fontId="31" fillId="5" borderId="15" xfId="0" applyFont="1" applyFill="1" applyBorder="1" applyAlignment="1">
      <alignment horizontal="center" vertical="center" wrapText="1"/>
    </xf>
    <xf numFmtId="0" fontId="31" fillId="5" borderId="62" xfId="0" applyFont="1" applyFill="1" applyBorder="1" applyAlignment="1">
      <alignment horizontal="center" vertical="center" wrapText="1"/>
    </xf>
    <xf numFmtId="0" fontId="31" fillId="5" borderId="63" xfId="0" applyFont="1" applyFill="1" applyBorder="1" applyAlignment="1">
      <alignment horizontal="center" vertical="center" wrapText="1"/>
    </xf>
    <xf numFmtId="0" fontId="49" fillId="5" borderId="34" xfId="0" applyFont="1" applyFill="1" applyBorder="1" applyAlignment="1">
      <alignment horizontal="center" wrapText="1"/>
    </xf>
    <xf numFmtId="0" fontId="49" fillId="5" borderId="17" xfId="0" applyFont="1" applyFill="1" applyBorder="1" applyAlignment="1">
      <alignment horizontal="center" wrapText="1"/>
    </xf>
    <xf numFmtId="0" fontId="49" fillId="5" borderId="57" xfId="0" applyFont="1" applyFill="1" applyBorder="1" applyAlignment="1">
      <alignment horizontal="center" wrapText="1"/>
    </xf>
    <xf numFmtId="0" fontId="49" fillId="5" borderId="31" xfId="0" applyFont="1" applyFill="1" applyBorder="1" applyAlignment="1">
      <alignment horizontal="center" wrapText="1"/>
    </xf>
    <xf numFmtId="0" fontId="72" fillId="7" borderId="78" xfId="0" applyFont="1" applyFill="1" applyBorder="1" applyAlignment="1">
      <alignment horizontal="center" vertical="center" wrapText="1"/>
    </xf>
    <xf numFmtId="0" fontId="72" fillId="7" borderId="44" xfId="0" applyFont="1" applyFill="1" applyBorder="1" applyAlignment="1">
      <alignment horizontal="center" vertical="center" wrapText="1"/>
    </xf>
    <xf numFmtId="0" fontId="31" fillId="5" borderId="78" xfId="0" applyFont="1" applyFill="1" applyBorder="1" applyAlignment="1">
      <alignment horizontal="center" vertical="center" wrapText="1"/>
    </xf>
    <xf numFmtId="0" fontId="31" fillId="5" borderId="44" xfId="0" applyFont="1" applyFill="1" applyBorder="1" applyAlignment="1">
      <alignment horizontal="center" vertical="center" wrapText="1"/>
    </xf>
    <xf numFmtId="0" fontId="35" fillId="2" borderId="34" xfId="0" applyFont="1" applyFill="1" applyBorder="1" applyAlignment="1">
      <alignment horizontal="center" wrapText="1"/>
    </xf>
    <xf numFmtId="0" fontId="35" fillId="2" borderId="17" xfId="0" applyFont="1" applyFill="1" applyBorder="1" applyAlignment="1">
      <alignment horizontal="center" wrapText="1"/>
    </xf>
    <xf numFmtId="0" fontId="17" fillId="8" borderId="7" xfId="0" applyFont="1" applyFill="1" applyBorder="1" applyAlignment="1">
      <alignment horizontal="center" vertical="center" wrapText="1"/>
    </xf>
    <xf numFmtId="0" fontId="17" fillId="8" borderId="62" xfId="0" applyFont="1" applyFill="1" applyBorder="1" applyAlignment="1">
      <alignment horizontal="center" vertical="center" wrapText="1"/>
    </xf>
    <xf numFmtId="10" fontId="29" fillId="2" borderId="5" xfId="2" applyNumberFormat="1" applyFont="1" applyFill="1" applyBorder="1" applyAlignment="1" applyProtection="1">
      <alignment horizontal="center"/>
      <protection hidden="1"/>
    </xf>
    <xf numFmtId="0" fontId="63" fillId="2" borderId="73" xfId="0" applyFont="1" applyFill="1" applyBorder="1" applyAlignment="1" applyProtection="1">
      <alignment horizontal="center" vertical="center" wrapText="1"/>
      <protection hidden="1"/>
    </xf>
    <xf numFmtId="0" fontId="63" fillId="2" borderId="18" xfId="0" applyFont="1" applyFill="1" applyBorder="1" applyAlignment="1" applyProtection="1">
      <alignment horizontal="center" vertical="center" wrapText="1"/>
      <protection hidden="1"/>
    </xf>
    <xf numFmtId="0" fontId="63" fillId="2" borderId="47" xfId="0" applyFont="1" applyFill="1" applyBorder="1" applyAlignment="1" applyProtection="1">
      <alignment horizontal="center" vertical="center" wrapText="1"/>
      <protection hidden="1"/>
    </xf>
    <xf numFmtId="0" fontId="63" fillId="2" borderId="45" xfId="0" applyFont="1" applyFill="1" applyBorder="1" applyAlignment="1" applyProtection="1">
      <alignment horizontal="center" vertical="center" wrapText="1"/>
      <protection hidden="1"/>
    </xf>
    <xf numFmtId="0" fontId="63" fillId="2" borderId="13" xfId="0" applyFont="1" applyFill="1" applyBorder="1" applyAlignment="1" applyProtection="1">
      <alignment horizontal="center" vertical="center" wrapText="1"/>
      <protection hidden="1"/>
    </xf>
    <xf numFmtId="0" fontId="63" fillId="2" borderId="46" xfId="0" applyFont="1" applyFill="1" applyBorder="1" applyAlignment="1" applyProtection="1">
      <alignment horizontal="center" vertical="center" wrapText="1"/>
      <protection hidden="1"/>
    </xf>
    <xf numFmtId="0" fontId="0" fillId="0" borderId="80" xfId="0" applyBorder="1" applyAlignment="1" applyProtection="1">
      <alignment horizontal="center" vertical="center" wrapText="1"/>
      <protection hidden="1"/>
    </xf>
    <xf numFmtId="0" fontId="0" fillId="0" borderId="53" xfId="0" applyBorder="1" applyAlignment="1" applyProtection="1">
      <alignment horizontal="center" vertical="center" wrapText="1"/>
      <protection hidden="1"/>
    </xf>
    <xf numFmtId="0" fontId="0" fillId="0" borderId="76" xfId="0" applyBorder="1" applyAlignment="1" applyProtection="1">
      <alignment horizontal="center" vertical="center" wrapText="1"/>
      <protection hidden="1"/>
    </xf>
    <xf numFmtId="0" fontId="63" fillId="0" borderId="81" xfId="0" applyFont="1" applyBorder="1" applyAlignment="1" applyProtection="1">
      <alignment horizontal="center"/>
      <protection hidden="1"/>
    </xf>
    <xf numFmtId="12" fontId="0" fillId="2" borderId="5" xfId="0" applyNumberFormat="1" applyFill="1" applyBorder="1" applyAlignment="1" applyProtection="1">
      <alignment horizontal="center"/>
      <protection hidden="1"/>
    </xf>
    <xf numFmtId="0" fontId="35" fillId="8" borderId="73" xfId="0" applyFont="1" applyFill="1" applyBorder="1" applyAlignment="1" applyProtection="1">
      <alignment horizontal="center" wrapText="1"/>
      <protection hidden="1"/>
    </xf>
    <xf numFmtId="0" fontId="35" fillId="8" borderId="69" xfId="0" applyFont="1" applyFill="1" applyBorder="1" applyAlignment="1" applyProtection="1">
      <alignment horizontal="center" wrapText="1"/>
      <protection hidden="1"/>
    </xf>
    <xf numFmtId="0" fontId="35" fillId="8" borderId="45" xfId="0" applyFont="1" applyFill="1" applyBorder="1" applyAlignment="1" applyProtection="1">
      <alignment horizontal="center" wrapText="1"/>
      <protection hidden="1"/>
    </xf>
    <xf numFmtId="0" fontId="35" fillId="8" borderId="44" xfId="0" applyFont="1" applyFill="1" applyBorder="1" applyAlignment="1" applyProtection="1">
      <alignment horizontal="center" wrapText="1"/>
      <protection hidden="1"/>
    </xf>
    <xf numFmtId="0" fontId="35" fillId="3" borderId="2" xfId="0" applyFont="1" applyFill="1" applyBorder="1" applyAlignment="1" applyProtection="1">
      <alignment horizontal="center" vertical="center" wrapText="1"/>
      <protection hidden="1"/>
    </xf>
    <xf numFmtId="0" fontId="35" fillId="25" borderId="73" xfId="0" applyFont="1" applyFill="1" applyBorder="1" applyAlignment="1" applyProtection="1">
      <alignment horizontal="center" wrapText="1"/>
      <protection hidden="1"/>
    </xf>
    <xf numFmtId="0" fontId="35" fillId="25" borderId="69" xfId="0" applyFont="1" applyFill="1" applyBorder="1" applyAlignment="1" applyProtection="1">
      <alignment horizontal="center" wrapText="1"/>
      <protection hidden="1"/>
    </xf>
    <xf numFmtId="0" fontId="35" fillId="25" borderId="45" xfId="0" applyFont="1" applyFill="1" applyBorder="1" applyAlignment="1" applyProtection="1">
      <alignment horizontal="center" wrapText="1"/>
      <protection hidden="1"/>
    </xf>
    <xf numFmtId="0" fontId="35" fillId="25" borderId="44" xfId="0" applyFont="1" applyFill="1" applyBorder="1" applyAlignment="1" applyProtection="1">
      <alignment horizontal="center" wrapText="1"/>
      <protection hidden="1"/>
    </xf>
    <xf numFmtId="0" fontId="35" fillId="13" borderId="2" xfId="0" applyFont="1" applyFill="1" applyBorder="1" applyAlignment="1" applyProtection="1">
      <alignment horizontal="center" vertical="center" wrapText="1"/>
      <protection hidden="1"/>
    </xf>
    <xf numFmtId="0" fontId="35" fillId="13" borderId="3" xfId="0" applyFont="1" applyFill="1" applyBorder="1" applyAlignment="1" applyProtection="1">
      <alignment horizontal="center" vertical="center" wrapText="1"/>
      <protection hidden="1"/>
    </xf>
    <xf numFmtId="0" fontId="35" fillId="3" borderId="15" xfId="0" applyFont="1" applyFill="1" applyBorder="1" applyAlignment="1" applyProtection="1">
      <alignment horizontal="center" vertical="center" wrapText="1"/>
      <protection hidden="1"/>
    </xf>
    <xf numFmtId="0" fontId="35" fillId="3" borderId="66" xfId="0" applyFont="1" applyFill="1" applyBorder="1" applyAlignment="1" applyProtection="1">
      <alignment horizontal="center" vertical="center" wrapText="1"/>
      <protection hidden="1"/>
    </xf>
    <xf numFmtId="0" fontId="0" fillId="13" borderId="55" xfId="0" applyFill="1" applyBorder="1" applyAlignment="1" applyProtection="1">
      <alignment horizontal="center"/>
      <protection hidden="1"/>
    </xf>
    <xf numFmtId="0" fontId="0" fillId="13" borderId="79" xfId="0" applyFill="1" applyBorder="1" applyAlignment="1" applyProtection="1">
      <alignment horizontal="center"/>
      <protection hidden="1"/>
    </xf>
    <xf numFmtId="0" fontId="35" fillId="15" borderId="2" xfId="0" applyFont="1" applyFill="1" applyBorder="1" applyAlignment="1" applyProtection="1">
      <alignment horizontal="center" vertical="center" wrapText="1"/>
      <protection hidden="1"/>
    </xf>
    <xf numFmtId="0" fontId="35" fillId="15" borderId="15" xfId="0" applyFont="1" applyFill="1" applyBorder="1" applyAlignment="1" applyProtection="1">
      <alignment horizontal="center" vertical="center" wrapText="1"/>
      <protection hidden="1"/>
    </xf>
    <xf numFmtId="0" fontId="35" fillId="15" borderId="66" xfId="0" applyFont="1" applyFill="1" applyBorder="1" applyAlignment="1" applyProtection="1">
      <alignment horizontal="center" vertical="center" wrapText="1"/>
      <protection hidden="1"/>
    </xf>
    <xf numFmtId="0" fontId="48" fillId="16" borderId="60" xfId="1" applyFont="1" applyFill="1" applyBorder="1" applyAlignment="1" applyProtection="1">
      <alignment horizontal="center" vertical="center" wrapText="1"/>
      <protection hidden="1"/>
    </xf>
    <xf numFmtId="0" fontId="48" fillId="16" borderId="53" xfId="1" applyFont="1" applyFill="1" applyBorder="1" applyAlignment="1" applyProtection="1">
      <alignment horizontal="center" vertical="center" wrapText="1"/>
      <protection hidden="1"/>
    </xf>
    <xf numFmtId="0" fontId="48" fillId="16" borderId="39" xfId="1" applyFont="1" applyFill="1" applyBorder="1" applyAlignment="1" applyProtection="1">
      <alignment horizontal="center" vertical="center" wrapText="1"/>
      <protection hidden="1"/>
    </xf>
    <xf numFmtId="0" fontId="0" fillId="0" borderId="82" xfId="0" applyBorder="1" applyAlignment="1" applyProtection="1">
      <alignment horizontal="center"/>
      <protection locked="0"/>
    </xf>
    <xf numFmtId="0" fontId="0" fillId="0" borderId="71" xfId="0" applyBorder="1" applyAlignment="1" applyProtection="1">
      <alignment horizontal="center"/>
      <protection locked="0"/>
    </xf>
    <xf numFmtId="0" fontId="0" fillId="0" borderId="83" xfId="0" applyBorder="1" applyAlignment="1" applyProtection="1">
      <alignment horizontal="center"/>
      <protection locked="0"/>
    </xf>
    <xf numFmtId="0" fontId="0" fillId="0" borderId="84" xfId="0" applyBorder="1" applyAlignment="1" applyProtection="1">
      <alignment horizontal="center"/>
      <protection locked="0"/>
    </xf>
    <xf numFmtId="0" fontId="0" fillId="0" borderId="85" xfId="0" applyBorder="1" applyAlignment="1" applyProtection="1">
      <alignment horizontal="center"/>
      <protection locked="0"/>
    </xf>
    <xf numFmtId="0" fontId="0" fillId="0" borderId="86" xfId="0" applyBorder="1" applyAlignment="1" applyProtection="1">
      <alignment horizontal="center"/>
      <protection locked="0"/>
    </xf>
    <xf numFmtId="0" fontId="0" fillId="0" borderId="87" xfId="0" applyBorder="1" applyAlignment="1" applyProtection="1">
      <alignment horizontal="center"/>
      <protection locked="0"/>
    </xf>
    <xf numFmtId="0" fontId="0" fillId="0" borderId="88" xfId="0" applyBorder="1" applyAlignment="1" applyProtection="1">
      <alignment horizontal="center"/>
      <protection locked="0"/>
    </xf>
    <xf numFmtId="0" fontId="33" fillId="5" borderId="59" xfId="0" applyFont="1" applyFill="1" applyBorder="1" applyAlignment="1" applyProtection="1">
      <alignment horizontal="center" wrapText="1"/>
      <protection hidden="1"/>
    </xf>
    <xf numFmtId="0" fontId="33" fillId="5" borderId="35" xfId="0" applyFont="1" applyFill="1" applyBorder="1" applyAlignment="1" applyProtection="1">
      <alignment horizontal="center" wrapText="1"/>
      <protection hidden="1"/>
    </xf>
    <xf numFmtId="0" fontId="33" fillId="0" borderId="28" xfId="0" applyFont="1" applyBorder="1" applyAlignment="1">
      <alignment horizontal="center" wrapText="1"/>
    </xf>
    <xf numFmtId="0" fontId="33" fillId="0" borderId="30" xfId="0" applyFont="1" applyBorder="1" applyAlignment="1">
      <alignment horizontal="center" wrapText="1"/>
    </xf>
    <xf numFmtId="0" fontId="33" fillId="0" borderId="60" xfId="0" applyFont="1" applyBorder="1" applyAlignment="1" applyProtection="1">
      <alignment horizontal="center" wrapText="1"/>
      <protection hidden="1"/>
    </xf>
    <xf numFmtId="0" fontId="33" fillId="0" borderId="76" xfId="0" applyFont="1" applyBorder="1" applyAlignment="1" applyProtection="1">
      <alignment horizontal="center" wrapText="1"/>
      <protection hidden="1"/>
    </xf>
    <xf numFmtId="0" fontId="84" fillId="0" borderId="73" xfId="1" applyFont="1" applyBorder="1" applyAlignment="1" applyProtection="1">
      <alignment horizontal="center" vertical="center" wrapText="1"/>
    </xf>
    <xf numFmtId="0" fontId="84" fillId="0" borderId="47" xfId="1" applyFont="1" applyBorder="1" applyAlignment="1" applyProtection="1">
      <alignment horizontal="center" vertical="center" wrapText="1"/>
    </xf>
    <xf numFmtId="0" fontId="33" fillId="4" borderId="59" xfId="0" applyFont="1" applyFill="1" applyBorder="1" applyAlignment="1" applyProtection="1">
      <alignment horizontal="center" wrapText="1"/>
      <protection hidden="1"/>
    </xf>
    <xf numFmtId="0" fontId="33" fillId="4" borderId="35" xfId="0" applyFont="1" applyFill="1" applyBorder="1" applyAlignment="1" applyProtection="1">
      <alignment horizontal="center" wrapText="1"/>
      <protection hidden="1"/>
    </xf>
    <xf numFmtId="0" fontId="33" fillId="6" borderId="59" xfId="0" applyFont="1" applyFill="1" applyBorder="1" applyAlignment="1" applyProtection="1">
      <alignment horizontal="center" wrapText="1"/>
      <protection hidden="1"/>
    </xf>
    <xf numFmtId="0" fontId="33" fillId="6" borderId="35" xfId="0" applyFont="1" applyFill="1" applyBorder="1" applyAlignment="1" applyProtection="1">
      <alignment horizontal="center" wrapText="1"/>
      <protection hidden="1"/>
    </xf>
    <xf numFmtId="0" fontId="33" fillId="2" borderId="59" xfId="0" applyFont="1" applyFill="1" applyBorder="1" applyAlignment="1" applyProtection="1">
      <alignment horizontal="center" wrapText="1"/>
      <protection hidden="1"/>
    </xf>
    <xf numFmtId="0" fontId="33" fillId="2" borderId="35" xfId="0" applyFont="1" applyFill="1" applyBorder="1" applyAlignment="1" applyProtection="1">
      <alignment horizontal="center" wrapText="1"/>
      <protection hidden="1"/>
    </xf>
    <xf numFmtId="0" fontId="33" fillId="7" borderId="59" xfId="0" applyFont="1" applyFill="1" applyBorder="1" applyAlignment="1" applyProtection="1">
      <alignment horizontal="center" wrapText="1"/>
      <protection hidden="1"/>
    </xf>
    <xf numFmtId="0" fontId="33" fillId="7" borderId="35" xfId="0" applyFont="1" applyFill="1" applyBorder="1" applyAlignment="1" applyProtection="1">
      <alignment horizontal="center" wrapText="1"/>
      <protection hidden="1"/>
    </xf>
    <xf numFmtId="0" fontId="77" fillId="2" borderId="60" xfId="0" applyFont="1" applyFill="1" applyBorder="1" applyAlignment="1">
      <alignment horizontal="center" vertical="center" wrapText="1"/>
    </xf>
    <xf numFmtId="0" fontId="77" fillId="2" borderId="53" xfId="0" applyFont="1" applyFill="1" applyBorder="1" applyAlignment="1">
      <alignment horizontal="center" vertical="center" wrapText="1"/>
    </xf>
    <xf numFmtId="0" fontId="77" fillId="2" borderId="76" xfId="0" applyFont="1" applyFill="1" applyBorder="1" applyAlignment="1">
      <alignment horizontal="center" vertical="center" wrapText="1"/>
    </xf>
    <xf numFmtId="0" fontId="48" fillId="0" borderId="53" xfId="1" applyFont="1" applyBorder="1" applyAlignment="1" applyProtection="1">
      <alignment horizontal="center" wrapText="1"/>
      <protection locked="0"/>
    </xf>
    <xf numFmtId="0" fontId="33" fillId="8" borderId="32" xfId="0" applyFont="1" applyFill="1" applyBorder="1" applyAlignment="1">
      <alignment horizontal="center" vertical="center" wrapText="1"/>
    </xf>
    <xf numFmtId="0" fontId="33" fillId="13" borderId="31"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24" borderId="32" xfId="0" applyFont="1" applyFill="1" applyBorder="1" applyAlignment="1">
      <alignment horizontal="center" vertical="center" wrapText="1"/>
    </xf>
    <xf numFmtId="0" fontId="33" fillId="0" borderId="26" xfId="0" applyFont="1" applyBorder="1" applyAlignment="1">
      <alignment horizontal="center" vertical="center" wrapText="1"/>
    </xf>
    <xf numFmtId="0" fontId="33" fillId="0" borderId="72" xfId="0" applyFont="1" applyBorder="1" applyAlignment="1">
      <alignment horizontal="center" vertical="center" wrapText="1"/>
    </xf>
    <xf numFmtId="0" fontId="33" fillId="3" borderId="32" xfId="0" applyFont="1" applyFill="1" applyBorder="1" applyAlignment="1">
      <alignment horizontal="center" vertical="center" wrapText="1"/>
    </xf>
    <xf numFmtId="0" fontId="33" fillId="13" borderId="17"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3" fillId="3" borderId="17" xfId="0" applyFont="1" applyFill="1" applyBorder="1" applyAlignment="1">
      <alignment horizontal="center" vertical="center" wrapText="1"/>
    </xf>
    <xf numFmtId="0" fontId="33" fillId="24" borderId="73" xfId="0" applyFont="1" applyFill="1" applyBorder="1" applyAlignment="1">
      <alignment horizontal="center" vertical="center" wrapText="1"/>
    </xf>
    <xf numFmtId="0" fontId="33" fillId="24" borderId="47" xfId="0" applyFont="1" applyFill="1" applyBorder="1" applyAlignment="1">
      <alignment horizontal="center" vertical="center"/>
    </xf>
    <xf numFmtId="0" fontId="35" fillId="17" borderId="12" xfId="0" applyFont="1" applyFill="1" applyBorder="1" applyAlignment="1">
      <alignment horizontal="center" vertical="center" wrapText="1"/>
    </xf>
    <xf numFmtId="0" fontId="35" fillId="17" borderId="5" xfId="0" applyFont="1" applyFill="1" applyBorder="1" applyAlignment="1">
      <alignment horizontal="center" vertical="center" wrapText="1"/>
    </xf>
    <xf numFmtId="0" fontId="33" fillId="13" borderId="75" xfId="0" applyFont="1" applyFill="1" applyBorder="1" applyAlignment="1">
      <alignment horizontal="center" vertical="center" wrapText="1"/>
    </xf>
    <xf numFmtId="0" fontId="33" fillId="17" borderId="51" xfId="0" applyFont="1" applyFill="1" applyBorder="1" applyAlignment="1">
      <alignment horizontal="center" vertical="center" wrapText="1"/>
    </xf>
    <xf numFmtId="0" fontId="33" fillId="17" borderId="32" xfId="0" applyFont="1" applyFill="1" applyBorder="1" applyAlignment="1">
      <alignment horizontal="center" vertical="center" wrapText="1"/>
    </xf>
    <xf numFmtId="0" fontId="33" fillId="17" borderId="73" xfId="0" applyFont="1" applyFill="1" applyBorder="1" applyAlignment="1">
      <alignment horizontal="center" vertical="center" wrapText="1"/>
    </xf>
    <xf numFmtId="0" fontId="33" fillId="17" borderId="18" xfId="0" applyFont="1" applyFill="1" applyBorder="1" applyAlignment="1">
      <alignment horizontal="center" vertical="center"/>
    </xf>
    <xf numFmtId="0" fontId="35" fillId="17" borderId="73" xfId="0" applyFont="1" applyFill="1" applyBorder="1" applyAlignment="1">
      <alignment horizontal="center" vertical="center" wrapText="1"/>
    </xf>
    <xf numFmtId="0" fontId="0" fillId="17" borderId="18" xfId="0" applyFill="1" applyBorder="1" applyAlignment="1">
      <alignment horizontal="center" vertical="center"/>
    </xf>
    <xf numFmtId="0" fontId="0" fillId="17" borderId="47" xfId="0" applyFill="1" applyBorder="1" applyAlignment="1">
      <alignment horizontal="center" vertical="center"/>
    </xf>
    <xf numFmtId="0" fontId="0" fillId="0" borderId="4" xfId="0" applyBorder="1" applyAlignment="1">
      <alignment horizontal="center" vertical="center"/>
    </xf>
    <xf numFmtId="0" fontId="63" fillId="2" borderId="53" xfId="0" applyFont="1" applyFill="1" applyBorder="1" applyAlignment="1">
      <alignment horizontal="center" vertical="center"/>
    </xf>
    <xf numFmtId="0" fontId="63" fillId="2" borderId="76" xfId="0" applyFont="1" applyFill="1" applyBorder="1" applyAlignment="1">
      <alignment horizontal="center" vertical="center"/>
    </xf>
    <xf numFmtId="0" fontId="0" fillId="8" borderId="73" xfId="0" applyFill="1" applyBorder="1" applyAlignment="1">
      <alignment horizontal="center" vertical="center" wrapText="1"/>
    </xf>
    <xf numFmtId="0" fontId="0" fillId="8" borderId="18" xfId="0" applyFill="1" applyBorder="1" applyAlignment="1">
      <alignment horizontal="center" vertical="center"/>
    </xf>
    <xf numFmtId="0" fontId="0" fillId="8" borderId="47" xfId="0" applyFill="1" applyBorder="1" applyAlignment="1">
      <alignment horizontal="center" vertical="center"/>
    </xf>
    <xf numFmtId="0" fontId="35" fillId="14" borderId="60" xfId="0" applyFont="1" applyFill="1" applyBorder="1" applyAlignment="1">
      <alignment horizontal="center"/>
    </xf>
    <xf numFmtId="0" fontId="35" fillId="14" borderId="53" xfId="0" applyFont="1" applyFill="1" applyBorder="1" applyAlignment="1">
      <alignment horizontal="center"/>
    </xf>
    <xf numFmtId="0" fontId="35" fillId="14" borderId="76" xfId="0" applyFont="1" applyFill="1" applyBorder="1" applyAlignment="1">
      <alignment horizontal="center"/>
    </xf>
    <xf numFmtId="0" fontId="35" fillId="4" borderId="10" xfId="0" applyFont="1" applyFill="1" applyBorder="1" applyAlignment="1">
      <alignment horizontal="center" wrapText="1"/>
    </xf>
    <xf numFmtId="0" fontId="35" fillId="4" borderId="11" xfId="0" applyFont="1" applyFill="1" applyBorder="1" applyAlignment="1">
      <alignment horizontal="center" wrapText="1"/>
    </xf>
    <xf numFmtId="0" fontId="35" fillId="4" borderId="2" xfId="0" applyFont="1" applyFill="1" applyBorder="1" applyAlignment="1">
      <alignment horizontal="center" wrapText="1"/>
    </xf>
    <xf numFmtId="0" fontId="35" fillId="4" borderId="1" xfId="0" applyFont="1" applyFill="1" applyBorder="1" applyAlignment="1">
      <alignment horizontal="center" wrapText="1"/>
    </xf>
    <xf numFmtId="0" fontId="35" fillId="6" borderId="2" xfId="0" applyFont="1" applyFill="1" applyBorder="1" applyAlignment="1">
      <alignment horizontal="center" wrapText="1"/>
    </xf>
    <xf numFmtId="0" fontId="35" fillId="6" borderId="1" xfId="0" applyFont="1" applyFill="1" applyBorder="1" applyAlignment="1">
      <alignment horizontal="center" wrapText="1"/>
    </xf>
    <xf numFmtId="0" fontId="35" fillId="2" borderId="2" xfId="0" applyFont="1" applyFill="1" applyBorder="1" applyAlignment="1">
      <alignment horizontal="center" wrapText="1"/>
    </xf>
    <xf numFmtId="0" fontId="35" fillId="2" borderId="1" xfId="0" applyFont="1" applyFill="1" applyBorder="1" applyAlignment="1">
      <alignment horizontal="center" wrapText="1"/>
    </xf>
    <xf numFmtId="0" fontId="35" fillId="7" borderId="2" xfId="0" applyFont="1" applyFill="1" applyBorder="1" applyAlignment="1">
      <alignment horizontal="center" wrapText="1"/>
    </xf>
    <xf numFmtId="0" fontId="35" fillId="7" borderId="1" xfId="0" applyFont="1" applyFill="1" applyBorder="1" applyAlignment="1">
      <alignment horizontal="center" wrapText="1"/>
    </xf>
    <xf numFmtId="0" fontId="36" fillId="5" borderId="2" xfId="0" applyFont="1" applyFill="1" applyBorder="1" applyAlignment="1">
      <alignment horizontal="center" wrapText="1"/>
    </xf>
    <xf numFmtId="0" fontId="36" fillId="5" borderId="1" xfId="0" applyFont="1" applyFill="1" applyBorder="1" applyAlignment="1">
      <alignment horizontal="center" wrapText="1"/>
    </xf>
    <xf numFmtId="0" fontId="35" fillId="5" borderId="3" xfId="0" applyFont="1" applyFill="1" applyBorder="1" applyAlignment="1">
      <alignment horizontal="center" wrapText="1"/>
    </xf>
    <xf numFmtId="0" fontId="35" fillId="5" borderId="4" xfId="0" applyFont="1" applyFill="1" applyBorder="1" applyAlignment="1">
      <alignment horizontal="center" wrapText="1"/>
    </xf>
    <xf numFmtId="0" fontId="33" fillId="25" borderId="73" xfId="0" applyFont="1" applyFill="1" applyBorder="1" applyAlignment="1">
      <alignment horizontal="center" vertical="center"/>
    </xf>
    <xf numFmtId="0" fontId="33" fillId="25" borderId="18" xfId="0" applyFont="1" applyFill="1" applyBorder="1" applyAlignment="1">
      <alignment horizontal="center" vertical="center"/>
    </xf>
    <xf numFmtId="0" fontId="33" fillId="25" borderId="47" xfId="0" applyFont="1" applyFill="1" applyBorder="1" applyAlignment="1">
      <alignment horizontal="center" vertical="center"/>
    </xf>
    <xf numFmtId="0" fontId="33" fillId="8" borderId="73" xfId="0" applyFont="1" applyFill="1" applyBorder="1" applyAlignment="1">
      <alignment horizontal="center" vertical="center"/>
    </xf>
    <xf numFmtId="0" fontId="33" fillId="8" borderId="47" xfId="0" applyFont="1" applyFill="1" applyBorder="1" applyAlignment="1">
      <alignment horizontal="center" vertical="center"/>
    </xf>
    <xf numFmtId="0" fontId="0" fillId="0" borderId="1" xfId="0" applyBorder="1" applyAlignment="1">
      <alignment horizontal="center" vertical="center"/>
    </xf>
    <xf numFmtId="0" fontId="48" fillId="6" borderId="1" xfId="1" applyFont="1" applyFill="1" applyBorder="1" applyAlignment="1" applyProtection="1">
      <alignment horizontal="center" vertical="center"/>
      <protection locked="0"/>
    </xf>
    <xf numFmtId="0" fontId="73" fillId="32" borderId="14" xfId="0" applyFont="1" applyFill="1" applyBorder="1" applyAlignment="1">
      <alignment horizontal="center" vertical="center" wrapText="1"/>
    </xf>
    <xf numFmtId="0" fontId="73" fillId="32" borderId="24" xfId="0" applyFont="1" applyFill="1" applyBorder="1" applyAlignment="1">
      <alignment horizontal="center" vertical="center" wrapText="1"/>
    </xf>
    <xf numFmtId="0" fontId="73" fillId="32" borderId="38" xfId="0" applyFont="1" applyFill="1" applyBorder="1" applyAlignment="1">
      <alignment horizontal="center" vertical="center" wrapText="1"/>
    </xf>
    <xf numFmtId="0" fontId="74" fillId="14" borderId="14" xfId="0" applyFont="1" applyFill="1" applyBorder="1" applyAlignment="1">
      <alignment horizontal="center" vertical="center"/>
    </xf>
    <xf numFmtId="0" fontId="74" fillId="14" borderId="24" xfId="0" applyFont="1" applyFill="1" applyBorder="1" applyAlignment="1">
      <alignment horizontal="center" vertical="center"/>
    </xf>
    <xf numFmtId="0" fontId="74" fillId="14" borderId="38" xfId="0" applyFont="1" applyFill="1" applyBorder="1" applyAlignment="1">
      <alignment horizontal="center" vertical="center"/>
    </xf>
    <xf numFmtId="0" fontId="44" fillId="14" borderId="0" xfId="0" applyFont="1" applyFill="1" applyAlignment="1">
      <alignment horizontal="left" vertical="center"/>
    </xf>
    <xf numFmtId="0" fontId="44" fillId="14" borderId="35" xfId="0" applyFont="1" applyFill="1" applyBorder="1" applyAlignment="1">
      <alignment horizontal="left" vertical="center"/>
    </xf>
    <xf numFmtId="0" fontId="44" fillId="14" borderId="48" xfId="0" applyFont="1" applyFill="1" applyBorder="1" applyAlignment="1">
      <alignment horizontal="left" vertical="center"/>
    </xf>
    <xf numFmtId="0" fontId="44" fillId="14" borderId="36" xfId="0" applyFont="1" applyFill="1" applyBorder="1" applyAlignment="1">
      <alignment horizontal="left" vertical="center"/>
    </xf>
    <xf numFmtId="0" fontId="48" fillId="7" borderId="1" xfId="1" applyFont="1" applyFill="1" applyBorder="1" applyAlignment="1" applyProtection="1">
      <alignment horizontal="center" vertical="center"/>
      <protection locked="0"/>
    </xf>
    <xf numFmtId="0" fontId="44" fillId="7" borderId="0" xfId="0" applyFont="1" applyFill="1" applyAlignment="1">
      <alignment horizontal="left" vertical="center"/>
    </xf>
    <xf numFmtId="0" fontId="44" fillId="7" borderId="35" xfId="0" applyFont="1" applyFill="1" applyBorder="1" applyAlignment="1">
      <alignment horizontal="left" vertical="center"/>
    </xf>
    <xf numFmtId="0" fontId="44" fillId="4" borderId="0" xfId="0" applyFont="1" applyFill="1" applyAlignment="1">
      <alignment horizontal="left" vertical="center"/>
    </xf>
    <xf numFmtId="0" fontId="44" fillId="4" borderId="35" xfId="0" applyFont="1" applyFill="1" applyBorder="1" applyAlignment="1">
      <alignment horizontal="left" vertical="center"/>
    </xf>
    <xf numFmtId="2" fontId="0" fillId="0" borderId="1" xfId="0" applyNumberFormat="1" applyBorder="1" applyAlignment="1">
      <alignment horizontal="center" vertical="center"/>
    </xf>
    <xf numFmtId="0" fontId="0" fillId="0" borderId="72" xfId="0" applyBorder="1" applyAlignment="1">
      <alignment horizontal="center"/>
    </xf>
    <xf numFmtId="0" fontId="0" fillId="0" borderId="0" xfId="0" applyAlignment="1">
      <alignment horizontal="center"/>
    </xf>
    <xf numFmtId="0" fontId="73" fillId="6" borderId="14" xfId="0" applyFont="1" applyFill="1" applyBorder="1" applyAlignment="1">
      <alignment horizontal="center" vertical="center" wrapText="1"/>
    </xf>
    <xf numFmtId="0" fontId="73" fillId="6" borderId="24" xfId="0" applyFont="1" applyFill="1" applyBorder="1" applyAlignment="1">
      <alignment horizontal="center" vertical="center" wrapText="1"/>
    </xf>
    <xf numFmtId="0" fontId="73" fillId="6" borderId="38" xfId="0" applyFont="1" applyFill="1" applyBorder="1" applyAlignment="1">
      <alignment horizontal="center" vertical="center" wrapText="1"/>
    </xf>
    <xf numFmtId="0" fontId="66" fillId="4" borderId="48" xfId="0" applyFont="1" applyFill="1" applyBorder="1" applyAlignment="1">
      <alignment horizontal="left" vertical="center"/>
    </xf>
    <xf numFmtId="0" fontId="66" fillId="4" borderId="36" xfId="0" applyFont="1" applyFill="1" applyBorder="1" applyAlignment="1">
      <alignment horizontal="left" vertical="center"/>
    </xf>
    <xf numFmtId="0" fontId="73" fillId="6" borderId="14" xfId="0" applyFont="1" applyFill="1" applyBorder="1" applyAlignment="1">
      <alignment horizontal="right" vertical="center"/>
    </xf>
    <xf numFmtId="0" fontId="73" fillId="6" borderId="24" xfId="0" applyFont="1" applyFill="1" applyBorder="1" applyAlignment="1">
      <alignment horizontal="right" vertical="center"/>
    </xf>
    <xf numFmtId="0" fontId="73" fillId="6" borderId="38" xfId="0" applyFont="1" applyFill="1" applyBorder="1" applyAlignment="1">
      <alignment horizontal="right" vertical="center"/>
    </xf>
    <xf numFmtId="0" fontId="48" fillId="14" borderId="1" xfId="1" applyFont="1" applyFill="1" applyBorder="1" applyAlignment="1" applyProtection="1">
      <alignment horizontal="center" vertical="center"/>
      <protection locked="0"/>
    </xf>
    <xf numFmtId="0" fontId="74" fillId="14" borderId="14" xfId="0" applyFont="1" applyFill="1" applyBorder="1" applyAlignment="1">
      <alignment horizontal="right" vertical="center"/>
    </xf>
    <xf numFmtId="0" fontId="74" fillId="14" borderId="24" xfId="0" applyFont="1" applyFill="1" applyBorder="1" applyAlignment="1">
      <alignment horizontal="right" vertical="center"/>
    </xf>
    <xf numFmtId="0" fontId="74" fillId="14" borderId="38" xfId="0" applyFont="1" applyFill="1" applyBorder="1" applyAlignment="1">
      <alignment horizontal="right" vertical="center"/>
    </xf>
    <xf numFmtId="0" fontId="63" fillId="2" borderId="60" xfId="0" applyFont="1" applyFill="1" applyBorder="1" applyAlignment="1">
      <alignment horizontal="center" vertical="center"/>
    </xf>
    <xf numFmtId="0" fontId="48" fillId="0" borderId="73" xfId="1" applyFont="1" applyFill="1" applyBorder="1" applyAlignment="1" applyProtection="1">
      <alignment horizontal="center" vertical="center"/>
      <protection locked="0"/>
    </xf>
    <xf numFmtId="0" fontId="48" fillId="0" borderId="18" xfId="1" applyFont="1" applyFill="1" applyBorder="1" applyAlignment="1" applyProtection="1">
      <alignment horizontal="center" vertical="center"/>
      <protection locked="0"/>
    </xf>
    <xf numFmtId="0" fontId="48" fillId="0" borderId="53" xfId="1" applyFont="1" applyFill="1" applyBorder="1" applyAlignment="1" applyProtection="1">
      <alignment horizontal="center" vertical="center"/>
      <protection locked="0"/>
    </xf>
    <xf numFmtId="0" fontId="48" fillId="0" borderId="53" xfId="1" applyFont="1" applyBorder="1" applyAlignment="1" applyProtection="1">
      <alignment horizontal="center" vertical="center" wrapText="1"/>
    </xf>
    <xf numFmtId="0" fontId="48" fillId="19" borderId="60" xfId="1" applyFont="1" applyFill="1" applyBorder="1" applyAlignment="1" applyProtection="1">
      <alignment horizontal="center" vertical="center"/>
    </xf>
    <xf numFmtId="0" fontId="48" fillId="19" borderId="53" xfId="1" applyFont="1" applyFill="1" applyBorder="1" applyAlignment="1" applyProtection="1">
      <alignment horizontal="center" vertical="center"/>
    </xf>
    <xf numFmtId="0" fontId="48" fillId="19" borderId="76" xfId="1" applyFont="1" applyFill="1" applyBorder="1" applyAlignment="1" applyProtection="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35" fillId="21" borderId="60" xfId="0" applyFont="1" applyFill="1" applyBorder="1" applyAlignment="1">
      <alignment horizontal="center" vertical="top" wrapText="1"/>
    </xf>
    <xf numFmtId="0" fontId="35" fillId="21" borderId="53" xfId="0" applyFont="1" applyFill="1" applyBorder="1" applyAlignment="1">
      <alignment horizontal="center" vertical="top" wrapText="1"/>
    </xf>
    <xf numFmtId="0" fontId="35" fillId="21" borderId="76" xfId="0" applyFont="1" applyFill="1" applyBorder="1" applyAlignment="1">
      <alignment horizontal="center" vertical="top" wrapText="1"/>
    </xf>
    <xf numFmtId="0" fontId="35" fillId="21" borderId="73" xfId="0" applyFont="1" applyFill="1" applyBorder="1" applyAlignment="1">
      <alignment horizontal="center" vertical="top" wrapText="1"/>
    </xf>
    <xf numFmtId="0" fontId="0" fillId="0" borderId="18" xfId="0" applyBorder="1" applyAlignment="1">
      <alignment vertical="top"/>
    </xf>
    <xf numFmtId="0" fontId="0" fillId="0" borderId="47" xfId="0" applyBorder="1" applyAlignment="1">
      <alignment vertical="top"/>
    </xf>
    <xf numFmtId="0" fontId="0" fillId="0" borderId="45" xfId="0" applyBorder="1" applyAlignment="1">
      <alignment vertical="top"/>
    </xf>
    <xf numFmtId="0" fontId="0" fillId="0" borderId="13" xfId="0" applyBorder="1" applyAlignment="1">
      <alignment vertical="top"/>
    </xf>
    <xf numFmtId="0" fontId="0" fillId="0" borderId="46" xfId="0" applyBorder="1" applyAlignment="1">
      <alignment vertical="top"/>
    </xf>
    <xf numFmtId="0" fontId="48" fillId="25" borderId="7" xfId="1" applyFont="1" applyFill="1" applyBorder="1" applyAlignment="1" applyProtection="1">
      <alignment horizontal="center" vertical="center"/>
      <protection locked="0"/>
    </xf>
    <xf numFmtId="0" fontId="48" fillId="25" borderId="62" xfId="1" applyFont="1" applyFill="1" applyBorder="1" applyAlignment="1" applyProtection="1">
      <alignment horizontal="center" vertical="center"/>
      <protection locked="0"/>
    </xf>
    <xf numFmtId="0" fontId="48" fillId="25" borderId="63" xfId="1" applyFont="1" applyFill="1" applyBorder="1" applyAlignment="1" applyProtection="1">
      <alignment horizontal="center" vertical="center"/>
      <protection locked="0"/>
    </xf>
    <xf numFmtId="0" fontId="33" fillId="16" borderId="7" xfId="0" applyFont="1" applyFill="1" applyBorder="1" applyAlignment="1">
      <alignment horizontal="center" vertical="center" wrapText="1"/>
    </xf>
    <xf numFmtId="0" fontId="33" fillId="16" borderId="62" xfId="0" applyFont="1" applyFill="1" applyBorder="1" applyAlignment="1">
      <alignment horizontal="center" vertical="center" wrapText="1"/>
    </xf>
    <xf numFmtId="0" fontId="33" fillId="16" borderId="63" xfId="0" applyFont="1" applyFill="1" applyBorder="1" applyAlignment="1">
      <alignment horizontal="center" vertical="center" wrapText="1"/>
    </xf>
    <xf numFmtId="0" fontId="33" fillId="7" borderId="11" xfId="0" applyFont="1" applyFill="1" applyBorder="1" applyAlignment="1">
      <alignment horizontal="right" vertical="center" wrapText="1"/>
    </xf>
    <xf numFmtId="0" fontId="33" fillId="7" borderId="1" xfId="0" applyFont="1" applyFill="1" applyBorder="1" applyAlignment="1">
      <alignment horizontal="right" vertical="center" wrapText="1"/>
    </xf>
    <xf numFmtId="0" fontId="0" fillId="31" borderId="1" xfId="0" applyFill="1" applyBorder="1" applyAlignment="1">
      <alignment horizontal="center"/>
    </xf>
    <xf numFmtId="0" fontId="0" fillId="31" borderId="4" xfId="0" applyFill="1" applyBorder="1" applyAlignment="1">
      <alignment horizontal="center"/>
    </xf>
    <xf numFmtId="0" fontId="0" fillId="31" borderId="68" xfId="0" applyFill="1" applyBorder="1" applyAlignment="1">
      <alignment horizontal="center"/>
    </xf>
    <xf numFmtId="0" fontId="0" fillId="31" borderId="56" xfId="0" applyFill="1" applyBorder="1" applyAlignment="1">
      <alignment horizontal="center"/>
    </xf>
    <xf numFmtId="0" fontId="33" fillId="18" borderId="14" xfId="0" applyFont="1" applyFill="1" applyBorder="1" applyAlignment="1">
      <alignment horizontal="center" vertical="center" wrapText="1"/>
    </xf>
    <xf numFmtId="0" fontId="33" fillId="18" borderId="24" xfId="0" applyFont="1" applyFill="1" applyBorder="1" applyAlignment="1">
      <alignment horizontal="center" vertical="center" wrapText="1"/>
    </xf>
    <xf numFmtId="0" fontId="33" fillId="18" borderId="38"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3" fillId="3" borderId="24" xfId="0" applyFont="1" applyFill="1" applyBorder="1" applyAlignment="1">
      <alignment horizontal="center" vertical="center" wrapText="1"/>
    </xf>
    <xf numFmtId="0" fontId="33" fillId="3" borderId="54" xfId="0" applyFont="1" applyFill="1" applyBorder="1" applyAlignment="1">
      <alignment horizontal="center" vertical="center" wrapText="1"/>
    </xf>
    <xf numFmtId="0" fontId="0" fillId="31" borderId="34" xfId="0" applyFill="1" applyBorder="1" applyAlignment="1">
      <alignment horizontal="center"/>
    </xf>
    <xf numFmtId="0" fontId="0" fillId="31" borderId="57" xfId="0" applyFill="1" applyBorder="1" applyAlignment="1">
      <alignment horizontal="center"/>
    </xf>
    <xf numFmtId="2" fontId="0" fillId="31" borderId="1" xfId="0" applyNumberFormat="1" applyFill="1" applyBorder="1" applyAlignment="1" applyProtection="1">
      <alignment horizontal="center" vertical="center"/>
      <protection locked="0"/>
    </xf>
    <xf numFmtId="2" fontId="0" fillId="31" borderId="4"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31" borderId="21" xfId="0" applyFill="1" applyBorder="1" applyAlignment="1">
      <alignment horizontal="center"/>
    </xf>
    <xf numFmtId="0" fontId="0" fillId="31" borderId="22" xfId="0" applyFill="1" applyBorder="1" applyAlignment="1">
      <alignment horizontal="center"/>
    </xf>
    <xf numFmtId="12" fontId="0" fillId="2" borderId="26" xfId="0" applyNumberFormat="1" applyFill="1" applyBorder="1" applyAlignment="1" applyProtection="1">
      <alignment horizontal="center" vertical="center"/>
      <protection hidden="1"/>
    </xf>
    <xf numFmtId="12" fontId="0" fillId="2" borderId="50" xfId="0" applyNumberFormat="1" applyFill="1" applyBorder="1" applyAlignment="1" applyProtection="1">
      <alignment horizontal="center" vertical="center"/>
      <protection hidden="1"/>
    </xf>
    <xf numFmtId="0" fontId="33" fillId="16" borderId="10" xfId="0" applyFont="1" applyFill="1" applyBorder="1" applyAlignment="1">
      <alignment horizontal="center" vertical="center" wrapText="1"/>
    </xf>
    <xf numFmtId="0" fontId="33" fillId="16" borderId="2" xfId="0" applyFont="1" applyFill="1" applyBorder="1" applyAlignment="1">
      <alignment horizontal="center" vertical="center" wrapText="1"/>
    </xf>
    <xf numFmtId="0" fontId="33" fillId="16" borderId="3" xfId="0" applyFont="1" applyFill="1" applyBorder="1" applyAlignment="1">
      <alignment horizontal="center" vertical="center" wrapText="1"/>
    </xf>
    <xf numFmtId="0" fontId="33" fillId="16" borderId="12" xfId="0" applyFont="1" applyFill="1" applyBorder="1" applyAlignment="1">
      <alignment horizontal="center" vertical="center" wrapText="1"/>
    </xf>
    <xf numFmtId="0" fontId="33" fillId="16" borderId="5" xfId="0" applyFont="1" applyFill="1" applyBorder="1" applyAlignment="1">
      <alignment horizontal="center" vertical="center" wrapText="1"/>
    </xf>
    <xf numFmtId="0" fontId="33" fillId="16" borderId="6" xfId="0" applyFont="1" applyFill="1" applyBorder="1" applyAlignment="1">
      <alignment horizontal="center" vertical="center" wrapText="1"/>
    </xf>
    <xf numFmtId="0" fontId="48" fillId="26" borderId="73" xfId="1" applyFont="1" applyFill="1" applyBorder="1" applyAlignment="1" applyProtection="1">
      <alignment horizontal="center" vertical="center"/>
      <protection locked="0"/>
    </xf>
    <xf numFmtId="0" fontId="48" fillId="26" borderId="18" xfId="1" applyFont="1" applyFill="1" applyBorder="1" applyAlignment="1" applyProtection="1">
      <alignment horizontal="center" vertical="center"/>
      <protection locked="0"/>
    </xf>
    <xf numFmtId="0" fontId="48" fillId="26" borderId="47" xfId="1" applyFont="1" applyFill="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2" fontId="0" fillId="0" borderId="4" xfId="0" applyNumberFormat="1" applyBorder="1" applyAlignment="1" applyProtection="1">
      <alignment horizontal="center" vertical="center"/>
      <protection locked="0"/>
    </xf>
    <xf numFmtId="0" fontId="0" fillId="7" borderId="59" xfId="0" applyFill="1" applyBorder="1" applyAlignment="1">
      <alignment horizontal="center" vertical="center" wrapText="1"/>
    </xf>
    <xf numFmtId="0" fontId="0" fillId="7" borderId="0" xfId="0" applyFill="1" applyAlignment="1">
      <alignment horizontal="center" vertical="center" wrapText="1"/>
    </xf>
    <xf numFmtId="0" fontId="0" fillId="7" borderId="35" xfId="0" applyFill="1" applyBorder="1" applyAlignment="1">
      <alignment horizontal="center" vertical="center" wrapText="1"/>
    </xf>
    <xf numFmtId="0" fontId="33" fillId="17" borderId="8" xfId="0" applyFont="1" applyFill="1" applyBorder="1" applyAlignment="1">
      <alignment horizontal="center" vertical="center"/>
    </xf>
    <xf numFmtId="0" fontId="33" fillId="17" borderId="24" xfId="0" applyFont="1" applyFill="1" applyBorder="1" applyAlignment="1">
      <alignment horizontal="center" vertical="center"/>
    </xf>
    <xf numFmtId="0" fontId="33" fillId="17" borderId="54" xfId="0" applyFont="1" applyFill="1" applyBorder="1" applyAlignment="1">
      <alignment horizontal="center" vertical="center"/>
    </xf>
    <xf numFmtId="0" fontId="33" fillId="7" borderId="20" xfId="0" applyFont="1" applyFill="1" applyBorder="1" applyAlignment="1">
      <alignment horizontal="right" vertical="center" wrapText="1"/>
    </xf>
    <xf numFmtId="0" fontId="33" fillId="7" borderId="21" xfId="0" applyFont="1" applyFill="1" applyBorder="1" applyAlignment="1">
      <alignment horizontal="right" vertical="center" wrapText="1"/>
    </xf>
    <xf numFmtId="2" fontId="0" fillId="0" borderId="37" xfId="0" applyNumberFormat="1" applyBorder="1" applyAlignment="1" applyProtection="1">
      <alignment horizontal="center" vertical="center"/>
      <protection locked="0"/>
    </xf>
    <xf numFmtId="2" fontId="0" fillId="0" borderId="19" xfId="0" applyNumberFormat="1" applyBorder="1" applyAlignment="1" applyProtection="1">
      <alignment horizontal="center" vertical="center"/>
      <protection locked="0"/>
    </xf>
    <xf numFmtId="2" fontId="0" fillId="0" borderId="26" xfId="0" applyNumberFormat="1" applyBorder="1" applyAlignment="1" applyProtection="1">
      <alignment horizontal="center" vertical="center"/>
      <protection locked="0"/>
    </xf>
    <xf numFmtId="2" fontId="0" fillId="0" borderId="50" xfId="0" applyNumberFormat="1" applyBorder="1" applyAlignment="1" applyProtection="1">
      <alignment horizontal="center" vertical="center"/>
      <protection locked="0"/>
    </xf>
    <xf numFmtId="0" fontId="44" fillId="23" borderId="0" xfId="0" applyFont="1" applyFill="1" applyAlignment="1">
      <alignment horizontal="left" vertical="center"/>
    </xf>
    <xf numFmtId="0" fontId="44" fillId="23" borderId="35" xfId="0" applyFont="1" applyFill="1" applyBorder="1" applyAlignment="1">
      <alignment horizontal="left" vertical="center"/>
    </xf>
    <xf numFmtId="12" fontId="0" fillId="2" borderId="14" xfId="0" applyNumberFormat="1" applyFill="1" applyBorder="1" applyAlignment="1" applyProtection="1">
      <alignment horizontal="center" vertical="center"/>
      <protection hidden="1"/>
    </xf>
    <xf numFmtId="12" fontId="0" fillId="2" borderId="54" xfId="0" applyNumberFormat="1" applyFill="1" applyBorder="1" applyAlignment="1" applyProtection="1">
      <alignment horizontal="center" vertical="center"/>
      <protection hidden="1"/>
    </xf>
    <xf numFmtId="12" fontId="0" fillId="2" borderId="55" xfId="0" applyNumberFormat="1" applyFill="1" applyBorder="1" applyAlignment="1" applyProtection="1">
      <alignment horizontal="center" vertical="center"/>
      <protection hidden="1"/>
    </xf>
    <xf numFmtId="12" fontId="0" fillId="2" borderId="79" xfId="0" applyNumberFormat="1" applyFill="1" applyBorder="1" applyAlignment="1" applyProtection="1">
      <alignment horizontal="center" vertical="center"/>
      <protection hidden="1"/>
    </xf>
    <xf numFmtId="0" fontId="33" fillId="7" borderId="12" xfId="0" applyFont="1" applyFill="1" applyBorder="1" applyAlignment="1">
      <alignment horizontal="right" vertical="center" wrapText="1"/>
    </xf>
    <xf numFmtId="0" fontId="33" fillId="7" borderId="5" xfId="0" applyFont="1" applyFill="1" applyBorder="1" applyAlignment="1">
      <alignment horizontal="right" vertical="center" wrapText="1"/>
    </xf>
    <xf numFmtId="164" fontId="0" fillId="2" borderId="14" xfId="0" applyNumberFormat="1" applyFill="1" applyBorder="1" applyAlignment="1" applyProtection="1">
      <alignment horizontal="center" vertical="center"/>
      <protection hidden="1"/>
    </xf>
    <xf numFmtId="164" fontId="0" fillId="2" borderId="54" xfId="0" applyNumberFormat="1" applyFill="1" applyBorder="1" applyAlignment="1" applyProtection="1">
      <alignment horizontal="center" vertical="center"/>
      <protection hidden="1"/>
    </xf>
    <xf numFmtId="164" fontId="0" fillId="2" borderId="55" xfId="0" applyNumberFormat="1" applyFill="1" applyBorder="1" applyAlignment="1" applyProtection="1">
      <alignment horizontal="center" vertical="center"/>
      <protection hidden="1"/>
    </xf>
    <xf numFmtId="164" fontId="0" fillId="2" borderId="79" xfId="0" applyNumberFormat="1" applyFill="1" applyBorder="1" applyAlignment="1" applyProtection="1">
      <alignment horizontal="center" vertical="center"/>
      <protection hidden="1"/>
    </xf>
    <xf numFmtId="0" fontId="44" fillId="23" borderId="13" xfId="0" applyFont="1" applyFill="1" applyBorder="1" applyAlignment="1">
      <alignment horizontal="left" vertical="center"/>
    </xf>
    <xf numFmtId="0" fontId="44" fillId="23" borderId="46" xfId="0" applyFont="1" applyFill="1" applyBorder="1" applyAlignment="1">
      <alignment horizontal="left" vertical="center"/>
    </xf>
    <xf numFmtId="0" fontId="48" fillId="4" borderId="21" xfId="1" applyFont="1" applyFill="1" applyBorder="1" applyAlignment="1" applyProtection="1">
      <alignment horizontal="center" vertical="center"/>
      <protection locked="0"/>
    </xf>
    <xf numFmtId="0" fontId="75" fillId="4" borderId="14" xfId="0" applyFont="1" applyFill="1" applyBorder="1" applyAlignment="1">
      <alignment horizontal="right" vertical="center"/>
    </xf>
    <xf numFmtId="0" fontId="75" fillId="4" borderId="24" xfId="0" applyFont="1" applyFill="1" applyBorder="1" applyAlignment="1">
      <alignment horizontal="right" vertical="center"/>
    </xf>
    <xf numFmtId="0" fontId="75" fillId="4" borderId="38" xfId="0" applyFont="1" applyFill="1" applyBorder="1" applyAlignment="1">
      <alignment horizontal="right" vertical="center"/>
    </xf>
    <xf numFmtId="2" fontId="0" fillId="0" borderId="72" xfId="0" applyNumberFormat="1" applyBorder="1" applyAlignment="1">
      <alignment horizontal="center"/>
    </xf>
    <xf numFmtId="2" fontId="0" fillId="0" borderId="0" xfId="0" applyNumberFormat="1" applyAlignment="1">
      <alignment horizontal="center"/>
    </xf>
    <xf numFmtId="0" fontId="75" fillId="4" borderId="1" xfId="0" applyFont="1" applyFill="1" applyBorder="1" applyAlignment="1">
      <alignment horizontal="center" vertical="center"/>
    </xf>
    <xf numFmtId="0" fontId="33" fillId="0" borderId="21" xfId="0" applyFont="1" applyBorder="1" applyAlignment="1">
      <alignment horizontal="center" vertical="center"/>
    </xf>
    <xf numFmtId="0" fontId="33" fillId="21" borderId="60" xfId="0" applyFont="1" applyFill="1" applyBorder="1" applyAlignment="1">
      <alignment horizontal="center" vertical="center"/>
    </xf>
    <xf numFmtId="0" fontId="33" fillId="21" borderId="53" xfId="0" applyFont="1" applyFill="1" applyBorder="1" applyAlignment="1">
      <alignment horizontal="center" vertical="center"/>
    </xf>
    <xf numFmtId="0" fontId="33" fillId="21" borderId="76" xfId="0" applyFont="1" applyFill="1" applyBorder="1" applyAlignment="1">
      <alignment horizontal="center" vertical="center"/>
    </xf>
    <xf numFmtId="0" fontId="48" fillId="8" borderId="73" xfId="1" applyFont="1" applyFill="1" applyBorder="1" applyAlignment="1" applyProtection="1">
      <alignment horizontal="center" vertical="center" wrapText="1"/>
    </xf>
    <xf numFmtId="0" fontId="48" fillId="8" borderId="18" xfId="1" applyFont="1" applyFill="1" applyBorder="1" applyAlignment="1" applyProtection="1">
      <alignment horizontal="center" vertical="center" wrapText="1"/>
    </xf>
    <xf numFmtId="0" fontId="48" fillId="8" borderId="47" xfId="1" applyFont="1" applyFill="1" applyBorder="1" applyAlignment="1" applyProtection="1">
      <alignment horizontal="center" vertical="center" wrapText="1"/>
    </xf>
    <xf numFmtId="0" fontId="35" fillId="8" borderId="45" xfId="0" applyFont="1" applyFill="1" applyBorder="1" applyAlignment="1">
      <alignment horizontal="center" vertical="center" wrapText="1"/>
    </xf>
    <xf numFmtId="0" fontId="35" fillId="8" borderId="13" xfId="0" applyFont="1" applyFill="1" applyBorder="1" applyAlignment="1">
      <alignment horizontal="center" vertical="center" wrapText="1"/>
    </xf>
    <xf numFmtId="0" fontId="35" fillId="8" borderId="46" xfId="0" applyFont="1" applyFill="1" applyBorder="1" applyAlignment="1">
      <alignment horizontal="center" vertical="center" wrapText="1"/>
    </xf>
    <xf numFmtId="0" fontId="44" fillId="7" borderId="48" xfId="0" applyFont="1" applyFill="1" applyBorder="1" applyAlignment="1">
      <alignment horizontal="left" vertical="center"/>
    </xf>
    <xf numFmtId="0" fontId="44" fillId="7" borderId="36" xfId="0" applyFont="1" applyFill="1" applyBorder="1" applyAlignment="1">
      <alignment horizontal="left" vertical="center"/>
    </xf>
    <xf numFmtId="0" fontId="48" fillId="5" borderId="1" xfId="1" applyFont="1" applyFill="1" applyBorder="1" applyAlignment="1" applyProtection="1">
      <alignment horizontal="center" vertical="center"/>
      <protection locked="0"/>
    </xf>
    <xf numFmtId="0" fontId="31" fillId="5" borderId="14" xfId="0" applyFont="1" applyFill="1" applyBorder="1" applyAlignment="1">
      <alignment horizontal="right" vertical="center"/>
    </xf>
    <xf numFmtId="0" fontId="31" fillId="5" borderId="24" xfId="0" applyFont="1" applyFill="1" applyBorder="1" applyAlignment="1">
      <alignment horizontal="right" vertical="center"/>
    </xf>
    <xf numFmtId="0" fontId="31" fillId="5" borderId="38" xfId="0" applyFont="1" applyFill="1" applyBorder="1" applyAlignment="1">
      <alignment horizontal="right" vertical="center"/>
    </xf>
    <xf numFmtId="0" fontId="33" fillId="8" borderId="1" xfId="0" applyFont="1" applyFill="1" applyBorder="1" applyAlignment="1">
      <alignment horizontal="center"/>
    </xf>
    <xf numFmtId="0" fontId="48" fillId="8" borderId="60" xfId="1" applyFont="1" applyFill="1" applyBorder="1" applyAlignment="1" applyProtection="1">
      <alignment horizontal="center" vertical="center"/>
    </xf>
    <xf numFmtId="0" fontId="48" fillId="8" borderId="53" xfId="1" applyFont="1" applyFill="1" applyBorder="1" applyAlignment="1" applyProtection="1">
      <alignment horizontal="center" vertical="center"/>
    </xf>
    <xf numFmtId="0" fontId="48" fillId="8" borderId="76" xfId="1" applyFont="1" applyFill="1" applyBorder="1" applyAlignment="1" applyProtection="1">
      <alignment horizontal="center" vertical="center"/>
    </xf>
    <xf numFmtId="0" fontId="33" fillId="14" borderId="1" xfId="0" applyFont="1" applyFill="1" applyBorder="1" applyAlignment="1">
      <alignment horizontal="center" wrapText="1"/>
    </xf>
    <xf numFmtId="0" fontId="0" fillId="0" borderId="0" xfId="0" applyAlignment="1">
      <alignment horizontal="right"/>
    </xf>
    <xf numFmtId="0" fontId="0" fillId="0" borderId="37" xfId="0" applyBorder="1" applyAlignment="1">
      <alignment horizontal="center" vertical="center" wrapText="1"/>
    </xf>
    <xf numFmtId="0" fontId="0" fillId="0" borderId="48" xfId="0" applyBorder="1" applyAlignment="1">
      <alignment horizontal="center" vertical="center" wrapText="1"/>
    </xf>
    <xf numFmtId="0" fontId="0" fillId="0" borderId="36" xfId="0" applyBorder="1" applyAlignment="1">
      <alignment horizontal="center" vertical="center" wrapText="1"/>
    </xf>
    <xf numFmtId="0" fontId="72" fillId="7" borderId="14" xfId="0" applyFont="1" applyFill="1" applyBorder="1" applyAlignment="1">
      <alignment horizontal="right" vertical="center"/>
    </xf>
    <xf numFmtId="0" fontId="72" fillId="7" borderId="24" xfId="0" applyFont="1" applyFill="1" applyBorder="1" applyAlignment="1">
      <alignment horizontal="right" vertical="center"/>
    </xf>
    <xf numFmtId="0" fontId="72" fillId="7" borderId="38" xfId="0" applyFont="1" applyFill="1" applyBorder="1" applyAlignment="1">
      <alignment horizontal="right" vertical="center"/>
    </xf>
    <xf numFmtId="0" fontId="72" fillId="7" borderId="14" xfId="0" applyFont="1" applyFill="1" applyBorder="1" applyAlignment="1">
      <alignment horizontal="center" vertical="center"/>
    </xf>
    <xf numFmtId="0" fontId="72" fillId="7" borderId="24" xfId="0" applyFont="1" applyFill="1" applyBorder="1" applyAlignment="1">
      <alignment horizontal="center" vertical="center"/>
    </xf>
    <xf numFmtId="0" fontId="72" fillId="7" borderId="38" xfId="0" applyFont="1" applyFill="1" applyBorder="1" applyAlignment="1">
      <alignment horizontal="center" vertical="center"/>
    </xf>
    <xf numFmtId="0" fontId="48" fillId="21" borderId="73" xfId="1" applyFont="1" applyFill="1" applyBorder="1" applyAlignment="1" applyProtection="1">
      <alignment horizontal="center" vertical="center"/>
    </xf>
    <xf numFmtId="0" fontId="48" fillId="21" borderId="18" xfId="1" applyFont="1" applyFill="1" applyBorder="1" applyAlignment="1" applyProtection="1">
      <alignment horizontal="center" vertical="center"/>
    </xf>
    <xf numFmtId="0" fontId="48" fillId="21" borderId="47" xfId="1" applyFont="1" applyFill="1" applyBorder="1" applyAlignment="1" applyProtection="1">
      <alignment horizontal="center" vertical="center"/>
    </xf>
    <xf numFmtId="0" fontId="31" fillId="5" borderId="14" xfId="0" applyFont="1" applyFill="1" applyBorder="1" applyAlignment="1">
      <alignment horizontal="center" vertical="center"/>
    </xf>
    <xf numFmtId="0" fontId="31" fillId="5" borderId="24" xfId="0" applyFont="1" applyFill="1" applyBorder="1" applyAlignment="1">
      <alignment horizontal="center" vertical="center"/>
    </xf>
    <xf numFmtId="0" fontId="31" fillId="5" borderId="38" xfId="0" applyFont="1" applyFill="1" applyBorder="1" applyAlignment="1">
      <alignment horizontal="center" vertical="center"/>
    </xf>
    <xf numFmtId="2" fontId="33" fillId="13" borderId="14" xfId="0" applyNumberFormat="1" applyFont="1" applyFill="1" applyBorder="1" applyAlignment="1">
      <alignment horizontal="center" wrapText="1"/>
    </xf>
    <xf numFmtId="2" fontId="33" fillId="13" borderId="24" xfId="0" applyNumberFormat="1" applyFont="1" applyFill="1" applyBorder="1" applyAlignment="1">
      <alignment horizontal="center" wrapText="1"/>
    </xf>
    <xf numFmtId="2" fontId="33" fillId="13" borderId="38" xfId="0" applyNumberFormat="1" applyFont="1" applyFill="1" applyBorder="1" applyAlignment="1">
      <alignment horizontal="center" wrapText="1"/>
    </xf>
    <xf numFmtId="0" fontId="44" fillId="5" borderId="0" xfId="0" applyFont="1" applyFill="1" applyAlignment="1">
      <alignment horizontal="left" vertical="center"/>
    </xf>
    <xf numFmtId="0" fontId="44" fillId="5" borderId="35" xfId="0" applyFont="1" applyFill="1" applyBorder="1" applyAlignment="1">
      <alignment horizontal="left" vertical="center"/>
    </xf>
    <xf numFmtId="0" fontId="0" fillId="0" borderId="51" xfId="0" applyBorder="1" applyAlignment="1">
      <alignment horizontal="center" vertical="center"/>
    </xf>
    <xf numFmtId="0" fontId="0" fillId="0" borderId="20" xfId="0" applyBorder="1" applyAlignment="1">
      <alignment horizontal="center" vertical="center"/>
    </xf>
    <xf numFmtId="0" fontId="33" fillId="31" borderId="27" xfId="0" applyFont="1" applyFill="1" applyBorder="1" applyAlignment="1" applyProtection="1">
      <alignment horizontal="center" vertical="center" wrapText="1"/>
      <protection hidden="1"/>
    </xf>
    <xf numFmtId="0" fontId="33" fillId="31" borderId="22" xfId="0" applyFont="1" applyFill="1" applyBorder="1" applyAlignment="1" applyProtection="1">
      <alignment horizontal="center" vertical="center" wrapText="1"/>
      <protection hidden="1"/>
    </xf>
    <xf numFmtId="2" fontId="0" fillId="13" borderId="26" xfId="0" applyNumberFormat="1" applyFill="1" applyBorder="1" applyAlignment="1">
      <alignment horizontal="center" vertical="center"/>
    </xf>
    <xf numFmtId="2" fontId="0" fillId="13" borderId="49" xfId="0" applyNumberFormat="1" applyFill="1" applyBorder="1" applyAlignment="1">
      <alignment horizontal="center" vertical="center"/>
    </xf>
    <xf numFmtId="2" fontId="0" fillId="13" borderId="77" xfId="0" applyNumberFormat="1" applyFill="1" applyBorder="1" applyAlignment="1">
      <alignment horizontal="center" vertical="center"/>
    </xf>
    <xf numFmtId="2" fontId="0" fillId="13" borderId="37" xfId="0" applyNumberFormat="1" applyFill="1" applyBorder="1" applyAlignment="1">
      <alignment horizontal="center" vertical="center"/>
    </xf>
    <xf numFmtId="2" fontId="0" fillId="13" borderId="48" xfId="0" applyNumberFormat="1" applyFill="1" applyBorder="1" applyAlignment="1">
      <alignment horizontal="center" vertical="center"/>
    </xf>
    <xf numFmtId="2" fontId="0" fillId="13" borderId="36" xfId="0" applyNumberFormat="1" applyFill="1" applyBorder="1" applyAlignment="1">
      <alignment horizontal="center" vertical="center"/>
    </xf>
    <xf numFmtId="2" fontId="0" fillId="2" borderId="37" xfId="0" applyNumberFormat="1" applyFill="1" applyBorder="1" applyAlignment="1" applyProtection="1">
      <alignment horizontal="center" vertical="center"/>
      <protection hidden="1"/>
    </xf>
    <xf numFmtId="2" fontId="0" fillId="2" borderId="36" xfId="0" applyNumberFormat="1" applyFill="1" applyBorder="1" applyAlignment="1" applyProtection="1">
      <alignment horizontal="center" vertical="center"/>
      <protection hidden="1"/>
    </xf>
    <xf numFmtId="2" fontId="33" fillId="19" borderId="14" xfId="0" applyNumberFormat="1" applyFont="1" applyFill="1" applyBorder="1" applyAlignment="1">
      <alignment horizontal="center"/>
    </xf>
    <xf numFmtId="2" fontId="33" fillId="19" borderId="38" xfId="0" applyNumberFormat="1" applyFont="1" applyFill="1" applyBorder="1" applyAlignment="1">
      <alignment horizontal="center"/>
    </xf>
    <xf numFmtId="2" fontId="33" fillId="19" borderId="26" xfId="0" applyNumberFormat="1" applyFont="1" applyFill="1" applyBorder="1" applyAlignment="1">
      <alignment horizontal="center" vertical="center" wrapText="1"/>
    </xf>
    <xf numFmtId="2" fontId="33" fillId="19" borderId="77" xfId="0" applyNumberFormat="1" applyFont="1" applyFill="1" applyBorder="1" applyAlignment="1">
      <alignment horizontal="center" vertical="center" wrapText="1"/>
    </xf>
    <xf numFmtId="0" fontId="63" fillId="0" borderId="0" xfId="0" applyFont="1" applyAlignment="1">
      <alignment horizontal="center"/>
    </xf>
    <xf numFmtId="0" fontId="0" fillId="0" borderId="67" xfId="0" applyBorder="1" applyAlignment="1">
      <alignment horizontal="center" vertical="center"/>
    </xf>
    <xf numFmtId="0" fontId="33" fillId="0" borderId="27" xfId="0" applyFont="1" applyBorder="1" applyAlignment="1" applyProtection="1">
      <alignment horizontal="center" vertical="center" wrapText="1"/>
      <protection hidden="1"/>
    </xf>
    <xf numFmtId="0" fontId="33" fillId="0" borderId="57" xfId="0" applyFont="1" applyBorder="1" applyAlignment="1" applyProtection="1">
      <alignment horizontal="center" vertical="center" wrapText="1"/>
      <protection hidden="1"/>
    </xf>
    <xf numFmtId="0" fontId="44" fillId="5" borderId="48" xfId="0" applyFont="1" applyFill="1" applyBorder="1" applyAlignment="1">
      <alignment horizontal="left" vertical="center"/>
    </xf>
    <xf numFmtId="0" fontId="44" fillId="5" borderId="36" xfId="0" applyFont="1" applyFill="1" applyBorder="1" applyAlignment="1">
      <alignment horizontal="left" vertical="center"/>
    </xf>
    <xf numFmtId="10" fontId="29" fillId="2" borderId="72" xfId="2" applyNumberFormat="1" applyFont="1" applyFill="1" applyBorder="1" applyAlignment="1" applyProtection="1">
      <alignment horizontal="center" vertical="center"/>
      <protection hidden="1"/>
    </xf>
    <xf numFmtId="10" fontId="29" fillId="2" borderId="78" xfId="2" applyNumberFormat="1" applyFont="1" applyFill="1" applyBorder="1" applyAlignment="1" applyProtection="1">
      <alignment horizontal="center" vertical="center"/>
      <protection hidden="1"/>
    </xf>
    <xf numFmtId="0" fontId="0" fillId="0" borderId="49" xfId="0" applyBorder="1" applyAlignment="1">
      <alignment horizontal="center"/>
    </xf>
    <xf numFmtId="0" fontId="0" fillId="31" borderId="1" xfId="0" applyFill="1" applyBorder="1" applyAlignment="1">
      <alignment horizontal="center" wrapText="1"/>
    </xf>
    <xf numFmtId="0" fontId="33" fillId="8" borderId="1" xfId="0" applyFont="1" applyFill="1" applyBorder="1" applyAlignment="1">
      <alignment horizontal="center" vertical="center" wrapText="1"/>
    </xf>
    <xf numFmtId="0" fontId="31" fillId="0" borderId="60" xfId="0" applyFont="1" applyBorder="1" applyAlignment="1">
      <alignment horizontal="center" vertical="center" wrapText="1"/>
    </xf>
    <xf numFmtId="0" fontId="31" fillId="0" borderId="53" xfId="0" applyFont="1" applyBorder="1" applyAlignment="1">
      <alignment horizontal="center" vertical="center" wrapText="1"/>
    </xf>
    <xf numFmtId="0" fontId="31" fillId="0" borderId="76" xfId="0" applyFont="1" applyBorder="1" applyAlignment="1">
      <alignment horizontal="center" vertical="center" wrapText="1"/>
    </xf>
    <xf numFmtId="0" fontId="0" fillId="13" borderId="26" xfId="0" applyFill="1" applyBorder="1" applyAlignment="1">
      <alignment horizontal="center" vertical="center" wrapText="1"/>
    </xf>
    <xf numFmtId="0" fontId="0" fillId="13" borderId="49" xfId="0" applyFill="1" applyBorder="1" applyAlignment="1">
      <alignment horizontal="center" vertical="center" wrapText="1"/>
    </xf>
    <xf numFmtId="0" fontId="0" fillId="13" borderId="77" xfId="0" applyFill="1" applyBorder="1" applyAlignment="1">
      <alignment horizontal="center" vertical="center" wrapText="1"/>
    </xf>
    <xf numFmtId="0" fontId="0" fillId="13" borderId="37" xfId="0" applyFill="1" applyBorder="1" applyAlignment="1">
      <alignment horizontal="center" vertical="center" wrapText="1"/>
    </xf>
    <xf numFmtId="0" fontId="0" fillId="13" borderId="48" xfId="0" applyFill="1" applyBorder="1" applyAlignment="1">
      <alignment horizontal="center" vertical="center" wrapText="1"/>
    </xf>
    <xf numFmtId="0" fontId="0" fillId="13" borderId="36" xfId="0" applyFill="1" applyBorder="1" applyAlignment="1">
      <alignment horizontal="center" vertical="center" wrapText="1"/>
    </xf>
    <xf numFmtId="0" fontId="0" fillId="13" borderId="75" xfId="0" applyFill="1" applyBorder="1" applyAlignment="1">
      <alignment horizontal="center" vertical="center" wrapText="1"/>
    </xf>
    <xf numFmtId="0" fontId="0" fillId="13" borderId="13" xfId="0" applyFill="1" applyBorder="1" applyAlignment="1">
      <alignment horizontal="center" vertical="center" wrapText="1"/>
    </xf>
    <xf numFmtId="0" fontId="0" fillId="13" borderId="44" xfId="0" applyFill="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2" fontId="0" fillId="2" borderId="75" xfId="0" applyNumberFormat="1" applyFill="1" applyBorder="1" applyAlignment="1" applyProtection="1">
      <alignment horizontal="center" vertical="center"/>
      <protection hidden="1"/>
    </xf>
    <xf numFmtId="2" fontId="0" fillId="2" borderId="44" xfId="0" applyNumberFormat="1" applyFill="1" applyBorder="1" applyAlignment="1" applyProtection="1">
      <alignment horizontal="center" vertical="center"/>
      <protection hidden="1"/>
    </xf>
    <xf numFmtId="0" fontId="0" fillId="0" borderId="48" xfId="0" applyBorder="1" applyAlignment="1"/>
    <xf numFmtId="0" fontId="0" fillId="0" borderId="19" xfId="0" applyBorder="1" applyAlignment="1"/>
    <xf numFmtId="0" fontId="0" fillId="3" borderId="48" xfId="0" applyFill="1" applyBorder="1" applyAlignment="1"/>
    <xf numFmtId="0" fontId="0" fillId="3" borderId="19" xfId="0" applyFill="1" applyBorder="1" applyAlignment="1"/>
  </cellXfs>
  <cellStyles count="3">
    <cellStyle name="Hyperlink" xfId="1" builtinId="8"/>
    <cellStyle name="Normal" xfId="0" builtinId="0"/>
    <cellStyle name="Percent" xfId="2" builtinId="5"/>
  </cellStyles>
  <dxfs count="72">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name val="Cambria"/>
        <scheme val="none"/>
      </font>
      <fill>
        <patternFill>
          <bgColor rgb="FFC00000"/>
        </patternFill>
      </fill>
    </dxf>
    <dxf>
      <font>
        <b/>
        <i val="0"/>
      </font>
      <fill>
        <patternFill>
          <bgColor rgb="FF92D050"/>
        </patternFill>
      </fill>
    </dxf>
    <dxf>
      <fill>
        <patternFill>
          <bgColor rgb="FFFF0000"/>
        </patternFill>
      </fill>
    </dxf>
    <dxf>
      <font>
        <b/>
        <i val="0"/>
      </font>
      <fill>
        <patternFill>
          <bgColor rgb="FFFF0000"/>
        </patternFill>
      </fill>
    </dxf>
    <dxf>
      <fill>
        <patternFill>
          <bgColor rgb="FF92D050"/>
        </patternFill>
      </fill>
    </dxf>
    <dxf>
      <font>
        <b/>
        <i val="0"/>
      </font>
      <fill>
        <patternFill>
          <bgColor rgb="FF92D050"/>
        </patternFill>
      </fill>
    </dxf>
    <dxf>
      <font>
        <b/>
        <i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Drop" dropStyle="combo" dx="22" fmlaLink="$I$11" fmlaRange="Cups" noThreeD="1" sel="9" val="8"/>
</file>

<file path=xl/ctrlProps/ctrlProp10.xml><?xml version="1.0" encoding="utf-8"?>
<formControlPr xmlns="http://schemas.microsoft.com/office/spreadsheetml/2009/9/main" objectType="Drop" dropStyle="combo" dx="22" fmlaLink="$I$21" fmlaRange="Cups" noThreeD="1" sel="1" val="0"/>
</file>

<file path=xl/ctrlProps/ctrlProp100.xml><?xml version="1.0" encoding="utf-8"?>
<formControlPr xmlns="http://schemas.microsoft.com/office/spreadsheetml/2009/9/main" objectType="Drop" dropStyle="combo" dx="22" fmlaLink="$O$61" fmlaRange="Cups" noThreeD="1" sel="1" val="0"/>
</file>

<file path=xl/ctrlProps/ctrlProp1000.xml><?xml version="1.0" encoding="utf-8"?>
<formControlPr xmlns="http://schemas.microsoft.com/office/spreadsheetml/2009/9/main" objectType="Drop" dropStyle="combo" dx="22" fmlaLink="$A$12" fmlaRange="meals" noThreeD="1" sel="1" val="0"/>
</file>

<file path=xl/ctrlProps/ctrlProp1001.xml><?xml version="1.0" encoding="utf-8"?>
<formControlPr xmlns="http://schemas.microsoft.com/office/spreadsheetml/2009/9/main" objectType="Drop" dropStyle="combo" dx="22" fmlaLink="$A$13" fmlaRange="meals" noThreeD="1" sel="1" val="0"/>
</file>

<file path=xl/ctrlProps/ctrlProp1002.xml><?xml version="1.0" encoding="utf-8"?>
<formControlPr xmlns="http://schemas.microsoft.com/office/spreadsheetml/2009/9/main" objectType="Drop" dropStyle="combo" dx="22" fmlaLink="$A$14" fmlaRange="meals" noThreeD="1" sel="1" val="0"/>
</file>

<file path=xl/ctrlProps/ctrlProp1003.xml><?xml version="1.0" encoding="utf-8"?>
<formControlPr xmlns="http://schemas.microsoft.com/office/spreadsheetml/2009/9/main" objectType="Drop" dropStyle="combo" dx="22" fmlaLink="$A$15" fmlaRange="meals" noThreeD="1" sel="1" val="0"/>
</file>

<file path=xl/ctrlProps/ctrlProp1004.xml><?xml version="1.0" encoding="utf-8"?>
<formControlPr xmlns="http://schemas.microsoft.com/office/spreadsheetml/2009/9/main" objectType="Drop" dropStyle="combo" dx="22" fmlaLink="$A$16" fmlaRange="meals" noThreeD="1" sel="1" val="0"/>
</file>

<file path=xl/ctrlProps/ctrlProp1005.xml><?xml version="1.0" encoding="utf-8"?>
<formControlPr xmlns="http://schemas.microsoft.com/office/spreadsheetml/2009/9/main" objectType="Drop" dropStyle="combo" dx="22" fmlaLink="$A$17" fmlaRange="meals" noThreeD="1" sel="1" val="0"/>
</file>

<file path=xl/ctrlProps/ctrlProp1006.xml><?xml version="1.0" encoding="utf-8"?>
<formControlPr xmlns="http://schemas.microsoft.com/office/spreadsheetml/2009/9/main" objectType="Drop" dropStyle="combo" dx="22" fmlaLink="$A$18" fmlaRange="meals" noThreeD="1" sel="1" val="0"/>
</file>

<file path=xl/ctrlProps/ctrlProp1007.xml><?xml version="1.0" encoding="utf-8"?>
<formControlPr xmlns="http://schemas.microsoft.com/office/spreadsheetml/2009/9/main" objectType="Drop" dropStyle="combo" dx="22" fmlaLink="$A$19" fmlaRange="meals" noThreeD="1" sel="1" val="0"/>
</file>

<file path=xl/ctrlProps/ctrlProp1008.xml><?xml version="1.0" encoding="utf-8"?>
<formControlPr xmlns="http://schemas.microsoft.com/office/spreadsheetml/2009/9/main" objectType="Drop" dropStyle="combo" dx="22" fmlaLink="$A$20" fmlaRange="meals" noThreeD="1" sel="1" val="0"/>
</file>

<file path=xl/ctrlProps/ctrlProp1009.xml><?xml version="1.0" encoding="utf-8"?>
<formControlPr xmlns="http://schemas.microsoft.com/office/spreadsheetml/2009/9/main" objectType="Drop" dropStyle="combo" dx="22" fmlaLink="$A$21" fmlaRange="meals" noThreeD="1" sel="1" val="0"/>
</file>

<file path=xl/ctrlProps/ctrlProp101.xml><?xml version="1.0" encoding="utf-8"?>
<formControlPr xmlns="http://schemas.microsoft.com/office/spreadsheetml/2009/9/main" objectType="Drop" dropStyle="combo" dx="22" fmlaLink="$L$11" fmlaRange="Cups" noThreeD="1" sel="5" val="3"/>
</file>

<file path=xl/ctrlProps/ctrlProp1010.xml><?xml version="1.0" encoding="utf-8"?>
<formControlPr xmlns="http://schemas.microsoft.com/office/spreadsheetml/2009/9/main" objectType="Drop" dropStyle="combo" dx="22" fmlaLink="$A$22" fmlaRange="meals" noThreeD="1" sel="1" val="0"/>
</file>

<file path=xl/ctrlProps/ctrlProp1011.xml><?xml version="1.0" encoding="utf-8"?>
<formControlPr xmlns="http://schemas.microsoft.com/office/spreadsheetml/2009/9/main" objectType="Drop" dropStyle="combo" dx="22" fmlaLink="$A$23" fmlaRange="meals" noThreeD="1" sel="1" val="0"/>
</file>

<file path=xl/ctrlProps/ctrlProp1012.xml><?xml version="1.0" encoding="utf-8"?>
<formControlPr xmlns="http://schemas.microsoft.com/office/spreadsheetml/2009/9/main" objectType="Drop" dropStyle="combo" dx="22" fmlaLink="$A$24" fmlaRange="meals" noThreeD="1" sel="1" val="0"/>
</file>

<file path=xl/ctrlProps/ctrlProp1013.xml><?xml version="1.0" encoding="utf-8"?>
<formControlPr xmlns="http://schemas.microsoft.com/office/spreadsheetml/2009/9/main" objectType="Drop" dropStyle="combo" dx="22" fmlaLink="$A$25" fmlaRange="meals" noThreeD="1" sel="1" val="0"/>
</file>

<file path=xl/ctrlProps/ctrlProp1014.xml><?xml version="1.0" encoding="utf-8"?>
<formControlPr xmlns="http://schemas.microsoft.com/office/spreadsheetml/2009/9/main" objectType="Drop" dropStyle="combo" dx="22" fmlaLink="$A$26" fmlaRange="meals" noThreeD="1" sel="1" val="0"/>
</file>

<file path=xl/ctrlProps/ctrlProp1015.xml><?xml version="1.0" encoding="utf-8"?>
<formControlPr xmlns="http://schemas.microsoft.com/office/spreadsheetml/2009/9/main" objectType="CheckBox" fmlaLink="$G$7" lockText="1" noThreeD="1"/>
</file>

<file path=xl/ctrlProps/ctrlProp1016.xml><?xml version="1.0" encoding="utf-8"?>
<formControlPr xmlns="http://schemas.microsoft.com/office/spreadsheetml/2009/9/main" objectType="CheckBox" fmlaLink="$G$8" lockText="1" noThreeD="1"/>
</file>

<file path=xl/ctrlProps/ctrlProp1017.xml><?xml version="1.0" encoding="utf-8"?>
<formControlPr xmlns="http://schemas.microsoft.com/office/spreadsheetml/2009/9/main" objectType="CheckBox" fmlaLink="$G$9" lockText="1" noThreeD="1"/>
</file>

<file path=xl/ctrlProps/ctrlProp1018.xml><?xml version="1.0" encoding="utf-8"?>
<formControlPr xmlns="http://schemas.microsoft.com/office/spreadsheetml/2009/9/main" objectType="CheckBox" fmlaLink="$G$10" lockText="1" noThreeD="1"/>
</file>

<file path=xl/ctrlProps/ctrlProp1019.xml><?xml version="1.0" encoding="utf-8"?>
<formControlPr xmlns="http://schemas.microsoft.com/office/spreadsheetml/2009/9/main" objectType="CheckBox" fmlaLink="$G$11" lockText="1" noThreeD="1"/>
</file>

<file path=xl/ctrlProps/ctrlProp102.xml><?xml version="1.0" encoding="utf-8"?>
<formControlPr xmlns="http://schemas.microsoft.com/office/spreadsheetml/2009/9/main" objectType="Drop" dropStyle="combo" dx="22" fmlaLink="$L$13" fmlaRange="Cups" noThreeD="1" sel="1" val="0"/>
</file>

<file path=xl/ctrlProps/ctrlProp1020.xml><?xml version="1.0" encoding="utf-8"?>
<formControlPr xmlns="http://schemas.microsoft.com/office/spreadsheetml/2009/9/main" objectType="CheckBox" fmlaLink="$G$12" lockText="1" noThreeD="1"/>
</file>

<file path=xl/ctrlProps/ctrlProp1021.xml><?xml version="1.0" encoding="utf-8"?>
<formControlPr xmlns="http://schemas.microsoft.com/office/spreadsheetml/2009/9/main" objectType="CheckBox" fmlaLink="$G$13" lockText="1" noThreeD="1"/>
</file>

<file path=xl/ctrlProps/ctrlProp1022.xml><?xml version="1.0" encoding="utf-8"?>
<formControlPr xmlns="http://schemas.microsoft.com/office/spreadsheetml/2009/9/main" objectType="CheckBox" fmlaLink="$G$14" lockText="1" noThreeD="1"/>
</file>

<file path=xl/ctrlProps/ctrlProp1023.xml><?xml version="1.0" encoding="utf-8"?>
<formControlPr xmlns="http://schemas.microsoft.com/office/spreadsheetml/2009/9/main" objectType="CheckBox" fmlaLink="$G$15" lockText="1" noThreeD="1"/>
</file>

<file path=xl/ctrlProps/ctrlProp1024.xml><?xml version="1.0" encoding="utf-8"?>
<formControlPr xmlns="http://schemas.microsoft.com/office/spreadsheetml/2009/9/main" objectType="CheckBox" fmlaLink="$G$16" lockText="1" noThreeD="1"/>
</file>

<file path=xl/ctrlProps/ctrlProp1025.xml><?xml version="1.0" encoding="utf-8"?>
<formControlPr xmlns="http://schemas.microsoft.com/office/spreadsheetml/2009/9/main" objectType="CheckBox" fmlaLink="$G$17" lockText="1" noThreeD="1"/>
</file>

<file path=xl/ctrlProps/ctrlProp1026.xml><?xml version="1.0" encoding="utf-8"?>
<formControlPr xmlns="http://schemas.microsoft.com/office/spreadsheetml/2009/9/main" objectType="CheckBox" fmlaLink="$G$18" lockText="1" noThreeD="1"/>
</file>

<file path=xl/ctrlProps/ctrlProp1027.xml><?xml version="1.0" encoding="utf-8"?>
<formControlPr xmlns="http://schemas.microsoft.com/office/spreadsheetml/2009/9/main" objectType="CheckBox" fmlaLink="$G$19" lockText="1" noThreeD="1"/>
</file>

<file path=xl/ctrlProps/ctrlProp1028.xml><?xml version="1.0" encoding="utf-8"?>
<formControlPr xmlns="http://schemas.microsoft.com/office/spreadsheetml/2009/9/main" objectType="CheckBox" fmlaLink="$G$20" lockText="1" noThreeD="1"/>
</file>

<file path=xl/ctrlProps/ctrlProp1029.xml><?xml version="1.0" encoding="utf-8"?>
<formControlPr xmlns="http://schemas.microsoft.com/office/spreadsheetml/2009/9/main" objectType="CheckBox" fmlaLink="$G$21" lockText="1" noThreeD="1"/>
</file>

<file path=xl/ctrlProps/ctrlProp103.xml><?xml version="1.0" encoding="utf-8"?>
<formControlPr xmlns="http://schemas.microsoft.com/office/spreadsheetml/2009/9/main" objectType="Drop" dropStyle="combo" dx="22" fmlaLink="$L$14" fmlaRange="Cups" noThreeD="1" sel="1" val="0"/>
</file>

<file path=xl/ctrlProps/ctrlProp1030.xml><?xml version="1.0" encoding="utf-8"?>
<formControlPr xmlns="http://schemas.microsoft.com/office/spreadsheetml/2009/9/main" objectType="CheckBox" fmlaLink="$G$22" lockText="1" noThreeD="1"/>
</file>

<file path=xl/ctrlProps/ctrlProp1031.xml><?xml version="1.0" encoding="utf-8"?>
<formControlPr xmlns="http://schemas.microsoft.com/office/spreadsheetml/2009/9/main" objectType="CheckBox" fmlaLink="$G$23" lockText="1" noThreeD="1"/>
</file>

<file path=xl/ctrlProps/ctrlProp1032.xml><?xml version="1.0" encoding="utf-8"?>
<formControlPr xmlns="http://schemas.microsoft.com/office/spreadsheetml/2009/9/main" objectType="CheckBox" fmlaLink="$G$24" lockText="1" noThreeD="1"/>
</file>

<file path=xl/ctrlProps/ctrlProp1033.xml><?xml version="1.0" encoding="utf-8"?>
<formControlPr xmlns="http://schemas.microsoft.com/office/spreadsheetml/2009/9/main" objectType="CheckBox" fmlaLink="$G$25" lockText="1" noThreeD="1"/>
</file>

<file path=xl/ctrlProps/ctrlProp1034.xml><?xml version="1.0" encoding="utf-8"?>
<formControlPr xmlns="http://schemas.microsoft.com/office/spreadsheetml/2009/9/main" objectType="CheckBox" fmlaLink="$G$26" lockText="1" noThreeD="1"/>
</file>

<file path=xl/ctrlProps/ctrlProp1035.xml><?xml version="1.0" encoding="utf-8"?>
<formControlPr xmlns="http://schemas.microsoft.com/office/spreadsheetml/2009/9/main" objectType="CheckBox" fmlaLink="$X$5" lockText="1" noThreeD="1"/>
</file>

<file path=xl/ctrlProps/ctrlProp1036.xml><?xml version="1.0" encoding="utf-8"?>
<formControlPr xmlns="http://schemas.microsoft.com/office/spreadsheetml/2009/9/main" objectType="CheckBox" fmlaLink="$X$6" lockText="1" noThreeD="1"/>
</file>

<file path=xl/ctrlProps/ctrlProp1037.xml><?xml version="1.0" encoding="utf-8"?>
<formControlPr xmlns="http://schemas.microsoft.com/office/spreadsheetml/2009/9/main" objectType="CheckBox" fmlaLink="$X$7" lockText="1" noThreeD="1"/>
</file>

<file path=xl/ctrlProps/ctrlProp1038.xml><?xml version="1.0" encoding="utf-8"?>
<formControlPr xmlns="http://schemas.microsoft.com/office/spreadsheetml/2009/9/main" objectType="CheckBox" fmlaLink="$X$8" lockText="1" noThreeD="1"/>
</file>

<file path=xl/ctrlProps/ctrlProp1039.xml><?xml version="1.0" encoding="utf-8"?>
<formControlPr xmlns="http://schemas.microsoft.com/office/spreadsheetml/2009/9/main" objectType="CheckBox" fmlaLink="$X$9" lockText="1" noThreeD="1"/>
</file>

<file path=xl/ctrlProps/ctrlProp104.xml><?xml version="1.0" encoding="utf-8"?>
<formControlPr xmlns="http://schemas.microsoft.com/office/spreadsheetml/2009/9/main" objectType="Drop" dropStyle="combo" dx="22" fmlaLink="$L$15" fmlaRange="Cups" noThreeD="1" sel="1" val="0"/>
</file>

<file path=xl/ctrlProps/ctrlProp1040.xml><?xml version="1.0" encoding="utf-8"?>
<formControlPr xmlns="http://schemas.microsoft.com/office/spreadsheetml/2009/9/main" objectType="Drop" dropStyle="combo" dx="22" fmlaLink="$AC$5" fmlaRange="GREEN" noThreeD="1" sel="1" val="0"/>
</file>

<file path=xl/ctrlProps/ctrlProp1041.xml><?xml version="1.0" encoding="utf-8"?>
<formControlPr xmlns="http://schemas.microsoft.com/office/spreadsheetml/2009/9/main" objectType="Drop" dropStyle="combo" dx="22" fmlaLink="$AC$6" fmlaRange="GREEN" noThreeD="1" sel="1" val="0"/>
</file>

<file path=xl/ctrlProps/ctrlProp1042.xml><?xml version="1.0" encoding="utf-8"?>
<formControlPr xmlns="http://schemas.microsoft.com/office/spreadsheetml/2009/9/main" objectType="Drop" dropStyle="combo" dx="22" fmlaLink="$AC$7" fmlaRange="GREEN" noThreeD="1" sel="1" val="0"/>
</file>

<file path=xl/ctrlProps/ctrlProp1043.xml><?xml version="1.0" encoding="utf-8"?>
<formControlPr xmlns="http://schemas.microsoft.com/office/spreadsheetml/2009/9/main" objectType="Drop" dropStyle="combo" dx="22" fmlaLink="$AC$8" fmlaRange="GREEN" noThreeD="1" sel="1" val="0"/>
</file>

<file path=xl/ctrlProps/ctrlProp1044.xml><?xml version="1.0" encoding="utf-8"?>
<formControlPr xmlns="http://schemas.microsoft.com/office/spreadsheetml/2009/9/main" objectType="Drop" dropStyle="combo" dx="22" fmlaLink="$AC$9" fmlaRange="GREEN" noThreeD="1" sel="1" val="0"/>
</file>

<file path=xl/ctrlProps/ctrlProp1045.xml><?xml version="1.0" encoding="utf-8"?>
<formControlPr xmlns="http://schemas.microsoft.com/office/spreadsheetml/2009/9/main" objectType="Drop" dropStyle="combo" dx="22" fmlaLink="$AC$10" fmlaRange="GREEN" noThreeD="1" sel="1" val="0"/>
</file>

<file path=xl/ctrlProps/ctrlProp1046.xml><?xml version="1.0" encoding="utf-8"?>
<formControlPr xmlns="http://schemas.microsoft.com/office/spreadsheetml/2009/9/main" objectType="Drop" dropStyle="combo" dx="22" fmlaLink="$AC$11" fmlaRange="GREEN" noThreeD="1" sel="1" val="0"/>
</file>

<file path=xl/ctrlProps/ctrlProp1047.xml><?xml version="1.0" encoding="utf-8"?>
<formControlPr xmlns="http://schemas.microsoft.com/office/spreadsheetml/2009/9/main" objectType="Drop" dropStyle="combo" dx="22" fmlaLink="$AC$12" fmlaRange="GREEN" noThreeD="1" sel="1" val="0"/>
</file>

<file path=xl/ctrlProps/ctrlProp1048.xml><?xml version="1.0" encoding="utf-8"?>
<formControlPr xmlns="http://schemas.microsoft.com/office/spreadsheetml/2009/9/main" objectType="Drop" dropStyle="combo" dx="22" fmlaLink="$AC$13" fmlaRange="GREEN" noThreeD="1" sel="1" val="0"/>
</file>

<file path=xl/ctrlProps/ctrlProp1049.xml><?xml version="1.0" encoding="utf-8"?>
<formControlPr xmlns="http://schemas.microsoft.com/office/spreadsheetml/2009/9/main" objectType="Drop" dropStyle="combo" dx="22" fmlaLink="$AC$14" fmlaRange="GREEN" noThreeD="1" sel="1" val="0"/>
</file>

<file path=xl/ctrlProps/ctrlProp105.xml><?xml version="1.0" encoding="utf-8"?>
<formControlPr xmlns="http://schemas.microsoft.com/office/spreadsheetml/2009/9/main" objectType="Drop" dropStyle="combo" dx="22" fmlaLink="$L$16" fmlaRange="Cups" noThreeD="1" sel="1" val="0"/>
</file>

<file path=xl/ctrlProps/ctrlProp1050.xml><?xml version="1.0" encoding="utf-8"?>
<formControlPr xmlns="http://schemas.microsoft.com/office/spreadsheetml/2009/9/main" objectType="Drop" dropStyle="combo" dx="22" fmlaLink="$AE$5" fmlaRange="Cups" noThreeD="1" sel="1" val="0"/>
</file>

<file path=xl/ctrlProps/ctrlProp1051.xml><?xml version="1.0" encoding="utf-8"?>
<formControlPr xmlns="http://schemas.microsoft.com/office/spreadsheetml/2009/9/main" objectType="Drop" dropStyle="combo" dx="22" fmlaLink="$AE$6" fmlaRange="Cups" noThreeD="1" sel="1" val="0"/>
</file>

<file path=xl/ctrlProps/ctrlProp1052.xml><?xml version="1.0" encoding="utf-8"?>
<formControlPr xmlns="http://schemas.microsoft.com/office/spreadsheetml/2009/9/main" objectType="Drop" dropStyle="combo" dx="22" fmlaLink="$AE$7" fmlaRange="Cups" noThreeD="1" sel="1" val="0"/>
</file>

<file path=xl/ctrlProps/ctrlProp1053.xml><?xml version="1.0" encoding="utf-8"?>
<formControlPr xmlns="http://schemas.microsoft.com/office/spreadsheetml/2009/9/main" objectType="Drop" dropStyle="combo" dx="22" fmlaLink="$AE$8" fmlaRange="Cups" noThreeD="1" sel="1" val="0"/>
</file>

<file path=xl/ctrlProps/ctrlProp1054.xml><?xml version="1.0" encoding="utf-8"?>
<formControlPr xmlns="http://schemas.microsoft.com/office/spreadsheetml/2009/9/main" objectType="Drop" dropStyle="combo" dx="22" fmlaLink="$AE$9" fmlaRange="Cups" noThreeD="1" sel="1" val="0"/>
</file>

<file path=xl/ctrlProps/ctrlProp1055.xml><?xml version="1.0" encoding="utf-8"?>
<formControlPr xmlns="http://schemas.microsoft.com/office/spreadsheetml/2009/9/main" objectType="Drop" dropStyle="combo" dx="22" fmlaLink="$AE$10" fmlaRange="Cups" noThreeD="1" sel="1" val="0"/>
</file>

<file path=xl/ctrlProps/ctrlProp1056.xml><?xml version="1.0" encoding="utf-8"?>
<formControlPr xmlns="http://schemas.microsoft.com/office/spreadsheetml/2009/9/main" objectType="Drop" dropStyle="combo" dx="22" fmlaLink="$AE$11" fmlaRange="Cups" noThreeD="1" sel="1" val="0"/>
</file>

<file path=xl/ctrlProps/ctrlProp1057.xml><?xml version="1.0" encoding="utf-8"?>
<formControlPr xmlns="http://schemas.microsoft.com/office/spreadsheetml/2009/9/main" objectType="Drop" dropStyle="combo" dx="22" fmlaLink="$AE$12" fmlaRange="Cups" noThreeD="1" sel="1" val="0"/>
</file>

<file path=xl/ctrlProps/ctrlProp1058.xml><?xml version="1.0" encoding="utf-8"?>
<formControlPr xmlns="http://schemas.microsoft.com/office/spreadsheetml/2009/9/main" objectType="Drop" dropStyle="combo" dx="22" fmlaLink="$AE$13" fmlaRange="Cups" noThreeD="1" sel="1" val="0"/>
</file>

<file path=xl/ctrlProps/ctrlProp1059.xml><?xml version="1.0" encoding="utf-8"?>
<formControlPr xmlns="http://schemas.microsoft.com/office/spreadsheetml/2009/9/main" objectType="Drop" dropStyle="combo" dx="22" fmlaLink="$AE$14" fmlaRange="Cups" noThreeD="1" sel="1" val="0"/>
</file>

<file path=xl/ctrlProps/ctrlProp106.xml><?xml version="1.0" encoding="utf-8"?>
<formControlPr xmlns="http://schemas.microsoft.com/office/spreadsheetml/2009/9/main" objectType="Drop" dropStyle="combo" dx="22" fmlaLink="$L$17" fmlaRange="Cups" noThreeD="1" sel="1" val="0"/>
</file>

<file path=xl/ctrlProps/ctrlProp1060.xml><?xml version="1.0" encoding="utf-8"?>
<formControlPr xmlns="http://schemas.microsoft.com/office/spreadsheetml/2009/9/main" objectType="Drop" dropStyle="combo" dx="22" fmlaLink="$AH$5" fmlaRange="RED" noThreeD="1" sel="1" val="0"/>
</file>

<file path=xl/ctrlProps/ctrlProp1061.xml><?xml version="1.0" encoding="utf-8"?>
<formControlPr xmlns="http://schemas.microsoft.com/office/spreadsheetml/2009/9/main" objectType="Drop" dropStyle="combo" dx="22" fmlaLink="$AH$6" fmlaRange="RED" noThreeD="1" sel="1" val="0"/>
</file>

<file path=xl/ctrlProps/ctrlProp1062.xml><?xml version="1.0" encoding="utf-8"?>
<formControlPr xmlns="http://schemas.microsoft.com/office/spreadsheetml/2009/9/main" objectType="Drop" dropStyle="combo" dx="22" fmlaLink="$AH$7" fmlaRange="RED" noThreeD="1" sel="1" val="0"/>
</file>

<file path=xl/ctrlProps/ctrlProp1063.xml><?xml version="1.0" encoding="utf-8"?>
<formControlPr xmlns="http://schemas.microsoft.com/office/spreadsheetml/2009/9/main" objectType="Drop" dropStyle="combo" dx="22" fmlaLink="$AH$8" fmlaRange="RED" noThreeD="1" sel="1" val="0"/>
</file>

<file path=xl/ctrlProps/ctrlProp1064.xml><?xml version="1.0" encoding="utf-8"?>
<formControlPr xmlns="http://schemas.microsoft.com/office/spreadsheetml/2009/9/main" objectType="Drop" dropStyle="combo" dx="22" fmlaLink="$AH$9" fmlaRange="RED" noThreeD="1" sel="1" val="0"/>
</file>

<file path=xl/ctrlProps/ctrlProp1065.xml><?xml version="1.0" encoding="utf-8"?>
<formControlPr xmlns="http://schemas.microsoft.com/office/spreadsheetml/2009/9/main" objectType="Drop" dropStyle="combo" dx="22" fmlaLink="$AH$10" fmlaRange="RED" noThreeD="1" sel="1" val="0"/>
</file>

<file path=xl/ctrlProps/ctrlProp1066.xml><?xml version="1.0" encoding="utf-8"?>
<formControlPr xmlns="http://schemas.microsoft.com/office/spreadsheetml/2009/9/main" objectType="Drop" dropStyle="combo" dx="22" fmlaLink="$AH$11" fmlaRange="RED" noThreeD="1" sel="1" val="0"/>
</file>

<file path=xl/ctrlProps/ctrlProp1067.xml><?xml version="1.0" encoding="utf-8"?>
<formControlPr xmlns="http://schemas.microsoft.com/office/spreadsheetml/2009/9/main" objectType="Drop" dropStyle="combo" dx="22" fmlaLink="$AH$12" fmlaRange="RED" noThreeD="1" sel="1" val="0"/>
</file>

<file path=xl/ctrlProps/ctrlProp1068.xml><?xml version="1.0" encoding="utf-8"?>
<formControlPr xmlns="http://schemas.microsoft.com/office/spreadsheetml/2009/9/main" objectType="Drop" dropStyle="combo" dx="22" fmlaLink="$AH$13" fmlaRange="RED" noThreeD="1" sel="1" val="0"/>
</file>

<file path=xl/ctrlProps/ctrlProp1069.xml><?xml version="1.0" encoding="utf-8"?>
<formControlPr xmlns="http://schemas.microsoft.com/office/spreadsheetml/2009/9/main" objectType="Drop" dropStyle="combo" dx="22" fmlaLink="$AH$14" fmlaRange="RED" noThreeD="1" sel="1" val="0"/>
</file>

<file path=xl/ctrlProps/ctrlProp107.xml><?xml version="1.0" encoding="utf-8"?>
<formControlPr xmlns="http://schemas.microsoft.com/office/spreadsheetml/2009/9/main" objectType="Drop" dropStyle="combo" dx="22" fmlaLink="$L$18" fmlaRange="Cups" noThreeD="1" sel="1" val="0"/>
</file>

<file path=xl/ctrlProps/ctrlProp1070.xml><?xml version="1.0" encoding="utf-8"?>
<formControlPr xmlns="http://schemas.microsoft.com/office/spreadsheetml/2009/9/main" objectType="Drop" dropStyle="combo" dx="22" fmlaLink="$AJ$5" fmlaRange="Cups" noThreeD="1" sel="1" val="0"/>
</file>

<file path=xl/ctrlProps/ctrlProp1071.xml><?xml version="1.0" encoding="utf-8"?>
<formControlPr xmlns="http://schemas.microsoft.com/office/spreadsheetml/2009/9/main" objectType="Drop" dropStyle="combo" dx="22" fmlaLink="$AJ$6" fmlaRange="Cups" noThreeD="1" sel="1" val="0"/>
</file>

<file path=xl/ctrlProps/ctrlProp1072.xml><?xml version="1.0" encoding="utf-8"?>
<formControlPr xmlns="http://schemas.microsoft.com/office/spreadsheetml/2009/9/main" objectType="Drop" dropStyle="combo" dx="22" fmlaLink="$AJ$7" fmlaRange="Cups" noThreeD="1" sel="1" val="0"/>
</file>

<file path=xl/ctrlProps/ctrlProp1073.xml><?xml version="1.0" encoding="utf-8"?>
<formControlPr xmlns="http://schemas.microsoft.com/office/spreadsheetml/2009/9/main" objectType="Drop" dropStyle="combo" dx="22" fmlaLink="$AJ$8" fmlaRange="Cups" noThreeD="1" sel="1" val="0"/>
</file>

<file path=xl/ctrlProps/ctrlProp1074.xml><?xml version="1.0" encoding="utf-8"?>
<formControlPr xmlns="http://schemas.microsoft.com/office/spreadsheetml/2009/9/main" objectType="Drop" dropStyle="combo" dx="22" fmlaLink="$AJ$9" fmlaRange="Cups" noThreeD="1" sel="1" val="0"/>
</file>

<file path=xl/ctrlProps/ctrlProp1075.xml><?xml version="1.0" encoding="utf-8"?>
<formControlPr xmlns="http://schemas.microsoft.com/office/spreadsheetml/2009/9/main" objectType="Drop" dropStyle="combo" dx="22" fmlaLink="$AJ$10" fmlaRange="Cups" noThreeD="1" sel="1" val="0"/>
</file>

<file path=xl/ctrlProps/ctrlProp1076.xml><?xml version="1.0" encoding="utf-8"?>
<formControlPr xmlns="http://schemas.microsoft.com/office/spreadsheetml/2009/9/main" objectType="Drop" dropStyle="combo" dx="22" fmlaLink="$AJ$11" fmlaRange="Cups" noThreeD="1" sel="1" val="0"/>
</file>

<file path=xl/ctrlProps/ctrlProp1077.xml><?xml version="1.0" encoding="utf-8"?>
<formControlPr xmlns="http://schemas.microsoft.com/office/spreadsheetml/2009/9/main" objectType="Drop" dropStyle="combo" dx="22" fmlaLink="$AJ$12" fmlaRange="Cups" noThreeD="1" sel="1" val="0"/>
</file>

<file path=xl/ctrlProps/ctrlProp1078.xml><?xml version="1.0" encoding="utf-8"?>
<formControlPr xmlns="http://schemas.microsoft.com/office/spreadsheetml/2009/9/main" objectType="Drop" dropStyle="combo" dx="22" fmlaLink="$AJ$13" fmlaRange="Cups" noThreeD="1" sel="1" val="0"/>
</file>

<file path=xl/ctrlProps/ctrlProp1079.xml><?xml version="1.0" encoding="utf-8"?>
<formControlPr xmlns="http://schemas.microsoft.com/office/spreadsheetml/2009/9/main" objectType="Drop" dropStyle="combo" dx="22" fmlaLink="$AJ$14" fmlaRange="Cups" noThreeD="1" sel="1" val="0"/>
</file>

<file path=xl/ctrlProps/ctrlProp108.xml><?xml version="1.0" encoding="utf-8"?>
<formControlPr xmlns="http://schemas.microsoft.com/office/spreadsheetml/2009/9/main" objectType="Drop" dropStyle="combo" dx="22" fmlaLink="$L$19" fmlaRange="Cups" noThreeD="1" sel="1" val="0"/>
</file>

<file path=xl/ctrlProps/ctrlProp1080.xml><?xml version="1.0" encoding="utf-8"?>
<formControlPr xmlns="http://schemas.microsoft.com/office/spreadsheetml/2009/9/main" objectType="Drop" dropStyle="combo" dx="22" fmlaLink="$AM$5" fmlaRange="BEANS" noThreeD="1" sel="1" val="0"/>
</file>

<file path=xl/ctrlProps/ctrlProp1081.xml><?xml version="1.0" encoding="utf-8"?>
<formControlPr xmlns="http://schemas.microsoft.com/office/spreadsheetml/2009/9/main" objectType="Drop" dropStyle="combo" dx="22" fmlaLink="$AM$6" fmlaRange="BEANS" noThreeD="1" sel="1" val="0"/>
</file>

<file path=xl/ctrlProps/ctrlProp1082.xml><?xml version="1.0" encoding="utf-8"?>
<formControlPr xmlns="http://schemas.microsoft.com/office/spreadsheetml/2009/9/main" objectType="Drop" dropStyle="combo" dx="22" fmlaLink="$AM$7" fmlaRange="BEANS" noThreeD="1" sel="1" val="0"/>
</file>

<file path=xl/ctrlProps/ctrlProp1083.xml><?xml version="1.0" encoding="utf-8"?>
<formControlPr xmlns="http://schemas.microsoft.com/office/spreadsheetml/2009/9/main" objectType="Drop" dropStyle="combo" dx="22" fmlaLink="$AM$8" fmlaRange="BEANS" noThreeD="1" sel="1" val="0"/>
</file>

<file path=xl/ctrlProps/ctrlProp1084.xml><?xml version="1.0" encoding="utf-8"?>
<formControlPr xmlns="http://schemas.microsoft.com/office/spreadsheetml/2009/9/main" objectType="Drop" dropStyle="combo" dx="22" fmlaLink="$AM$9" fmlaRange="BEANS" noThreeD="1" sel="1" val="0"/>
</file>

<file path=xl/ctrlProps/ctrlProp1085.xml><?xml version="1.0" encoding="utf-8"?>
<formControlPr xmlns="http://schemas.microsoft.com/office/spreadsheetml/2009/9/main" objectType="Drop" dropStyle="combo" dx="22" fmlaLink="$AM$10" fmlaRange="BEANS" noThreeD="1" sel="1" val="0"/>
</file>

<file path=xl/ctrlProps/ctrlProp1086.xml><?xml version="1.0" encoding="utf-8"?>
<formControlPr xmlns="http://schemas.microsoft.com/office/spreadsheetml/2009/9/main" objectType="Drop" dropStyle="combo" dx="22" fmlaLink="$AM$11" fmlaRange="BEANS" noThreeD="1" sel="1" val="0"/>
</file>

<file path=xl/ctrlProps/ctrlProp1087.xml><?xml version="1.0" encoding="utf-8"?>
<formControlPr xmlns="http://schemas.microsoft.com/office/spreadsheetml/2009/9/main" objectType="Drop" dropStyle="combo" dx="22" fmlaLink="$AM$12" fmlaRange="BEANS" noThreeD="1" sel="1" val="0"/>
</file>

<file path=xl/ctrlProps/ctrlProp1088.xml><?xml version="1.0" encoding="utf-8"?>
<formControlPr xmlns="http://schemas.microsoft.com/office/spreadsheetml/2009/9/main" objectType="Drop" dropStyle="combo" dx="22" fmlaLink="$AM$13" fmlaRange="BEANS" noThreeD="1" sel="1" val="0"/>
</file>

<file path=xl/ctrlProps/ctrlProp1089.xml><?xml version="1.0" encoding="utf-8"?>
<formControlPr xmlns="http://schemas.microsoft.com/office/spreadsheetml/2009/9/main" objectType="Drop" dropStyle="combo" dx="22" fmlaLink="$AM$14" fmlaRange="BEANS" noThreeD="1" sel="1" val="0"/>
</file>

<file path=xl/ctrlProps/ctrlProp109.xml><?xml version="1.0" encoding="utf-8"?>
<formControlPr xmlns="http://schemas.microsoft.com/office/spreadsheetml/2009/9/main" objectType="Drop" dropStyle="combo" dx="22" fmlaLink="$L$20" fmlaRange="Cups" noThreeD="1" sel="1" val="0"/>
</file>

<file path=xl/ctrlProps/ctrlProp1090.xml><?xml version="1.0" encoding="utf-8"?>
<formControlPr xmlns="http://schemas.microsoft.com/office/spreadsheetml/2009/9/main" objectType="Drop" dropStyle="combo" dx="22" fmlaLink="$AO$5" fmlaRange="Cups" noThreeD="1" sel="1" val="0"/>
</file>

<file path=xl/ctrlProps/ctrlProp1091.xml><?xml version="1.0" encoding="utf-8"?>
<formControlPr xmlns="http://schemas.microsoft.com/office/spreadsheetml/2009/9/main" objectType="Drop" dropStyle="combo" dx="22" fmlaLink="$AO$6" fmlaRange="Cups" noThreeD="1" sel="1" val="0"/>
</file>

<file path=xl/ctrlProps/ctrlProp1092.xml><?xml version="1.0" encoding="utf-8"?>
<formControlPr xmlns="http://schemas.microsoft.com/office/spreadsheetml/2009/9/main" objectType="Drop" dropStyle="combo" dx="22" fmlaLink="$AO$7" fmlaRange="Cups" noThreeD="1" sel="1" val="0"/>
</file>

<file path=xl/ctrlProps/ctrlProp1093.xml><?xml version="1.0" encoding="utf-8"?>
<formControlPr xmlns="http://schemas.microsoft.com/office/spreadsheetml/2009/9/main" objectType="Drop" dropStyle="combo" dx="22" fmlaLink="$AO$8" fmlaRange="Cups" noThreeD="1" sel="1" val="0"/>
</file>

<file path=xl/ctrlProps/ctrlProp1094.xml><?xml version="1.0" encoding="utf-8"?>
<formControlPr xmlns="http://schemas.microsoft.com/office/spreadsheetml/2009/9/main" objectType="Drop" dropStyle="combo" dx="22" fmlaLink="$AO$9" fmlaRange="Cups" noThreeD="1" sel="1" val="0"/>
</file>

<file path=xl/ctrlProps/ctrlProp1095.xml><?xml version="1.0" encoding="utf-8"?>
<formControlPr xmlns="http://schemas.microsoft.com/office/spreadsheetml/2009/9/main" objectType="Drop" dropStyle="combo" dx="22" fmlaLink="$AO$10" fmlaRange="Cups" noThreeD="1" sel="1" val="0"/>
</file>

<file path=xl/ctrlProps/ctrlProp1096.xml><?xml version="1.0" encoding="utf-8"?>
<formControlPr xmlns="http://schemas.microsoft.com/office/spreadsheetml/2009/9/main" objectType="Drop" dropStyle="combo" dx="22" fmlaLink="$AO$11" fmlaRange="Cups" noThreeD="1" sel="1" val="0"/>
</file>

<file path=xl/ctrlProps/ctrlProp1097.xml><?xml version="1.0" encoding="utf-8"?>
<formControlPr xmlns="http://schemas.microsoft.com/office/spreadsheetml/2009/9/main" objectType="Drop" dropStyle="combo" dx="22" fmlaLink="$AO$12" fmlaRange="Cups" noThreeD="1" sel="1" val="0"/>
</file>

<file path=xl/ctrlProps/ctrlProp1098.xml><?xml version="1.0" encoding="utf-8"?>
<formControlPr xmlns="http://schemas.microsoft.com/office/spreadsheetml/2009/9/main" objectType="Drop" dropStyle="combo" dx="22" fmlaLink="$AO$13" fmlaRange="Cups" noThreeD="1" sel="1" val="0"/>
</file>

<file path=xl/ctrlProps/ctrlProp1099.xml><?xml version="1.0" encoding="utf-8"?>
<formControlPr xmlns="http://schemas.microsoft.com/office/spreadsheetml/2009/9/main" objectType="Drop" dropStyle="combo" dx="22" fmlaLink="$AO$14" fmlaRange="Cups" noThreeD="1" sel="1" val="0"/>
</file>

<file path=xl/ctrlProps/ctrlProp11.xml><?xml version="1.0" encoding="utf-8"?>
<formControlPr xmlns="http://schemas.microsoft.com/office/spreadsheetml/2009/9/main" objectType="Drop" dropStyle="combo" dx="22" fmlaLink="$I$22" fmlaRange="Cups" noThreeD="1" sel="1" val="0"/>
</file>

<file path=xl/ctrlProps/ctrlProp110.xml><?xml version="1.0" encoding="utf-8"?>
<formControlPr xmlns="http://schemas.microsoft.com/office/spreadsheetml/2009/9/main" objectType="Drop" dropStyle="combo" dx="22" fmlaLink="$L$21" fmlaRange="Cups" noThreeD="1" sel="1" val="0"/>
</file>

<file path=xl/ctrlProps/ctrlProp1100.xml><?xml version="1.0" encoding="utf-8"?>
<formControlPr xmlns="http://schemas.microsoft.com/office/spreadsheetml/2009/9/main" objectType="Drop" dropStyle="combo" dx="22" fmlaLink="$AR$5" fmlaRange="STARCHY" noThreeD="1" sel="1" val="0"/>
</file>

<file path=xl/ctrlProps/ctrlProp1101.xml><?xml version="1.0" encoding="utf-8"?>
<formControlPr xmlns="http://schemas.microsoft.com/office/spreadsheetml/2009/9/main" objectType="Drop" dropStyle="combo" dx="22" fmlaLink="$AR$6" fmlaRange="STARCHY" noThreeD="1" sel="1" val="0"/>
</file>

<file path=xl/ctrlProps/ctrlProp1102.xml><?xml version="1.0" encoding="utf-8"?>
<formControlPr xmlns="http://schemas.microsoft.com/office/spreadsheetml/2009/9/main" objectType="Drop" dropStyle="combo" dx="22" fmlaLink="$AR$7" fmlaRange="STARCHY" noThreeD="1" sel="1" val="0"/>
</file>

<file path=xl/ctrlProps/ctrlProp1103.xml><?xml version="1.0" encoding="utf-8"?>
<formControlPr xmlns="http://schemas.microsoft.com/office/spreadsheetml/2009/9/main" objectType="Drop" dropStyle="combo" dx="22" fmlaLink="$AR$8" fmlaRange="STARCHY" noThreeD="1" sel="1" val="0"/>
</file>

<file path=xl/ctrlProps/ctrlProp1104.xml><?xml version="1.0" encoding="utf-8"?>
<formControlPr xmlns="http://schemas.microsoft.com/office/spreadsheetml/2009/9/main" objectType="Drop" dropStyle="combo" dx="22" fmlaLink="$AR$9" fmlaRange="STARCHY" noThreeD="1" sel="1" val="0"/>
</file>

<file path=xl/ctrlProps/ctrlProp1105.xml><?xml version="1.0" encoding="utf-8"?>
<formControlPr xmlns="http://schemas.microsoft.com/office/spreadsheetml/2009/9/main" objectType="Drop" dropStyle="combo" dx="22" fmlaLink="$AR$10" fmlaRange="STARCHY" noThreeD="1" sel="1" val="0"/>
</file>

<file path=xl/ctrlProps/ctrlProp1106.xml><?xml version="1.0" encoding="utf-8"?>
<formControlPr xmlns="http://schemas.microsoft.com/office/spreadsheetml/2009/9/main" objectType="Drop" dropStyle="combo" dx="22" fmlaLink="$AR$11" fmlaRange="STARCHY" noThreeD="1" sel="1" val="0"/>
</file>

<file path=xl/ctrlProps/ctrlProp1107.xml><?xml version="1.0" encoding="utf-8"?>
<formControlPr xmlns="http://schemas.microsoft.com/office/spreadsheetml/2009/9/main" objectType="Drop" dropStyle="combo" dx="22" fmlaLink="$AR$12" fmlaRange="STARCHY" noThreeD="1" sel="1" val="0"/>
</file>

<file path=xl/ctrlProps/ctrlProp1108.xml><?xml version="1.0" encoding="utf-8"?>
<formControlPr xmlns="http://schemas.microsoft.com/office/spreadsheetml/2009/9/main" objectType="Drop" dropStyle="combo" dx="22" fmlaLink="$AR$13" fmlaRange="STARCHY" noThreeD="1" sel="1" val="0"/>
</file>

<file path=xl/ctrlProps/ctrlProp1109.xml><?xml version="1.0" encoding="utf-8"?>
<formControlPr xmlns="http://schemas.microsoft.com/office/spreadsheetml/2009/9/main" objectType="Drop" dropStyle="combo" dx="22" fmlaLink="$AR$14" fmlaRange="STARCHY" noThreeD="1" sel="1" val="0"/>
</file>

<file path=xl/ctrlProps/ctrlProp111.xml><?xml version="1.0" encoding="utf-8"?>
<formControlPr xmlns="http://schemas.microsoft.com/office/spreadsheetml/2009/9/main" objectType="Drop" dropStyle="combo" dx="22" fmlaLink="$L$22" fmlaRange="Cups" noThreeD="1" sel="1" val="0"/>
</file>

<file path=xl/ctrlProps/ctrlProp1110.xml><?xml version="1.0" encoding="utf-8"?>
<formControlPr xmlns="http://schemas.microsoft.com/office/spreadsheetml/2009/9/main" objectType="Drop" dropStyle="combo" dx="22" fmlaLink="$AT$5" fmlaRange="Cups" noThreeD="1" sel="1" val="0"/>
</file>

<file path=xl/ctrlProps/ctrlProp1111.xml><?xml version="1.0" encoding="utf-8"?>
<formControlPr xmlns="http://schemas.microsoft.com/office/spreadsheetml/2009/9/main" objectType="Drop" dropStyle="combo" dx="22" fmlaLink="$AT$6" fmlaRange="Cups" noThreeD="1" sel="1" val="0"/>
</file>

<file path=xl/ctrlProps/ctrlProp1112.xml><?xml version="1.0" encoding="utf-8"?>
<formControlPr xmlns="http://schemas.microsoft.com/office/spreadsheetml/2009/9/main" objectType="Drop" dropStyle="combo" dx="22" fmlaLink="$AT$7" fmlaRange="Cups" noThreeD="1" sel="1" val="0"/>
</file>

<file path=xl/ctrlProps/ctrlProp1113.xml><?xml version="1.0" encoding="utf-8"?>
<formControlPr xmlns="http://schemas.microsoft.com/office/spreadsheetml/2009/9/main" objectType="Drop" dropStyle="combo" dx="22" fmlaLink="$AT$8" fmlaRange="Cups" noThreeD="1" sel="1" val="0"/>
</file>

<file path=xl/ctrlProps/ctrlProp1114.xml><?xml version="1.0" encoding="utf-8"?>
<formControlPr xmlns="http://schemas.microsoft.com/office/spreadsheetml/2009/9/main" objectType="Drop" dropStyle="combo" dx="22" fmlaLink="$AT$9" fmlaRange="Cups" noThreeD="1" sel="1" val="0"/>
</file>

<file path=xl/ctrlProps/ctrlProp1115.xml><?xml version="1.0" encoding="utf-8"?>
<formControlPr xmlns="http://schemas.microsoft.com/office/spreadsheetml/2009/9/main" objectType="Drop" dropStyle="combo" dx="22" fmlaLink="$AT$10" fmlaRange="Cups" noThreeD="1" sel="1" val="0"/>
</file>

<file path=xl/ctrlProps/ctrlProp1116.xml><?xml version="1.0" encoding="utf-8"?>
<formControlPr xmlns="http://schemas.microsoft.com/office/spreadsheetml/2009/9/main" objectType="Drop" dropStyle="combo" dx="22" fmlaLink="$AT$11" fmlaRange="Cups" noThreeD="1" sel="1" val="0"/>
</file>

<file path=xl/ctrlProps/ctrlProp1117.xml><?xml version="1.0" encoding="utf-8"?>
<formControlPr xmlns="http://schemas.microsoft.com/office/spreadsheetml/2009/9/main" objectType="Drop" dropStyle="combo" dx="22" fmlaLink="$AT$12" fmlaRange="Cups" noThreeD="1" sel="1" val="0"/>
</file>

<file path=xl/ctrlProps/ctrlProp1118.xml><?xml version="1.0" encoding="utf-8"?>
<formControlPr xmlns="http://schemas.microsoft.com/office/spreadsheetml/2009/9/main" objectType="Drop" dropStyle="combo" dx="22" fmlaLink="$AT$13" fmlaRange="Cups" noThreeD="1" sel="1" val="0"/>
</file>

<file path=xl/ctrlProps/ctrlProp1119.xml><?xml version="1.0" encoding="utf-8"?>
<formControlPr xmlns="http://schemas.microsoft.com/office/spreadsheetml/2009/9/main" objectType="Drop" dropStyle="combo" dx="22" fmlaLink="$AT$14" fmlaRange="Cups" noThreeD="1" sel="1" val="0"/>
</file>

<file path=xl/ctrlProps/ctrlProp112.xml><?xml version="1.0" encoding="utf-8"?>
<formControlPr xmlns="http://schemas.microsoft.com/office/spreadsheetml/2009/9/main" objectType="Drop" dropStyle="combo" dx="22" fmlaLink="$L$23" fmlaRange="Cups" noThreeD="1" sel="1" val="0"/>
</file>

<file path=xl/ctrlProps/ctrlProp1120.xml><?xml version="1.0" encoding="utf-8"?>
<formControlPr xmlns="http://schemas.microsoft.com/office/spreadsheetml/2009/9/main" objectType="Drop" dropStyle="combo" dx="22" fmlaLink="$AW$5" fmlaRange="OTHER" noThreeD="1" sel="1" val="0"/>
</file>

<file path=xl/ctrlProps/ctrlProp1121.xml><?xml version="1.0" encoding="utf-8"?>
<formControlPr xmlns="http://schemas.microsoft.com/office/spreadsheetml/2009/9/main" objectType="Drop" dropStyle="combo" dx="22" fmlaLink="$AW$6" fmlaRange="OTHER" noThreeD="1" sel="1" val="0"/>
</file>

<file path=xl/ctrlProps/ctrlProp1122.xml><?xml version="1.0" encoding="utf-8"?>
<formControlPr xmlns="http://schemas.microsoft.com/office/spreadsheetml/2009/9/main" objectType="Drop" dropStyle="combo" dx="22" fmlaLink="$AW$7" fmlaRange="'Vegetable Subgroups'!$H$7" noThreeD="1" sel="1" val="0"/>
</file>

<file path=xl/ctrlProps/ctrlProp1123.xml><?xml version="1.0" encoding="utf-8"?>
<formControlPr xmlns="http://schemas.microsoft.com/office/spreadsheetml/2009/9/main" objectType="Drop" dropStyle="combo" dx="22" fmlaLink="$AW$8" fmlaRange="OTHER" noThreeD="1" sel="1" val="0"/>
</file>

<file path=xl/ctrlProps/ctrlProp1124.xml><?xml version="1.0" encoding="utf-8"?>
<formControlPr xmlns="http://schemas.microsoft.com/office/spreadsheetml/2009/9/main" objectType="Drop" dropStyle="combo" dx="22" fmlaLink="$AW$9" fmlaRange="OTHER" noThreeD="1" sel="1" val="0"/>
</file>

<file path=xl/ctrlProps/ctrlProp1125.xml><?xml version="1.0" encoding="utf-8"?>
<formControlPr xmlns="http://schemas.microsoft.com/office/spreadsheetml/2009/9/main" objectType="Drop" dropStyle="combo" dx="22" fmlaLink="$AW$10" fmlaRange="OTHER" noThreeD="1" sel="1" val="0"/>
</file>

<file path=xl/ctrlProps/ctrlProp1126.xml><?xml version="1.0" encoding="utf-8"?>
<formControlPr xmlns="http://schemas.microsoft.com/office/spreadsheetml/2009/9/main" objectType="Drop" dropStyle="combo" dx="22" fmlaLink="$AW$11" fmlaRange="OTHER" noThreeD="1" sel="1" val="0"/>
</file>

<file path=xl/ctrlProps/ctrlProp1127.xml><?xml version="1.0" encoding="utf-8"?>
<formControlPr xmlns="http://schemas.microsoft.com/office/spreadsheetml/2009/9/main" objectType="Drop" dropStyle="combo" dx="22" fmlaLink="$AW$12" fmlaRange="OTHER" noThreeD="1" sel="1" val="0"/>
</file>

<file path=xl/ctrlProps/ctrlProp1128.xml><?xml version="1.0" encoding="utf-8"?>
<formControlPr xmlns="http://schemas.microsoft.com/office/spreadsheetml/2009/9/main" objectType="Drop" dropStyle="combo" dx="22" fmlaLink="$AW$13" fmlaRange="OTHER" noThreeD="1" sel="1" val="0"/>
</file>

<file path=xl/ctrlProps/ctrlProp1129.xml><?xml version="1.0" encoding="utf-8"?>
<formControlPr xmlns="http://schemas.microsoft.com/office/spreadsheetml/2009/9/main" objectType="Drop" dropStyle="combo" dx="22" fmlaLink="$AW$14" fmlaRange="OTHER" noThreeD="1" sel="1" val="0"/>
</file>

<file path=xl/ctrlProps/ctrlProp113.xml><?xml version="1.0" encoding="utf-8"?>
<formControlPr xmlns="http://schemas.microsoft.com/office/spreadsheetml/2009/9/main" objectType="Drop" dropStyle="combo" dx="22" fmlaLink="$L$24" fmlaRange="Cups" noThreeD="1" sel="1" val="0"/>
</file>

<file path=xl/ctrlProps/ctrlProp1130.xml><?xml version="1.0" encoding="utf-8"?>
<formControlPr xmlns="http://schemas.microsoft.com/office/spreadsheetml/2009/9/main" objectType="Drop" dropStyle="combo" dx="22" fmlaLink="$AY$5" fmlaRange="Cups" noThreeD="1" sel="1" val="0"/>
</file>

<file path=xl/ctrlProps/ctrlProp1131.xml><?xml version="1.0" encoding="utf-8"?>
<formControlPr xmlns="http://schemas.microsoft.com/office/spreadsheetml/2009/9/main" objectType="Drop" dropStyle="combo" dx="22" fmlaLink="$AY$6" fmlaRange="Cups" noThreeD="1" sel="1" val="0"/>
</file>

<file path=xl/ctrlProps/ctrlProp1132.xml><?xml version="1.0" encoding="utf-8"?>
<formControlPr xmlns="http://schemas.microsoft.com/office/spreadsheetml/2009/9/main" objectType="Drop" dropStyle="combo" dx="22" fmlaLink="$AY$7" fmlaRange="Cups" noThreeD="1" sel="1" val="0"/>
</file>

<file path=xl/ctrlProps/ctrlProp1133.xml><?xml version="1.0" encoding="utf-8"?>
<formControlPr xmlns="http://schemas.microsoft.com/office/spreadsheetml/2009/9/main" objectType="Drop" dropStyle="combo" dx="22" fmlaLink="$AY$8" fmlaRange="Cups" noThreeD="1" sel="1" val="0"/>
</file>

<file path=xl/ctrlProps/ctrlProp1134.xml><?xml version="1.0" encoding="utf-8"?>
<formControlPr xmlns="http://schemas.microsoft.com/office/spreadsheetml/2009/9/main" objectType="Drop" dropStyle="combo" dx="22" fmlaLink="$AY$9" fmlaRange="Cups" noThreeD="1" sel="1" val="0"/>
</file>

<file path=xl/ctrlProps/ctrlProp1135.xml><?xml version="1.0" encoding="utf-8"?>
<formControlPr xmlns="http://schemas.microsoft.com/office/spreadsheetml/2009/9/main" objectType="Drop" dropStyle="combo" dx="22" fmlaLink="$AY$10" fmlaRange="Cups" noThreeD="1" sel="1" val="0"/>
</file>

<file path=xl/ctrlProps/ctrlProp1136.xml><?xml version="1.0" encoding="utf-8"?>
<formControlPr xmlns="http://schemas.microsoft.com/office/spreadsheetml/2009/9/main" objectType="Drop" dropStyle="combo" dx="22" fmlaLink="$AY$11" fmlaRange="Cups" noThreeD="1" sel="1" val="0"/>
</file>

<file path=xl/ctrlProps/ctrlProp1137.xml><?xml version="1.0" encoding="utf-8"?>
<formControlPr xmlns="http://schemas.microsoft.com/office/spreadsheetml/2009/9/main" objectType="Drop" dropStyle="combo" dx="22" fmlaLink="$AY$12" fmlaRange="Cups" noThreeD="1" sel="1" val="0"/>
</file>

<file path=xl/ctrlProps/ctrlProp1138.xml><?xml version="1.0" encoding="utf-8"?>
<formControlPr xmlns="http://schemas.microsoft.com/office/spreadsheetml/2009/9/main" objectType="Drop" dropStyle="combo" dx="22" fmlaLink="$AY$13" fmlaRange="Cups" noThreeD="1" sel="1" val="0"/>
</file>

<file path=xl/ctrlProps/ctrlProp1139.xml><?xml version="1.0" encoding="utf-8"?>
<formControlPr xmlns="http://schemas.microsoft.com/office/spreadsheetml/2009/9/main" objectType="Drop" dropStyle="combo" dx="22" fmlaLink="$AY$14" fmlaRange="Cups" noThreeD="1" sel="1" val="0"/>
</file>

<file path=xl/ctrlProps/ctrlProp114.xml><?xml version="1.0" encoding="utf-8"?>
<formControlPr xmlns="http://schemas.microsoft.com/office/spreadsheetml/2009/9/main" objectType="Drop" dropStyle="combo" dx="22" fmlaLink="$L$25" fmlaRange="Cups" noThreeD="1" sel="1" val="0"/>
</file>

<file path=xl/ctrlProps/ctrlProp1140.xml><?xml version="1.0" encoding="utf-8"?>
<formControlPr xmlns="http://schemas.microsoft.com/office/spreadsheetml/2009/9/main" objectType="Radio" firstButton="1" fmlaLink="$B$10" lockText="1" noThreeD="1"/>
</file>

<file path=xl/ctrlProps/ctrlProp1141.xml><?xml version="1.0" encoding="utf-8"?>
<formControlPr xmlns="http://schemas.microsoft.com/office/spreadsheetml/2009/9/main" objectType="Radio" lockText="1" noThreeD="1"/>
</file>

<file path=xl/ctrlProps/ctrlProp1142.xml><?xml version="1.0" encoding="utf-8"?>
<formControlPr xmlns="http://schemas.microsoft.com/office/spreadsheetml/2009/9/main" objectType="Radio" lockText="1" noThreeD="1"/>
</file>

<file path=xl/ctrlProps/ctrlProp1143.xml><?xml version="1.0" encoding="utf-8"?>
<formControlPr xmlns="http://schemas.microsoft.com/office/spreadsheetml/2009/9/main" objectType="Radio" checked="Checked" lockText="1" noThreeD="1"/>
</file>

<file path=xl/ctrlProps/ctrlProp1144.xml><?xml version="1.0" encoding="utf-8"?>
<formControlPr xmlns="http://schemas.microsoft.com/office/spreadsheetml/2009/9/main" objectType="Radio" firstButton="1" fmlaLink="$B$18" lockText="1" noThreeD="1"/>
</file>

<file path=xl/ctrlProps/ctrlProp1145.xml><?xml version="1.0" encoding="utf-8"?>
<formControlPr xmlns="http://schemas.microsoft.com/office/spreadsheetml/2009/9/main" objectType="Radio" lockText="1" noThreeD="1"/>
</file>

<file path=xl/ctrlProps/ctrlProp1146.xml><?xml version="1.0" encoding="utf-8"?>
<formControlPr xmlns="http://schemas.microsoft.com/office/spreadsheetml/2009/9/main" objectType="Radio" lockText="1" noThreeD="1"/>
</file>

<file path=xl/ctrlProps/ctrlProp1147.xml><?xml version="1.0" encoding="utf-8"?>
<formControlPr xmlns="http://schemas.microsoft.com/office/spreadsheetml/2009/9/main" objectType="Radio" checked="Checked" lockText="1" noThreeD="1"/>
</file>

<file path=xl/ctrlProps/ctrlProp1148.xml><?xml version="1.0" encoding="utf-8"?>
<formControlPr xmlns="http://schemas.microsoft.com/office/spreadsheetml/2009/9/main" objectType="GBox"/>
</file>

<file path=xl/ctrlProps/ctrlProp1149.xml><?xml version="1.0" encoding="utf-8"?>
<formControlPr xmlns="http://schemas.microsoft.com/office/spreadsheetml/2009/9/main" objectType="GBox"/>
</file>

<file path=xl/ctrlProps/ctrlProp115.xml><?xml version="1.0" encoding="utf-8"?>
<formControlPr xmlns="http://schemas.microsoft.com/office/spreadsheetml/2009/9/main" objectType="Drop" dropStyle="combo" dx="22" fmlaLink="$L$26" fmlaRange="Cups" noThreeD="1" sel="1" val="0"/>
</file>

<file path=xl/ctrlProps/ctrlProp1150.xml><?xml version="1.0" encoding="utf-8"?>
<formControlPr xmlns="http://schemas.microsoft.com/office/spreadsheetml/2009/9/main" objectType="GBox" noThreeD="1"/>
</file>

<file path=xl/ctrlProps/ctrlProp1151.xml><?xml version="1.0" encoding="utf-8"?>
<formControlPr xmlns="http://schemas.microsoft.com/office/spreadsheetml/2009/9/main" objectType="Radio" firstButton="1" fmlaLink="$B$28" lockText="1" noThreeD="1"/>
</file>

<file path=xl/ctrlProps/ctrlProp1152.xml><?xml version="1.0" encoding="utf-8"?>
<formControlPr xmlns="http://schemas.microsoft.com/office/spreadsheetml/2009/9/main" objectType="Radio" lockText="1" noThreeD="1"/>
</file>

<file path=xl/ctrlProps/ctrlProp1153.xml><?xml version="1.0" encoding="utf-8"?>
<formControlPr xmlns="http://schemas.microsoft.com/office/spreadsheetml/2009/9/main" objectType="Radio" lockText="1" noThreeD="1"/>
</file>

<file path=xl/ctrlProps/ctrlProp1154.xml><?xml version="1.0" encoding="utf-8"?>
<formControlPr xmlns="http://schemas.microsoft.com/office/spreadsheetml/2009/9/main" objectType="Radio" checked="Checked" lockText="1" noThreeD="1"/>
</file>

<file path=xl/ctrlProps/ctrlProp1155.xml><?xml version="1.0" encoding="utf-8"?>
<formControlPr xmlns="http://schemas.microsoft.com/office/spreadsheetml/2009/9/main" objectType="Radio" firstButton="1" fmlaLink="$B$36" lockText="1" noThreeD="1"/>
</file>

<file path=xl/ctrlProps/ctrlProp1156.xml><?xml version="1.0" encoding="utf-8"?>
<formControlPr xmlns="http://schemas.microsoft.com/office/spreadsheetml/2009/9/main" objectType="Radio" lockText="1" noThreeD="1"/>
</file>

<file path=xl/ctrlProps/ctrlProp1157.xml><?xml version="1.0" encoding="utf-8"?>
<formControlPr xmlns="http://schemas.microsoft.com/office/spreadsheetml/2009/9/main" objectType="Radio" lockText="1" noThreeD="1"/>
</file>

<file path=xl/ctrlProps/ctrlProp1158.xml><?xml version="1.0" encoding="utf-8"?>
<formControlPr xmlns="http://schemas.microsoft.com/office/spreadsheetml/2009/9/main" objectType="Radio" checked="Checked" lockText="1" noThreeD="1"/>
</file>

<file path=xl/ctrlProps/ctrlProp1159.xml><?xml version="1.0" encoding="utf-8"?>
<formControlPr xmlns="http://schemas.microsoft.com/office/spreadsheetml/2009/9/main" objectType="GBox" noThreeD="1"/>
</file>

<file path=xl/ctrlProps/ctrlProp116.xml><?xml version="1.0" encoding="utf-8"?>
<formControlPr xmlns="http://schemas.microsoft.com/office/spreadsheetml/2009/9/main" objectType="Drop" dropStyle="combo" dx="22" fmlaLink="$L$27" fmlaRange="Cups" noThreeD="1" sel="1" val="0"/>
</file>

<file path=xl/ctrlProps/ctrlProp1160.xml><?xml version="1.0" encoding="utf-8"?>
<formControlPr xmlns="http://schemas.microsoft.com/office/spreadsheetml/2009/9/main" objectType="Radio" firstButton="1" fmlaLink="$B$44" lockText="1" noThreeD="1"/>
</file>

<file path=xl/ctrlProps/ctrlProp1161.xml><?xml version="1.0" encoding="utf-8"?>
<formControlPr xmlns="http://schemas.microsoft.com/office/spreadsheetml/2009/9/main" objectType="Radio" lockText="1" noThreeD="1"/>
</file>

<file path=xl/ctrlProps/ctrlProp1162.xml><?xml version="1.0" encoding="utf-8"?>
<formControlPr xmlns="http://schemas.microsoft.com/office/spreadsheetml/2009/9/main" objectType="Radio" lockText="1" noThreeD="1"/>
</file>

<file path=xl/ctrlProps/ctrlProp1163.xml><?xml version="1.0" encoding="utf-8"?>
<formControlPr xmlns="http://schemas.microsoft.com/office/spreadsheetml/2009/9/main" objectType="Radio" checked="Checked" lockText="1" noThreeD="1"/>
</file>

<file path=xl/ctrlProps/ctrlProp1164.xml><?xml version="1.0" encoding="utf-8"?>
<formControlPr xmlns="http://schemas.microsoft.com/office/spreadsheetml/2009/9/main" objectType="GBox" noThreeD="1"/>
</file>

<file path=xl/ctrlProps/ctrlProp1165.xml><?xml version="1.0" encoding="utf-8"?>
<formControlPr xmlns="http://schemas.microsoft.com/office/spreadsheetml/2009/9/main" objectType="Radio" firstButton="1" fmlaLink="$B$52" lockText="1" noThreeD="1"/>
</file>

<file path=xl/ctrlProps/ctrlProp1166.xml><?xml version="1.0" encoding="utf-8"?>
<formControlPr xmlns="http://schemas.microsoft.com/office/spreadsheetml/2009/9/main" objectType="Radio" lockText="1" noThreeD="1"/>
</file>

<file path=xl/ctrlProps/ctrlProp1167.xml><?xml version="1.0" encoding="utf-8"?>
<formControlPr xmlns="http://schemas.microsoft.com/office/spreadsheetml/2009/9/main" objectType="Radio" lockText="1" noThreeD="1"/>
</file>

<file path=xl/ctrlProps/ctrlProp1168.xml><?xml version="1.0" encoding="utf-8"?>
<formControlPr xmlns="http://schemas.microsoft.com/office/spreadsheetml/2009/9/main" objectType="Radio" checked="Checked" lockText="1" noThreeD="1"/>
</file>

<file path=xl/ctrlProps/ctrlProp1169.xml><?xml version="1.0" encoding="utf-8"?>
<formControlPr xmlns="http://schemas.microsoft.com/office/spreadsheetml/2009/9/main" objectType="GBox" noThreeD="1"/>
</file>

<file path=xl/ctrlProps/ctrlProp117.xml><?xml version="1.0" encoding="utf-8"?>
<formControlPr xmlns="http://schemas.microsoft.com/office/spreadsheetml/2009/9/main" objectType="Drop" dropStyle="combo" dx="22" fmlaLink="$L$28" fmlaRange="Cups" noThreeD="1" sel="1" val="0"/>
</file>

<file path=xl/ctrlProps/ctrlProp1170.xml><?xml version="1.0" encoding="utf-8"?>
<formControlPr xmlns="http://schemas.microsoft.com/office/spreadsheetml/2009/9/main" objectType="Radio" firstButton="1" fmlaLink="$B$60" lockText="1" noThreeD="1"/>
</file>

<file path=xl/ctrlProps/ctrlProp1171.xml><?xml version="1.0" encoding="utf-8"?>
<formControlPr xmlns="http://schemas.microsoft.com/office/spreadsheetml/2009/9/main" objectType="Radio" lockText="1" noThreeD="1"/>
</file>

<file path=xl/ctrlProps/ctrlProp1172.xml><?xml version="1.0" encoding="utf-8"?>
<formControlPr xmlns="http://schemas.microsoft.com/office/spreadsheetml/2009/9/main" objectType="Radio" lockText="1" noThreeD="1"/>
</file>

<file path=xl/ctrlProps/ctrlProp1173.xml><?xml version="1.0" encoding="utf-8"?>
<formControlPr xmlns="http://schemas.microsoft.com/office/spreadsheetml/2009/9/main" objectType="Radio" checked="Checked" lockText="1" noThreeD="1"/>
</file>

<file path=xl/ctrlProps/ctrlProp1174.xml><?xml version="1.0" encoding="utf-8"?>
<formControlPr xmlns="http://schemas.microsoft.com/office/spreadsheetml/2009/9/main" objectType="GBox" noThreeD="1"/>
</file>

<file path=xl/ctrlProps/ctrlProp1175.xml><?xml version="1.0" encoding="utf-8"?>
<formControlPr xmlns="http://schemas.microsoft.com/office/spreadsheetml/2009/9/main" objectType="Drop" dropStyle="combo" dx="22" fmlaLink="$AK$8" fmlaRange="SIZES" noThreeD="1" sel="1" val="0"/>
</file>

<file path=xl/ctrlProps/ctrlProp1176.xml><?xml version="1.0" encoding="utf-8"?>
<formControlPr xmlns="http://schemas.microsoft.com/office/spreadsheetml/2009/9/main" objectType="Drop" dropStyle="combo" dx="22" fmlaLink="$AK$9" fmlaRange="SIZES" noThreeD="1" sel="1" val="0"/>
</file>

<file path=xl/ctrlProps/ctrlProp1177.xml><?xml version="1.0" encoding="utf-8"?>
<formControlPr xmlns="http://schemas.microsoft.com/office/spreadsheetml/2009/9/main" objectType="Drop" dropStyle="combo" dx="22" fmlaLink="$AS$8" fmlaRange="SIZES" noThreeD="1" sel="1" val="0"/>
</file>

<file path=xl/ctrlProps/ctrlProp1178.xml><?xml version="1.0" encoding="utf-8"?>
<formControlPr xmlns="http://schemas.microsoft.com/office/spreadsheetml/2009/9/main" objectType="Drop" dropStyle="combo" dx="22" fmlaLink="$AS$9" fmlaRange="SIZES" noThreeD="1" sel="1" val="0"/>
</file>

<file path=xl/ctrlProps/ctrlProp1179.xml><?xml version="1.0" encoding="utf-8"?>
<formControlPr xmlns="http://schemas.microsoft.com/office/spreadsheetml/2009/9/main" objectType="Drop" dropStyle="combo" dx="22" fmlaLink="$AS$10" fmlaRange="SIZES" noThreeD="1" sel="1" val="0"/>
</file>

<file path=xl/ctrlProps/ctrlProp118.xml><?xml version="1.0" encoding="utf-8"?>
<formControlPr xmlns="http://schemas.microsoft.com/office/spreadsheetml/2009/9/main" objectType="Drop" dropStyle="combo" dx="22" fmlaLink="$L$29" fmlaRange="Cups" noThreeD="1" sel="1" val="0"/>
</file>

<file path=xl/ctrlProps/ctrlProp1180.xml><?xml version="1.0" encoding="utf-8"?>
<formControlPr xmlns="http://schemas.microsoft.com/office/spreadsheetml/2009/9/main" objectType="Drop" dropStyle="combo" dx="22" fmlaLink="$AS$11" fmlaRange="SIZES" noThreeD="1" sel="1" val="0"/>
</file>

<file path=xl/ctrlProps/ctrlProp1181.xml><?xml version="1.0" encoding="utf-8"?>
<formControlPr xmlns="http://schemas.microsoft.com/office/spreadsheetml/2009/9/main" objectType="Drop" dropStyle="combo" dx="22" fmlaLink="$AS$12" fmlaRange="SIZES" noThreeD="1" sel="1" val="0"/>
</file>

<file path=xl/ctrlProps/ctrlProp1182.xml><?xml version="1.0" encoding="utf-8"?>
<formControlPr xmlns="http://schemas.microsoft.com/office/spreadsheetml/2009/9/main" objectType="GBox" noThreeD="1"/>
</file>

<file path=xl/ctrlProps/ctrlProp1183.xml><?xml version="1.0" encoding="utf-8"?>
<formControlPr xmlns="http://schemas.microsoft.com/office/spreadsheetml/2009/9/main" objectType="Radio" firstButton="1" fmlaLink="$H$10" lockText="1" noThreeD="1"/>
</file>

<file path=xl/ctrlProps/ctrlProp1184.xml><?xml version="1.0" encoding="utf-8"?>
<formControlPr xmlns="http://schemas.microsoft.com/office/spreadsheetml/2009/9/main" objectType="Radio" lockText="1" noThreeD="1"/>
</file>

<file path=xl/ctrlProps/ctrlProp1185.xml><?xml version="1.0" encoding="utf-8"?>
<formControlPr xmlns="http://schemas.microsoft.com/office/spreadsheetml/2009/9/main" objectType="Radio" lockText="1" noThreeD="1"/>
</file>

<file path=xl/ctrlProps/ctrlProp1186.xml><?xml version="1.0" encoding="utf-8"?>
<formControlPr xmlns="http://schemas.microsoft.com/office/spreadsheetml/2009/9/main" objectType="Radio" checked="Checked" lockText="1" noThreeD="1"/>
</file>

<file path=xl/ctrlProps/ctrlProp1187.xml><?xml version="1.0" encoding="utf-8"?>
<formControlPr xmlns="http://schemas.microsoft.com/office/spreadsheetml/2009/9/main" objectType="GBox" noThreeD="1"/>
</file>

<file path=xl/ctrlProps/ctrlProp1188.xml><?xml version="1.0" encoding="utf-8"?>
<formControlPr xmlns="http://schemas.microsoft.com/office/spreadsheetml/2009/9/main" objectType="Radio" firstButton="1" fmlaLink="$H$36" lockText="1" noThreeD="1"/>
</file>

<file path=xl/ctrlProps/ctrlProp1189.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Drop" dropStyle="combo" dx="22" fmlaLink="$L$30" fmlaRange="Cups" noThreeD="1" sel="1" val="0"/>
</file>

<file path=xl/ctrlProps/ctrlProp1190.xml><?xml version="1.0" encoding="utf-8"?>
<formControlPr xmlns="http://schemas.microsoft.com/office/spreadsheetml/2009/9/main" objectType="Radio" lockText="1" noThreeD="1"/>
</file>

<file path=xl/ctrlProps/ctrlProp1191.xml><?xml version="1.0" encoding="utf-8"?>
<formControlPr xmlns="http://schemas.microsoft.com/office/spreadsheetml/2009/9/main" objectType="Radio" checked="Checked" lockText="1" noThreeD="1"/>
</file>

<file path=xl/ctrlProps/ctrlProp1192.xml><?xml version="1.0" encoding="utf-8"?>
<formControlPr xmlns="http://schemas.microsoft.com/office/spreadsheetml/2009/9/main" objectType="CheckBox" lockText="1" noThreeD="1"/>
</file>

<file path=xl/ctrlProps/ctrlProp1193.xml><?xml version="1.0" encoding="utf-8"?>
<formControlPr xmlns="http://schemas.microsoft.com/office/spreadsheetml/2009/9/main" objectType="CheckBox" fmlaLink="$K$77" lockText="1" noThreeD="1"/>
</file>

<file path=xl/ctrlProps/ctrlProp1194.xml><?xml version="1.0" encoding="utf-8"?>
<formControlPr xmlns="http://schemas.microsoft.com/office/spreadsheetml/2009/9/main" objectType="CheckBox" lockText="1" noThreeD="1"/>
</file>

<file path=xl/ctrlProps/ctrlProp1195.xml><?xml version="1.0" encoding="utf-8"?>
<formControlPr xmlns="http://schemas.microsoft.com/office/spreadsheetml/2009/9/main" objectType="CheckBox" fmlaLink="$K$78" lockText="1" noThreeD="1"/>
</file>

<file path=xl/ctrlProps/ctrlProp1196.xml><?xml version="1.0" encoding="utf-8"?>
<formControlPr xmlns="http://schemas.microsoft.com/office/spreadsheetml/2009/9/main" objectType="CheckBox" lockText="1" noThreeD="1"/>
</file>

<file path=xl/ctrlProps/ctrlProp1197.xml><?xml version="1.0" encoding="utf-8"?>
<formControlPr xmlns="http://schemas.microsoft.com/office/spreadsheetml/2009/9/main" objectType="CheckBox" fmlaLink="$K$79" lockText="1" noThreeD="1"/>
</file>

<file path=xl/ctrlProps/ctrlProp1198.xml><?xml version="1.0" encoding="utf-8"?>
<formControlPr xmlns="http://schemas.microsoft.com/office/spreadsheetml/2009/9/main" objectType="CheckBox" lockText="1" noThreeD="1"/>
</file>

<file path=xl/ctrlProps/ctrlProp1199.xml><?xml version="1.0" encoding="utf-8"?>
<formControlPr xmlns="http://schemas.microsoft.com/office/spreadsheetml/2009/9/main" objectType="CheckBox" fmlaLink="$K$80" lockText="1" noThreeD="1"/>
</file>

<file path=xl/ctrlProps/ctrlProp12.xml><?xml version="1.0" encoding="utf-8"?>
<formControlPr xmlns="http://schemas.microsoft.com/office/spreadsheetml/2009/9/main" objectType="Drop" dropStyle="combo" dx="22" fmlaLink="$I$23" fmlaRange="Cups" noThreeD="1" sel="1" val="0"/>
</file>

<file path=xl/ctrlProps/ctrlProp120.xml><?xml version="1.0" encoding="utf-8"?>
<formControlPr xmlns="http://schemas.microsoft.com/office/spreadsheetml/2009/9/main" objectType="Drop" dropStyle="combo" dx="22" fmlaLink="$L$31" fmlaRange="Cups" noThreeD="1" sel="1" val="0"/>
</file>

<file path=xl/ctrlProps/ctrlProp1200.xml><?xml version="1.0" encoding="utf-8"?>
<formControlPr xmlns="http://schemas.microsoft.com/office/spreadsheetml/2009/9/main" objectType="CheckBox" fmlaLink="$K$83" lockText="1" noThreeD="1"/>
</file>

<file path=xl/ctrlProps/ctrlProp1201.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Drop" dropStyle="combo" dx="22" fmlaLink="$L$32" fmlaRange="Cups" noThreeD="1" sel="1" val="0"/>
</file>

<file path=xl/ctrlProps/ctrlProp122.xml><?xml version="1.0" encoding="utf-8"?>
<formControlPr xmlns="http://schemas.microsoft.com/office/spreadsheetml/2009/9/main" objectType="Drop" dropStyle="combo" dx="22" fmlaLink="$L$33" fmlaRange="Cups" noThreeD="1" sel="1" val="0"/>
</file>

<file path=xl/ctrlProps/ctrlProp123.xml><?xml version="1.0" encoding="utf-8"?>
<formControlPr xmlns="http://schemas.microsoft.com/office/spreadsheetml/2009/9/main" objectType="Drop" dropStyle="combo" dx="22" fmlaLink="$L$34" fmlaRange="Cups" noThreeD="1" sel="1" val="0"/>
</file>

<file path=xl/ctrlProps/ctrlProp124.xml><?xml version="1.0" encoding="utf-8"?>
<formControlPr xmlns="http://schemas.microsoft.com/office/spreadsheetml/2009/9/main" objectType="Drop" dropStyle="combo" dx="22" fmlaLink="$L$35" fmlaRange="Cups" noThreeD="1" sel="1" val="0"/>
</file>

<file path=xl/ctrlProps/ctrlProp125.xml><?xml version="1.0" encoding="utf-8"?>
<formControlPr xmlns="http://schemas.microsoft.com/office/spreadsheetml/2009/9/main" objectType="Drop" dropStyle="combo" dx="22" fmlaLink="$L$36" fmlaRange="Cups" noThreeD="1" sel="1" val="0"/>
</file>

<file path=xl/ctrlProps/ctrlProp126.xml><?xml version="1.0" encoding="utf-8"?>
<formControlPr xmlns="http://schemas.microsoft.com/office/spreadsheetml/2009/9/main" objectType="Drop" dropStyle="combo" dx="22" fmlaLink="$L$37" fmlaRange="Cups" noThreeD="1" sel="1" val="0"/>
</file>

<file path=xl/ctrlProps/ctrlProp127.xml><?xml version="1.0" encoding="utf-8"?>
<formControlPr xmlns="http://schemas.microsoft.com/office/spreadsheetml/2009/9/main" objectType="Drop" dropStyle="combo" dx="22" fmlaLink="$L$38" fmlaRange="Cups" noThreeD="1" sel="1" val="0"/>
</file>

<file path=xl/ctrlProps/ctrlProp128.xml><?xml version="1.0" encoding="utf-8"?>
<formControlPr xmlns="http://schemas.microsoft.com/office/spreadsheetml/2009/9/main" objectType="Drop" dropStyle="combo" dx="22" fmlaLink="$L$39" fmlaRange="Cups" noThreeD="1" sel="1" val="0"/>
</file>

<file path=xl/ctrlProps/ctrlProp129.xml><?xml version="1.0" encoding="utf-8"?>
<formControlPr xmlns="http://schemas.microsoft.com/office/spreadsheetml/2009/9/main" objectType="Drop" dropStyle="combo" dx="22" fmlaLink="$L$40" fmlaRange="Cups" noThreeD="1" sel="1" val="0"/>
</file>

<file path=xl/ctrlProps/ctrlProp13.xml><?xml version="1.0" encoding="utf-8"?>
<formControlPr xmlns="http://schemas.microsoft.com/office/spreadsheetml/2009/9/main" objectType="Drop" dropStyle="combo" dx="22" fmlaLink="$I$24" fmlaRange="Cups" noThreeD="1" sel="1" val="0"/>
</file>

<file path=xl/ctrlProps/ctrlProp130.xml><?xml version="1.0" encoding="utf-8"?>
<formControlPr xmlns="http://schemas.microsoft.com/office/spreadsheetml/2009/9/main" objectType="Drop" dropStyle="combo" dx="22" fmlaLink="$L$41" fmlaRange="Cups" noThreeD="1" sel="1" val="0"/>
</file>

<file path=xl/ctrlProps/ctrlProp131.xml><?xml version="1.0" encoding="utf-8"?>
<formControlPr xmlns="http://schemas.microsoft.com/office/spreadsheetml/2009/9/main" objectType="Drop" dropStyle="combo" dx="22" fmlaLink="$L$42" fmlaRange="Cups" noThreeD="1" sel="1" val="0"/>
</file>

<file path=xl/ctrlProps/ctrlProp132.xml><?xml version="1.0" encoding="utf-8"?>
<formControlPr xmlns="http://schemas.microsoft.com/office/spreadsheetml/2009/9/main" objectType="Drop" dropStyle="combo" dx="22" fmlaLink="$L$43" fmlaRange="Cups" noThreeD="1" sel="1" val="0"/>
</file>

<file path=xl/ctrlProps/ctrlProp133.xml><?xml version="1.0" encoding="utf-8"?>
<formControlPr xmlns="http://schemas.microsoft.com/office/spreadsheetml/2009/9/main" objectType="Drop" dropStyle="combo" dx="22" fmlaLink="$L$44" fmlaRange="Cups" noThreeD="1" sel="1" val="0"/>
</file>

<file path=xl/ctrlProps/ctrlProp134.xml><?xml version="1.0" encoding="utf-8"?>
<formControlPr xmlns="http://schemas.microsoft.com/office/spreadsheetml/2009/9/main" objectType="Drop" dropStyle="combo" dx="22" fmlaLink="$L$45" fmlaRange="Cups" noThreeD="1" sel="1" val="0"/>
</file>

<file path=xl/ctrlProps/ctrlProp135.xml><?xml version="1.0" encoding="utf-8"?>
<formControlPr xmlns="http://schemas.microsoft.com/office/spreadsheetml/2009/9/main" objectType="Drop" dropStyle="combo" dx="22" fmlaLink="$L$46" fmlaRange="Cups" noThreeD="1" sel="1" val="0"/>
</file>

<file path=xl/ctrlProps/ctrlProp136.xml><?xml version="1.0" encoding="utf-8"?>
<formControlPr xmlns="http://schemas.microsoft.com/office/spreadsheetml/2009/9/main" objectType="Drop" dropStyle="combo" dx="22" fmlaLink="$L$47" fmlaRange="Cups" noThreeD="1" sel="1" val="0"/>
</file>

<file path=xl/ctrlProps/ctrlProp137.xml><?xml version="1.0" encoding="utf-8"?>
<formControlPr xmlns="http://schemas.microsoft.com/office/spreadsheetml/2009/9/main" objectType="Drop" dropStyle="combo" dx="22" fmlaLink="$L$48" fmlaRange="Cups" noThreeD="1" sel="1" val="0"/>
</file>

<file path=xl/ctrlProps/ctrlProp138.xml><?xml version="1.0" encoding="utf-8"?>
<formControlPr xmlns="http://schemas.microsoft.com/office/spreadsheetml/2009/9/main" objectType="Drop" dropStyle="combo" dx="22" fmlaLink="$L$49" fmlaRange="Cups" noThreeD="1" sel="1" val="0"/>
</file>

<file path=xl/ctrlProps/ctrlProp139.xml><?xml version="1.0" encoding="utf-8"?>
<formControlPr xmlns="http://schemas.microsoft.com/office/spreadsheetml/2009/9/main" objectType="Drop" dropStyle="combo" dx="22" fmlaLink="$L$50" fmlaRange="Cups" noThreeD="1" sel="1" val="0"/>
</file>

<file path=xl/ctrlProps/ctrlProp14.xml><?xml version="1.0" encoding="utf-8"?>
<formControlPr xmlns="http://schemas.microsoft.com/office/spreadsheetml/2009/9/main" objectType="Drop" dropStyle="combo" dx="22" fmlaLink="$I$25" fmlaRange="Cups" noThreeD="1" sel="1" val="0"/>
</file>

<file path=xl/ctrlProps/ctrlProp140.xml><?xml version="1.0" encoding="utf-8"?>
<formControlPr xmlns="http://schemas.microsoft.com/office/spreadsheetml/2009/9/main" objectType="Drop" dropStyle="combo" dx="22" fmlaLink="$L$51" fmlaRange="Cups" noThreeD="1" sel="1" val="0"/>
</file>

<file path=xl/ctrlProps/ctrlProp141.xml><?xml version="1.0" encoding="utf-8"?>
<formControlPr xmlns="http://schemas.microsoft.com/office/spreadsheetml/2009/9/main" objectType="Drop" dropStyle="combo" dx="22" fmlaLink="$L$52" fmlaRange="Cups" noThreeD="1" sel="1" val="0"/>
</file>

<file path=xl/ctrlProps/ctrlProp142.xml><?xml version="1.0" encoding="utf-8"?>
<formControlPr xmlns="http://schemas.microsoft.com/office/spreadsheetml/2009/9/main" objectType="Drop" dropStyle="combo" dx="22" fmlaLink="$L$53" fmlaRange="Cups" noThreeD="1" sel="1" val="0"/>
</file>

<file path=xl/ctrlProps/ctrlProp143.xml><?xml version="1.0" encoding="utf-8"?>
<formControlPr xmlns="http://schemas.microsoft.com/office/spreadsheetml/2009/9/main" objectType="Drop" dropStyle="combo" dx="22" fmlaLink="$L$54" fmlaRange="Cups" noThreeD="1" sel="1" val="0"/>
</file>

<file path=xl/ctrlProps/ctrlProp144.xml><?xml version="1.0" encoding="utf-8"?>
<formControlPr xmlns="http://schemas.microsoft.com/office/spreadsheetml/2009/9/main" objectType="Drop" dropStyle="combo" dx="22" fmlaLink="$L$55" fmlaRange="Cups" noThreeD="1" sel="1" val="0"/>
</file>

<file path=xl/ctrlProps/ctrlProp145.xml><?xml version="1.0" encoding="utf-8"?>
<formControlPr xmlns="http://schemas.microsoft.com/office/spreadsheetml/2009/9/main" objectType="Drop" dropStyle="combo" dx="22" fmlaLink="$L$56" fmlaRange="Cups" noThreeD="1" sel="1" val="0"/>
</file>

<file path=xl/ctrlProps/ctrlProp146.xml><?xml version="1.0" encoding="utf-8"?>
<formControlPr xmlns="http://schemas.microsoft.com/office/spreadsheetml/2009/9/main" objectType="Drop" dropStyle="combo" dx="22" fmlaLink="$L$57" fmlaRange="Cups" noThreeD="1" sel="1" val="0"/>
</file>

<file path=xl/ctrlProps/ctrlProp147.xml><?xml version="1.0" encoding="utf-8"?>
<formControlPr xmlns="http://schemas.microsoft.com/office/spreadsheetml/2009/9/main" objectType="Drop" dropStyle="combo" dx="22" fmlaLink="$L$58" fmlaRange="Cups" noThreeD="1" sel="1" val="0"/>
</file>

<file path=xl/ctrlProps/ctrlProp148.xml><?xml version="1.0" encoding="utf-8"?>
<formControlPr xmlns="http://schemas.microsoft.com/office/spreadsheetml/2009/9/main" objectType="Drop" dropStyle="combo" dx="22" fmlaLink="$L$59" fmlaRange="Cups" noThreeD="1" sel="1" val="0"/>
</file>

<file path=xl/ctrlProps/ctrlProp149.xml><?xml version="1.0" encoding="utf-8"?>
<formControlPr xmlns="http://schemas.microsoft.com/office/spreadsheetml/2009/9/main" objectType="Drop" dropStyle="combo" dx="22" fmlaLink="$L$60" fmlaRange="Cups" noThreeD="1" sel="1" val="0"/>
</file>

<file path=xl/ctrlProps/ctrlProp15.xml><?xml version="1.0" encoding="utf-8"?>
<formControlPr xmlns="http://schemas.microsoft.com/office/spreadsheetml/2009/9/main" objectType="Drop" dropStyle="combo" dx="22" fmlaLink="$I$26" fmlaRange="Cups" noThreeD="1" sel="1" val="0"/>
</file>

<file path=xl/ctrlProps/ctrlProp150.xml><?xml version="1.0" encoding="utf-8"?>
<formControlPr xmlns="http://schemas.microsoft.com/office/spreadsheetml/2009/9/main" objectType="Drop" dropStyle="combo" dx="22" fmlaLink="$L$61" fmlaRange="Cups" noThreeD="1" sel="1" val="0"/>
</file>

<file path=xl/ctrlProps/ctrlProp151.xml><?xml version="1.0" encoding="utf-8"?>
<formControlPr xmlns="http://schemas.microsoft.com/office/spreadsheetml/2009/9/main" objectType="Drop" dropStyle="combo" dx="22" fmlaLink="$X$6" fmlaRange="Cups" noThreeD="1" sel="1" val="0"/>
</file>

<file path=xl/ctrlProps/ctrlProp152.xml><?xml version="1.0" encoding="utf-8"?>
<formControlPr xmlns="http://schemas.microsoft.com/office/spreadsheetml/2009/9/main" objectType="Drop" dropStyle="combo" dx="22" fmlaLink="$X$8" fmlaRange="Cups" noThreeD="1" sel="1" val="0"/>
</file>

<file path=xl/ctrlProps/ctrlProp153.xml><?xml version="1.0" encoding="utf-8"?>
<formControlPr xmlns="http://schemas.microsoft.com/office/spreadsheetml/2009/9/main" objectType="Drop" dropStyle="combo" dx="22" fmlaLink="$X$9" fmlaRange="Cups" noThreeD="1" sel="1" val="0"/>
</file>

<file path=xl/ctrlProps/ctrlProp154.xml><?xml version="1.0" encoding="utf-8"?>
<formControlPr xmlns="http://schemas.microsoft.com/office/spreadsheetml/2009/9/main" objectType="Drop" dropStyle="combo" dx="22" fmlaLink="$X$10" fmlaRange="Cups" noThreeD="1" sel="1" val="0"/>
</file>

<file path=xl/ctrlProps/ctrlProp155.xml><?xml version="1.0" encoding="utf-8"?>
<formControlPr xmlns="http://schemas.microsoft.com/office/spreadsheetml/2009/9/main" objectType="Drop" dropStyle="combo" dx="22" fmlaLink="$X$11" fmlaRange="Cups" noThreeD="1" sel="1" val="0"/>
</file>

<file path=xl/ctrlProps/ctrlProp156.xml><?xml version="1.0" encoding="utf-8"?>
<formControlPr xmlns="http://schemas.microsoft.com/office/spreadsheetml/2009/9/main" objectType="Drop" dropStyle="combo" dx="22" fmlaLink="$I$62" fmlaRange="Cups" noThreeD="1" sel="1" val="0"/>
</file>

<file path=xl/ctrlProps/ctrlProp157.xml><?xml version="1.0" encoding="utf-8"?>
<formControlPr xmlns="http://schemas.microsoft.com/office/spreadsheetml/2009/9/main" objectType="Drop" dropStyle="combo" dx="22" fmlaLink="$O$62" fmlaRange="Cups" noThreeD="1" sel="1" val="0"/>
</file>

<file path=xl/ctrlProps/ctrlProp158.xml><?xml version="1.0" encoding="utf-8"?>
<formControlPr xmlns="http://schemas.microsoft.com/office/spreadsheetml/2009/9/main" objectType="Drop" dropStyle="combo" dx="22" fmlaLink="$L$62" fmlaRange="Cups" noThreeD="1" sel="1" val="0"/>
</file>

<file path=xl/ctrlProps/ctrlProp159.xml><?xml version="1.0" encoding="utf-8"?>
<formControlPr xmlns="http://schemas.microsoft.com/office/spreadsheetml/2009/9/main" objectType="Drop" dropStyle="combo" dx="22" fmlaLink="$R$11" fmlaRange="Cups" noThreeD="1" sel="1" val="0"/>
</file>

<file path=xl/ctrlProps/ctrlProp16.xml><?xml version="1.0" encoding="utf-8"?>
<formControlPr xmlns="http://schemas.microsoft.com/office/spreadsheetml/2009/9/main" objectType="Drop" dropStyle="combo" dx="22" fmlaLink="$I$27" fmlaRange="Cups" noThreeD="1" sel="1" val="0"/>
</file>

<file path=xl/ctrlProps/ctrlProp160.xml><?xml version="1.0" encoding="utf-8"?>
<formControlPr xmlns="http://schemas.microsoft.com/office/spreadsheetml/2009/9/main" objectType="Drop" dropStyle="combo" dx="22" fmlaLink="$R$13" fmlaRange="Cups" noThreeD="1" sel="1" val="0"/>
</file>

<file path=xl/ctrlProps/ctrlProp161.xml><?xml version="1.0" encoding="utf-8"?>
<formControlPr xmlns="http://schemas.microsoft.com/office/spreadsheetml/2009/9/main" objectType="Drop" dropStyle="combo" dx="22" fmlaLink="$R$14" fmlaRange="Cups" noThreeD="1" sel="1" val="0"/>
</file>

<file path=xl/ctrlProps/ctrlProp162.xml><?xml version="1.0" encoding="utf-8"?>
<formControlPr xmlns="http://schemas.microsoft.com/office/spreadsheetml/2009/9/main" objectType="Drop" dropStyle="combo" dx="22" fmlaLink="$R$15" fmlaRange="Cups" noThreeD="1" sel="1" val="0"/>
</file>

<file path=xl/ctrlProps/ctrlProp163.xml><?xml version="1.0" encoding="utf-8"?>
<formControlPr xmlns="http://schemas.microsoft.com/office/spreadsheetml/2009/9/main" objectType="Drop" dropStyle="combo" dx="22" fmlaLink="$R$16" fmlaRange="Cups" noThreeD="1" sel="1" val="0"/>
</file>

<file path=xl/ctrlProps/ctrlProp164.xml><?xml version="1.0" encoding="utf-8"?>
<formControlPr xmlns="http://schemas.microsoft.com/office/spreadsheetml/2009/9/main" objectType="Drop" dropStyle="combo" dx="22" fmlaLink="$R$17" fmlaRange="Cups" noThreeD="1" sel="1" val="0"/>
</file>

<file path=xl/ctrlProps/ctrlProp165.xml><?xml version="1.0" encoding="utf-8"?>
<formControlPr xmlns="http://schemas.microsoft.com/office/spreadsheetml/2009/9/main" objectType="Drop" dropStyle="combo" dx="22" fmlaLink="$R$18" fmlaRange="Cups" noThreeD="1" sel="1" val="0"/>
</file>

<file path=xl/ctrlProps/ctrlProp166.xml><?xml version="1.0" encoding="utf-8"?>
<formControlPr xmlns="http://schemas.microsoft.com/office/spreadsheetml/2009/9/main" objectType="Drop" dropStyle="combo" dx="22" fmlaLink="$R$19" fmlaRange="Cups" noThreeD="1" sel="1" val="0"/>
</file>

<file path=xl/ctrlProps/ctrlProp167.xml><?xml version="1.0" encoding="utf-8"?>
<formControlPr xmlns="http://schemas.microsoft.com/office/spreadsheetml/2009/9/main" objectType="Drop" dropStyle="combo" dx="22" fmlaLink="$R$20" fmlaRange="Cups" noThreeD="1" sel="1" val="0"/>
</file>

<file path=xl/ctrlProps/ctrlProp168.xml><?xml version="1.0" encoding="utf-8"?>
<formControlPr xmlns="http://schemas.microsoft.com/office/spreadsheetml/2009/9/main" objectType="Drop" dropStyle="combo" dx="22" fmlaLink="$R$21" fmlaRange="Cups" noThreeD="1" sel="1" val="0"/>
</file>

<file path=xl/ctrlProps/ctrlProp169.xml><?xml version="1.0" encoding="utf-8"?>
<formControlPr xmlns="http://schemas.microsoft.com/office/spreadsheetml/2009/9/main" objectType="Drop" dropStyle="combo" dx="22" fmlaLink="$R$22" fmlaRange="Cups" noThreeD="1" sel="1" val="0"/>
</file>

<file path=xl/ctrlProps/ctrlProp17.xml><?xml version="1.0" encoding="utf-8"?>
<formControlPr xmlns="http://schemas.microsoft.com/office/spreadsheetml/2009/9/main" objectType="Drop" dropStyle="combo" dx="22" fmlaLink="$I$28" fmlaRange="Cups" noThreeD="1" sel="1" val="0"/>
</file>

<file path=xl/ctrlProps/ctrlProp170.xml><?xml version="1.0" encoding="utf-8"?>
<formControlPr xmlns="http://schemas.microsoft.com/office/spreadsheetml/2009/9/main" objectType="Drop" dropStyle="combo" dx="22" fmlaLink="$R$23" fmlaRange="Cups" noThreeD="1" sel="1" val="0"/>
</file>

<file path=xl/ctrlProps/ctrlProp171.xml><?xml version="1.0" encoding="utf-8"?>
<formControlPr xmlns="http://schemas.microsoft.com/office/spreadsheetml/2009/9/main" objectType="Drop" dropStyle="combo" dx="22" fmlaLink="$R$24" fmlaRange="Cups" noThreeD="1" sel="1" val="0"/>
</file>

<file path=xl/ctrlProps/ctrlProp172.xml><?xml version="1.0" encoding="utf-8"?>
<formControlPr xmlns="http://schemas.microsoft.com/office/spreadsheetml/2009/9/main" objectType="Drop" dropStyle="combo" dx="22" fmlaLink="$R$25" fmlaRange="Cups" noThreeD="1" sel="1" val="0"/>
</file>

<file path=xl/ctrlProps/ctrlProp173.xml><?xml version="1.0" encoding="utf-8"?>
<formControlPr xmlns="http://schemas.microsoft.com/office/spreadsheetml/2009/9/main" objectType="Drop" dropStyle="combo" dx="22" fmlaLink="$R$26" fmlaRange="Cups" noThreeD="1" sel="1" val="0"/>
</file>

<file path=xl/ctrlProps/ctrlProp174.xml><?xml version="1.0" encoding="utf-8"?>
<formControlPr xmlns="http://schemas.microsoft.com/office/spreadsheetml/2009/9/main" objectType="Drop" dropStyle="combo" dx="22" fmlaLink="$R$27" fmlaRange="Cups" noThreeD="1" sel="1" val="0"/>
</file>

<file path=xl/ctrlProps/ctrlProp175.xml><?xml version="1.0" encoding="utf-8"?>
<formControlPr xmlns="http://schemas.microsoft.com/office/spreadsheetml/2009/9/main" objectType="Drop" dropStyle="combo" dx="22" fmlaLink="$R$28" fmlaRange="Cups" noThreeD="1" sel="1" val="0"/>
</file>

<file path=xl/ctrlProps/ctrlProp176.xml><?xml version="1.0" encoding="utf-8"?>
<formControlPr xmlns="http://schemas.microsoft.com/office/spreadsheetml/2009/9/main" objectType="Drop" dropStyle="combo" dx="22" fmlaLink="$R$29" fmlaRange="Cups" noThreeD="1" sel="1" val="0"/>
</file>

<file path=xl/ctrlProps/ctrlProp177.xml><?xml version="1.0" encoding="utf-8"?>
<formControlPr xmlns="http://schemas.microsoft.com/office/spreadsheetml/2009/9/main" objectType="Drop" dropStyle="combo" dx="22" fmlaLink="$R$30" fmlaRange="Cups" noThreeD="1" sel="1" val="0"/>
</file>

<file path=xl/ctrlProps/ctrlProp178.xml><?xml version="1.0" encoding="utf-8"?>
<formControlPr xmlns="http://schemas.microsoft.com/office/spreadsheetml/2009/9/main" objectType="Drop" dropStyle="combo" dx="22" fmlaLink="$R$31" fmlaRange="Cups" noThreeD="1" sel="1" val="0"/>
</file>

<file path=xl/ctrlProps/ctrlProp179.xml><?xml version="1.0" encoding="utf-8"?>
<formControlPr xmlns="http://schemas.microsoft.com/office/spreadsheetml/2009/9/main" objectType="Drop" dropStyle="combo" dx="22" fmlaLink="$R$32" fmlaRange="Cups" noThreeD="1" sel="1" val="0"/>
</file>

<file path=xl/ctrlProps/ctrlProp18.xml><?xml version="1.0" encoding="utf-8"?>
<formControlPr xmlns="http://schemas.microsoft.com/office/spreadsheetml/2009/9/main" objectType="Drop" dropStyle="combo" dx="22" fmlaLink="$I$29" fmlaRange="Cups" noThreeD="1" sel="1" val="0"/>
</file>

<file path=xl/ctrlProps/ctrlProp180.xml><?xml version="1.0" encoding="utf-8"?>
<formControlPr xmlns="http://schemas.microsoft.com/office/spreadsheetml/2009/9/main" objectType="Drop" dropStyle="combo" dx="22" fmlaLink="$R$33" fmlaRange="Cups" noThreeD="1" sel="1" val="0"/>
</file>

<file path=xl/ctrlProps/ctrlProp181.xml><?xml version="1.0" encoding="utf-8"?>
<formControlPr xmlns="http://schemas.microsoft.com/office/spreadsheetml/2009/9/main" objectType="Drop" dropStyle="combo" dx="22" fmlaLink="$R$34" fmlaRange="Cups" noThreeD="1" sel="1" val="0"/>
</file>

<file path=xl/ctrlProps/ctrlProp182.xml><?xml version="1.0" encoding="utf-8"?>
<formControlPr xmlns="http://schemas.microsoft.com/office/spreadsheetml/2009/9/main" objectType="Drop" dropStyle="combo" dx="22" fmlaLink="$R$35" fmlaRange="Cups" noThreeD="1" sel="1" val="0"/>
</file>

<file path=xl/ctrlProps/ctrlProp183.xml><?xml version="1.0" encoding="utf-8"?>
<formControlPr xmlns="http://schemas.microsoft.com/office/spreadsheetml/2009/9/main" objectType="Drop" dropStyle="combo" dx="22" fmlaLink="$R$36" fmlaRange="Cups" noThreeD="1" sel="1" val="0"/>
</file>

<file path=xl/ctrlProps/ctrlProp184.xml><?xml version="1.0" encoding="utf-8"?>
<formControlPr xmlns="http://schemas.microsoft.com/office/spreadsheetml/2009/9/main" objectType="Drop" dropStyle="combo" dx="22" fmlaLink="$R$37" fmlaRange="Cups" noThreeD="1" sel="1" val="0"/>
</file>

<file path=xl/ctrlProps/ctrlProp185.xml><?xml version="1.0" encoding="utf-8"?>
<formControlPr xmlns="http://schemas.microsoft.com/office/spreadsheetml/2009/9/main" objectType="Drop" dropStyle="combo" dx="22" fmlaLink="$R$38" fmlaRange="Cups" noThreeD="1" sel="1" val="0"/>
</file>

<file path=xl/ctrlProps/ctrlProp186.xml><?xml version="1.0" encoding="utf-8"?>
<formControlPr xmlns="http://schemas.microsoft.com/office/spreadsheetml/2009/9/main" objectType="Drop" dropStyle="combo" dx="22" fmlaLink="$R$39" fmlaRange="Cups" noThreeD="1" sel="1" val="0"/>
</file>

<file path=xl/ctrlProps/ctrlProp187.xml><?xml version="1.0" encoding="utf-8"?>
<formControlPr xmlns="http://schemas.microsoft.com/office/spreadsheetml/2009/9/main" objectType="Drop" dropStyle="combo" dx="22" fmlaLink="$R$40" fmlaRange="Cups" noThreeD="1" sel="1" val="0"/>
</file>

<file path=xl/ctrlProps/ctrlProp188.xml><?xml version="1.0" encoding="utf-8"?>
<formControlPr xmlns="http://schemas.microsoft.com/office/spreadsheetml/2009/9/main" objectType="Drop" dropStyle="combo" dx="22" fmlaLink="$R$41" fmlaRange="Cups" noThreeD="1" sel="1" val="0"/>
</file>

<file path=xl/ctrlProps/ctrlProp189.xml><?xml version="1.0" encoding="utf-8"?>
<formControlPr xmlns="http://schemas.microsoft.com/office/spreadsheetml/2009/9/main" objectType="Drop" dropStyle="combo" dx="22" fmlaLink="$R$42" fmlaRange="Cups" noThreeD="1" sel="1" val="0"/>
</file>

<file path=xl/ctrlProps/ctrlProp19.xml><?xml version="1.0" encoding="utf-8"?>
<formControlPr xmlns="http://schemas.microsoft.com/office/spreadsheetml/2009/9/main" objectType="Drop" dropStyle="combo" dx="22" fmlaLink="$I$30" fmlaRange="Cups" noThreeD="1" sel="1" val="0"/>
</file>

<file path=xl/ctrlProps/ctrlProp190.xml><?xml version="1.0" encoding="utf-8"?>
<formControlPr xmlns="http://schemas.microsoft.com/office/spreadsheetml/2009/9/main" objectType="Drop" dropStyle="combo" dx="22" fmlaLink="$R$43" fmlaRange="Cups" noThreeD="1" sel="1" val="0"/>
</file>

<file path=xl/ctrlProps/ctrlProp191.xml><?xml version="1.0" encoding="utf-8"?>
<formControlPr xmlns="http://schemas.microsoft.com/office/spreadsheetml/2009/9/main" objectType="Drop" dropStyle="combo" dx="22" fmlaLink="$R$44" fmlaRange="Cups" noThreeD="1" sel="1" val="0"/>
</file>

<file path=xl/ctrlProps/ctrlProp192.xml><?xml version="1.0" encoding="utf-8"?>
<formControlPr xmlns="http://schemas.microsoft.com/office/spreadsheetml/2009/9/main" objectType="Drop" dropStyle="combo" dx="22" fmlaLink="$R$45" fmlaRange="Cups" noThreeD="1" sel="1" val="0"/>
</file>

<file path=xl/ctrlProps/ctrlProp193.xml><?xml version="1.0" encoding="utf-8"?>
<formControlPr xmlns="http://schemas.microsoft.com/office/spreadsheetml/2009/9/main" objectType="Drop" dropStyle="combo" dx="22" fmlaLink="$R$46" fmlaRange="Cups" noThreeD="1" sel="1" val="0"/>
</file>

<file path=xl/ctrlProps/ctrlProp194.xml><?xml version="1.0" encoding="utf-8"?>
<formControlPr xmlns="http://schemas.microsoft.com/office/spreadsheetml/2009/9/main" objectType="Drop" dropStyle="combo" dx="22" fmlaLink="$R$47" fmlaRange="Cups" noThreeD="1" sel="1" val="0"/>
</file>

<file path=xl/ctrlProps/ctrlProp195.xml><?xml version="1.0" encoding="utf-8"?>
<formControlPr xmlns="http://schemas.microsoft.com/office/spreadsheetml/2009/9/main" objectType="Drop" dropStyle="combo" dx="22" fmlaLink="$R$48" fmlaRange="Cups" noThreeD="1" sel="1" val="0"/>
</file>

<file path=xl/ctrlProps/ctrlProp196.xml><?xml version="1.0" encoding="utf-8"?>
<formControlPr xmlns="http://schemas.microsoft.com/office/spreadsheetml/2009/9/main" objectType="Drop" dropStyle="combo" dx="22" fmlaLink="$R$49" fmlaRange="Cups" noThreeD="1" sel="1" val="0"/>
</file>

<file path=xl/ctrlProps/ctrlProp197.xml><?xml version="1.0" encoding="utf-8"?>
<formControlPr xmlns="http://schemas.microsoft.com/office/spreadsheetml/2009/9/main" objectType="Drop" dropStyle="combo" dx="22" fmlaLink="$R$50" fmlaRange="Cups" noThreeD="1" sel="1" val="0"/>
</file>

<file path=xl/ctrlProps/ctrlProp198.xml><?xml version="1.0" encoding="utf-8"?>
<formControlPr xmlns="http://schemas.microsoft.com/office/spreadsheetml/2009/9/main" objectType="Drop" dropStyle="combo" dx="22" fmlaLink="$R$51" fmlaRange="Cups" noThreeD="1" sel="1" val="0"/>
</file>

<file path=xl/ctrlProps/ctrlProp199.xml><?xml version="1.0" encoding="utf-8"?>
<formControlPr xmlns="http://schemas.microsoft.com/office/spreadsheetml/2009/9/main" objectType="Drop" dropStyle="combo" dx="22" fmlaLink="$R$52" fmlaRange="Cups" noThreeD="1" sel="1" val="0"/>
</file>

<file path=xl/ctrlProps/ctrlProp2.xml><?xml version="1.0" encoding="utf-8"?>
<formControlPr xmlns="http://schemas.microsoft.com/office/spreadsheetml/2009/9/main" objectType="Drop" dropStyle="combo" dx="22" fmlaLink="$I$13" fmlaRange="Cups" noThreeD="1" sel="1" val="0"/>
</file>

<file path=xl/ctrlProps/ctrlProp20.xml><?xml version="1.0" encoding="utf-8"?>
<formControlPr xmlns="http://schemas.microsoft.com/office/spreadsheetml/2009/9/main" objectType="Drop" dropStyle="combo" dx="22" fmlaLink="$I$31" fmlaRange="Cups" noThreeD="1" sel="1" val="0"/>
</file>

<file path=xl/ctrlProps/ctrlProp200.xml><?xml version="1.0" encoding="utf-8"?>
<formControlPr xmlns="http://schemas.microsoft.com/office/spreadsheetml/2009/9/main" objectType="Drop" dropStyle="combo" dx="22" fmlaLink="$R$53" fmlaRange="Cups" noThreeD="1" sel="1" val="0"/>
</file>

<file path=xl/ctrlProps/ctrlProp201.xml><?xml version="1.0" encoding="utf-8"?>
<formControlPr xmlns="http://schemas.microsoft.com/office/spreadsheetml/2009/9/main" objectType="Drop" dropStyle="combo" dx="22" fmlaLink="$R$54" fmlaRange="Cups" noThreeD="1" sel="1" val="0"/>
</file>

<file path=xl/ctrlProps/ctrlProp202.xml><?xml version="1.0" encoding="utf-8"?>
<formControlPr xmlns="http://schemas.microsoft.com/office/spreadsheetml/2009/9/main" objectType="Drop" dropStyle="combo" dx="22" fmlaLink="$R$55" fmlaRange="Cups" noThreeD="1" sel="1" val="0"/>
</file>

<file path=xl/ctrlProps/ctrlProp203.xml><?xml version="1.0" encoding="utf-8"?>
<formControlPr xmlns="http://schemas.microsoft.com/office/spreadsheetml/2009/9/main" objectType="Drop" dropStyle="combo" dx="22" fmlaLink="$R$56" fmlaRange="Cups" noThreeD="1" sel="1" val="0"/>
</file>

<file path=xl/ctrlProps/ctrlProp204.xml><?xml version="1.0" encoding="utf-8"?>
<formControlPr xmlns="http://schemas.microsoft.com/office/spreadsheetml/2009/9/main" objectType="Drop" dropStyle="combo" dx="22" fmlaLink="$R$57" fmlaRange="Cups" noThreeD="1" sel="1" val="0"/>
</file>

<file path=xl/ctrlProps/ctrlProp205.xml><?xml version="1.0" encoding="utf-8"?>
<formControlPr xmlns="http://schemas.microsoft.com/office/spreadsheetml/2009/9/main" objectType="Drop" dropStyle="combo" dx="22" fmlaLink="$R$58" fmlaRange="Cups" noThreeD="1" sel="1" val="0"/>
</file>

<file path=xl/ctrlProps/ctrlProp206.xml><?xml version="1.0" encoding="utf-8"?>
<formControlPr xmlns="http://schemas.microsoft.com/office/spreadsheetml/2009/9/main" objectType="Drop" dropStyle="combo" dx="22" fmlaLink="$R$59" fmlaRange="Cups" noThreeD="1" sel="1" val="0"/>
</file>

<file path=xl/ctrlProps/ctrlProp207.xml><?xml version="1.0" encoding="utf-8"?>
<formControlPr xmlns="http://schemas.microsoft.com/office/spreadsheetml/2009/9/main" objectType="Drop" dropStyle="combo" dx="22" fmlaLink="$R$60" fmlaRange="Cups" noThreeD="1" sel="1" val="0"/>
</file>

<file path=xl/ctrlProps/ctrlProp208.xml><?xml version="1.0" encoding="utf-8"?>
<formControlPr xmlns="http://schemas.microsoft.com/office/spreadsheetml/2009/9/main" objectType="Drop" dropStyle="combo" dx="22" fmlaLink="$R$61" fmlaRange="Cups" noThreeD="1" sel="1" val="0"/>
</file>

<file path=xl/ctrlProps/ctrlProp209.xml><?xml version="1.0" encoding="utf-8"?>
<formControlPr xmlns="http://schemas.microsoft.com/office/spreadsheetml/2009/9/main" objectType="Drop" dropStyle="combo" dx="22" fmlaLink="$R$62" fmlaRange="Cups" noThreeD="1" sel="1" val="0"/>
</file>

<file path=xl/ctrlProps/ctrlProp21.xml><?xml version="1.0" encoding="utf-8"?>
<formControlPr xmlns="http://schemas.microsoft.com/office/spreadsheetml/2009/9/main" objectType="Drop" dropStyle="combo" dx="22" fmlaLink="$I$32" fmlaRange="Cups" noThreeD="1" sel="1" val="0"/>
</file>

<file path=xl/ctrlProps/ctrlProp210.xml><?xml version="1.0" encoding="utf-8"?>
<formControlPr xmlns="http://schemas.microsoft.com/office/spreadsheetml/2009/9/main" objectType="Drop" dropStyle="combo" dx="22" fmlaLink="$C$6" fmlaRange="GREEN" noThreeD="1" sel="1" val="0"/>
</file>

<file path=xl/ctrlProps/ctrlProp211.xml><?xml version="1.0" encoding="utf-8"?>
<formControlPr xmlns="http://schemas.microsoft.com/office/spreadsheetml/2009/9/main" objectType="Drop" dropStyle="combo" dx="22" fmlaLink="$C$7" fmlaRange="GREEN" noThreeD="1" sel="1" val="0"/>
</file>

<file path=xl/ctrlProps/ctrlProp212.xml><?xml version="1.0" encoding="utf-8"?>
<formControlPr xmlns="http://schemas.microsoft.com/office/spreadsheetml/2009/9/main" objectType="Drop" dropStyle="combo" dx="22" fmlaLink="$C$8" fmlaRange="GREEN" noThreeD="1" sel="1" val="0"/>
</file>

<file path=xl/ctrlProps/ctrlProp213.xml><?xml version="1.0" encoding="utf-8"?>
<formControlPr xmlns="http://schemas.microsoft.com/office/spreadsheetml/2009/9/main" objectType="Drop" dropStyle="combo" dx="22" fmlaLink="$C$9" fmlaRange="GREEN" noThreeD="1" sel="1" val="0"/>
</file>

<file path=xl/ctrlProps/ctrlProp214.xml><?xml version="1.0" encoding="utf-8"?>
<formControlPr xmlns="http://schemas.microsoft.com/office/spreadsheetml/2009/9/main" objectType="Drop" dropStyle="combo" dx="22" fmlaLink="$C$10" fmlaRange="GREEN" noThreeD="1" sel="1" val="0"/>
</file>

<file path=xl/ctrlProps/ctrlProp215.xml><?xml version="1.0" encoding="utf-8"?>
<formControlPr xmlns="http://schemas.microsoft.com/office/spreadsheetml/2009/9/main" objectType="Drop" dropStyle="combo" dx="22" fmlaLink="$C$11" fmlaRange="GREEN" noThreeD="1" sel="1" val="0"/>
</file>

<file path=xl/ctrlProps/ctrlProp216.xml><?xml version="1.0" encoding="utf-8"?>
<formControlPr xmlns="http://schemas.microsoft.com/office/spreadsheetml/2009/9/main" objectType="Drop" dropStyle="combo" dx="22" fmlaLink="$C$12" fmlaRange="GREEN" noThreeD="1" sel="1" val="0"/>
</file>

<file path=xl/ctrlProps/ctrlProp217.xml><?xml version="1.0" encoding="utf-8"?>
<formControlPr xmlns="http://schemas.microsoft.com/office/spreadsheetml/2009/9/main" objectType="Drop" dropStyle="combo" dx="22" fmlaLink="$C$13" fmlaRange="GREEN" noThreeD="1" sel="1" val="0"/>
</file>

<file path=xl/ctrlProps/ctrlProp218.xml><?xml version="1.0" encoding="utf-8"?>
<formControlPr xmlns="http://schemas.microsoft.com/office/spreadsheetml/2009/9/main" objectType="Drop" dropStyle="combo" dx="22" fmlaLink="$C$15" fmlaRange="GREEN" noThreeD="1" sel="1" val="0"/>
</file>

<file path=xl/ctrlProps/ctrlProp219.xml><?xml version="1.0" encoding="utf-8"?>
<formControlPr xmlns="http://schemas.microsoft.com/office/spreadsheetml/2009/9/main" objectType="Drop" dropStyle="combo" dx="22" fmlaLink="$F$6" fmlaRange="Cups" noThreeD="1" sel="1" val="0"/>
</file>

<file path=xl/ctrlProps/ctrlProp22.xml><?xml version="1.0" encoding="utf-8"?>
<formControlPr xmlns="http://schemas.microsoft.com/office/spreadsheetml/2009/9/main" objectType="Drop" dropStyle="combo" dx="22" fmlaLink="$I$33" fmlaRange="Cups" noThreeD="1" sel="1" val="0"/>
</file>

<file path=xl/ctrlProps/ctrlProp220.xml><?xml version="1.0" encoding="utf-8"?>
<formControlPr xmlns="http://schemas.microsoft.com/office/spreadsheetml/2009/9/main" objectType="Drop" dropStyle="combo" dx="22" fmlaLink="$F$7" fmlaRange="Cups" noThreeD="1" sel="1" val="0"/>
</file>

<file path=xl/ctrlProps/ctrlProp221.xml><?xml version="1.0" encoding="utf-8"?>
<formControlPr xmlns="http://schemas.microsoft.com/office/spreadsheetml/2009/9/main" objectType="Drop" dropStyle="combo" dx="22" fmlaLink="$F$8" fmlaRange="Cups" noThreeD="1" sel="1" val="0"/>
</file>

<file path=xl/ctrlProps/ctrlProp222.xml><?xml version="1.0" encoding="utf-8"?>
<formControlPr xmlns="http://schemas.microsoft.com/office/spreadsheetml/2009/9/main" objectType="Drop" dropStyle="combo" dx="22" fmlaLink="$F$9" fmlaRange="Cups" noThreeD="1" sel="1" val="0"/>
</file>

<file path=xl/ctrlProps/ctrlProp223.xml><?xml version="1.0" encoding="utf-8"?>
<formControlPr xmlns="http://schemas.microsoft.com/office/spreadsheetml/2009/9/main" objectType="Drop" dropStyle="combo" dx="22" fmlaLink="$F$10" fmlaRange="Cups" noThreeD="1" sel="1" val="0"/>
</file>

<file path=xl/ctrlProps/ctrlProp224.xml><?xml version="1.0" encoding="utf-8"?>
<formControlPr xmlns="http://schemas.microsoft.com/office/spreadsheetml/2009/9/main" objectType="Drop" dropStyle="combo" dx="22" fmlaLink="$F$11" fmlaRange="Cups" noThreeD="1" sel="1" val="0"/>
</file>

<file path=xl/ctrlProps/ctrlProp225.xml><?xml version="1.0" encoding="utf-8"?>
<formControlPr xmlns="http://schemas.microsoft.com/office/spreadsheetml/2009/9/main" objectType="Drop" dropStyle="combo" dx="22" fmlaLink="$F$12" fmlaRange="Cups" noThreeD="1" sel="1" val="0"/>
</file>

<file path=xl/ctrlProps/ctrlProp226.xml><?xml version="1.0" encoding="utf-8"?>
<formControlPr xmlns="http://schemas.microsoft.com/office/spreadsheetml/2009/9/main" objectType="Drop" dropStyle="combo" dx="22" fmlaLink="$F$13" fmlaRange="Cups" noThreeD="1" sel="1" val="0"/>
</file>

<file path=xl/ctrlProps/ctrlProp227.xml><?xml version="1.0" encoding="utf-8"?>
<formControlPr xmlns="http://schemas.microsoft.com/office/spreadsheetml/2009/9/main" objectType="Drop" dropStyle="combo" dx="22" fmlaLink="$F$14" fmlaRange="Cups" noThreeD="1" sel="1" val="0"/>
</file>

<file path=xl/ctrlProps/ctrlProp228.xml><?xml version="1.0" encoding="utf-8"?>
<formControlPr xmlns="http://schemas.microsoft.com/office/spreadsheetml/2009/9/main" objectType="Drop" dropStyle="combo" dx="22" fmlaLink="$F$15" fmlaRange="Cups" noThreeD="1" sel="1" val="0"/>
</file>

<file path=xl/ctrlProps/ctrlProp229.xml><?xml version="1.0" encoding="utf-8"?>
<formControlPr xmlns="http://schemas.microsoft.com/office/spreadsheetml/2009/9/main" objectType="Drop" dropStyle="combo" dx="22" fmlaLink="$I$6" fmlaRange="RED" noThreeD="1" sel="1" val="0"/>
</file>

<file path=xl/ctrlProps/ctrlProp23.xml><?xml version="1.0" encoding="utf-8"?>
<formControlPr xmlns="http://schemas.microsoft.com/office/spreadsheetml/2009/9/main" objectType="Drop" dropStyle="combo" dx="22" fmlaLink="$I$34" fmlaRange="Cups" noThreeD="1" sel="1" val="0"/>
</file>

<file path=xl/ctrlProps/ctrlProp230.xml><?xml version="1.0" encoding="utf-8"?>
<formControlPr xmlns="http://schemas.microsoft.com/office/spreadsheetml/2009/9/main" objectType="Drop" dropStyle="combo" dx="22" fmlaLink="$I$7" fmlaRange="RED" noThreeD="1" sel="1" val="0"/>
</file>

<file path=xl/ctrlProps/ctrlProp231.xml><?xml version="1.0" encoding="utf-8"?>
<formControlPr xmlns="http://schemas.microsoft.com/office/spreadsheetml/2009/9/main" objectType="Drop" dropStyle="combo" dx="22" fmlaLink="$I$8" fmlaRange="RED" noThreeD="1" sel="1" val="0"/>
</file>

<file path=xl/ctrlProps/ctrlProp232.xml><?xml version="1.0" encoding="utf-8"?>
<formControlPr xmlns="http://schemas.microsoft.com/office/spreadsheetml/2009/9/main" objectType="Drop" dropStyle="combo" dx="22" fmlaLink="$I$9" fmlaRange="RED" noThreeD="1" sel="1" val="0"/>
</file>

<file path=xl/ctrlProps/ctrlProp233.xml><?xml version="1.0" encoding="utf-8"?>
<formControlPr xmlns="http://schemas.microsoft.com/office/spreadsheetml/2009/9/main" objectType="Drop" dropStyle="combo" dx="22" fmlaLink="$I$10" fmlaRange="RED" noThreeD="1" sel="1" val="0"/>
</file>

<file path=xl/ctrlProps/ctrlProp234.xml><?xml version="1.0" encoding="utf-8"?>
<formControlPr xmlns="http://schemas.microsoft.com/office/spreadsheetml/2009/9/main" objectType="Drop" dropStyle="combo" dx="22" fmlaLink="$I$11" fmlaRange="RED" noThreeD="1" sel="1" val="0"/>
</file>

<file path=xl/ctrlProps/ctrlProp235.xml><?xml version="1.0" encoding="utf-8"?>
<formControlPr xmlns="http://schemas.microsoft.com/office/spreadsheetml/2009/9/main" objectType="Drop" dropStyle="combo" dx="22" fmlaLink="$I$12" fmlaRange="RED" noThreeD="1" sel="1" val="0"/>
</file>

<file path=xl/ctrlProps/ctrlProp236.xml><?xml version="1.0" encoding="utf-8"?>
<formControlPr xmlns="http://schemas.microsoft.com/office/spreadsheetml/2009/9/main" objectType="Drop" dropStyle="combo" dx="22" fmlaLink="$I$13" fmlaRange="RED" noThreeD="1" sel="1" val="0"/>
</file>

<file path=xl/ctrlProps/ctrlProp237.xml><?xml version="1.0" encoding="utf-8"?>
<formControlPr xmlns="http://schemas.microsoft.com/office/spreadsheetml/2009/9/main" objectType="Drop" dropStyle="combo" dx="22" fmlaLink="$I$14" fmlaRange="RED" noThreeD="1" sel="1" val="0"/>
</file>

<file path=xl/ctrlProps/ctrlProp238.xml><?xml version="1.0" encoding="utf-8"?>
<formControlPr xmlns="http://schemas.microsoft.com/office/spreadsheetml/2009/9/main" objectType="Drop" dropStyle="combo" dx="22" fmlaLink="$I$15" fmlaRange="RED" noThreeD="1" sel="1" val="0"/>
</file>

<file path=xl/ctrlProps/ctrlProp239.xml><?xml version="1.0" encoding="utf-8"?>
<formControlPr xmlns="http://schemas.microsoft.com/office/spreadsheetml/2009/9/main" objectType="Drop" dropStyle="combo" dx="22" fmlaLink="$L$6" fmlaRange="Cups" noThreeD="1" sel="1" val="0"/>
</file>

<file path=xl/ctrlProps/ctrlProp24.xml><?xml version="1.0" encoding="utf-8"?>
<formControlPr xmlns="http://schemas.microsoft.com/office/spreadsheetml/2009/9/main" objectType="Drop" dropStyle="combo" dx="22" fmlaLink="I35" fmlaRange="Cups" noThreeD="1" sel="1" val="0"/>
</file>

<file path=xl/ctrlProps/ctrlProp240.xml><?xml version="1.0" encoding="utf-8"?>
<formControlPr xmlns="http://schemas.microsoft.com/office/spreadsheetml/2009/9/main" objectType="Drop" dropStyle="combo" dx="22" fmlaLink="$L$7" fmlaRange="Cups" noThreeD="1" sel="1" val="0"/>
</file>

<file path=xl/ctrlProps/ctrlProp241.xml><?xml version="1.0" encoding="utf-8"?>
<formControlPr xmlns="http://schemas.microsoft.com/office/spreadsheetml/2009/9/main" objectType="Drop" dropStyle="combo" dx="22" fmlaLink="$L$8" fmlaRange="Cups" noThreeD="1" sel="1" val="0"/>
</file>

<file path=xl/ctrlProps/ctrlProp242.xml><?xml version="1.0" encoding="utf-8"?>
<formControlPr xmlns="http://schemas.microsoft.com/office/spreadsheetml/2009/9/main" objectType="Drop" dropStyle="combo" dx="22" fmlaLink="$L$9" fmlaRange="Cups" noThreeD="1" sel="1" val="0"/>
</file>

<file path=xl/ctrlProps/ctrlProp243.xml><?xml version="1.0" encoding="utf-8"?>
<formControlPr xmlns="http://schemas.microsoft.com/office/spreadsheetml/2009/9/main" objectType="Drop" dropStyle="combo" dx="22" fmlaLink="$L$10" fmlaRange="Cups" noThreeD="1" sel="1" val="0"/>
</file>

<file path=xl/ctrlProps/ctrlProp244.xml><?xml version="1.0" encoding="utf-8"?>
<formControlPr xmlns="http://schemas.microsoft.com/office/spreadsheetml/2009/9/main" objectType="Drop" dropStyle="combo" dx="22" fmlaLink="$L$11" fmlaRange="Cups" noThreeD="1" sel="1" val="0"/>
</file>

<file path=xl/ctrlProps/ctrlProp245.xml><?xml version="1.0" encoding="utf-8"?>
<formControlPr xmlns="http://schemas.microsoft.com/office/spreadsheetml/2009/9/main" objectType="Drop" dropStyle="combo" dx="22" fmlaLink="$L$12" fmlaRange="Cups" noThreeD="1" sel="1" val="0"/>
</file>

<file path=xl/ctrlProps/ctrlProp246.xml><?xml version="1.0" encoding="utf-8"?>
<formControlPr xmlns="http://schemas.microsoft.com/office/spreadsheetml/2009/9/main" objectType="Drop" dropStyle="combo" dx="22" fmlaLink="$L$13" fmlaRange="Cups" noThreeD="1" sel="1" val="0"/>
</file>

<file path=xl/ctrlProps/ctrlProp247.xml><?xml version="1.0" encoding="utf-8"?>
<formControlPr xmlns="http://schemas.microsoft.com/office/spreadsheetml/2009/9/main" objectType="Drop" dropStyle="combo" dx="22" fmlaLink="$L$14" fmlaRange="Cups" noThreeD="1" sel="1" val="0"/>
</file>

<file path=xl/ctrlProps/ctrlProp248.xml><?xml version="1.0" encoding="utf-8"?>
<formControlPr xmlns="http://schemas.microsoft.com/office/spreadsheetml/2009/9/main" objectType="Drop" dropStyle="combo" dx="22" fmlaLink="$L$15" fmlaRange="Cups" noThreeD="1" sel="1" val="0"/>
</file>

<file path=xl/ctrlProps/ctrlProp249.xml><?xml version="1.0" encoding="utf-8"?>
<formControlPr xmlns="http://schemas.microsoft.com/office/spreadsheetml/2009/9/main" objectType="Drop" dropStyle="combo" dx="22" fmlaLink="$O$6" fmlaRange="BEANS" noThreeD="1" sel="1" val="0"/>
</file>

<file path=xl/ctrlProps/ctrlProp25.xml><?xml version="1.0" encoding="utf-8"?>
<formControlPr xmlns="http://schemas.microsoft.com/office/spreadsheetml/2009/9/main" objectType="Drop" dropStyle="combo" dx="22" fmlaLink="I36" fmlaRange="Cups" noThreeD="1" sel="1" val="0"/>
</file>

<file path=xl/ctrlProps/ctrlProp250.xml><?xml version="1.0" encoding="utf-8"?>
<formControlPr xmlns="http://schemas.microsoft.com/office/spreadsheetml/2009/9/main" objectType="Drop" dropStyle="combo" dx="22" fmlaLink="$O$7" fmlaRange="BEANS" noThreeD="1" sel="1" val="0"/>
</file>

<file path=xl/ctrlProps/ctrlProp251.xml><?xml version="1.0" encoding="utf-8"?>
<formControlPr xmlns="http://schemas.microsoft.com/office/spreadsheetml/2009/9/main" objectType="Drop" dropStyle="combo" dx="22" fmlaLink="$O$8" fmlaRange="BEANS" noThreeD="1" sel="1" val="0"/>
</file>

<file path=xl/ctrlProps/ctrlProp252.xml><?xml version="1.0" encoding="utf-8"?>
<formControlPr xmlns="http://schemas.microsoft.com/office/spreadsheetml/2009/9/main" objectType="Drop" dropStyle="combo" dx="22" fmlaLink="$O$9" fmlaRange="BEANS" noThreeD="1" sel="1" val="0"/>
</file>

<file path=xl/ctrlProps/ctrlProp253.xml><?xml version="1.0" encoding="utf-8"?>
<formControlPr xmlns="http://schemas.microsoft.com/office/spreadsheetml/2009/9/main" objectType="Drop" dropStyle="combo" dx="22" fmlaLink="$O$10" fmlaRange="BEANS" noThreeD="1" sel="1" val="0"/>
</file>

<file path=xl/ctrlProps/ctrlProp254.xml><?xml version="1.0" encoding="utf-8"?>
<formControlPr xmlns="http://schemas.microsoft.com/office/spreadsheetml/2009/9/main" objectType="Drop" dropStyle="combo" dx="22" fmlaLink="$O$11" fmlaRange="BEANS" noThreeD="1" sel="1" val="0"/>
</file>

<file path=xl/ctrlProps/ctrlProp255.xml><?xml version="1.0" encoding="utf-8"?>
<formControlPr xmlns="http://schemas.microsoft.com/office/spreadsheetml/2009/9/main" objectType="Drop" dropStyle="combo" dx="22" fmlaLink="$O$12" fmlaRange="BEANS" noThreeD="1" sel="1" val="0"/>
</file>

<file path=xl/ctrlProps/ctrlProp256.xml><?xml version="1.0" encoding="utf-8"?>
<formControlPr xmlns="http://schemas.microsoft.com/office/spreadsheetml/2009/9/main" objectType="Drop" dropStyle="combo" dx="22" fmlaLink="$O$13" fmlaRange="BEANS" noThreeD="1" sel="1" val="0"/>
</file>

<file path=xl/ctrlProps/ctrlProp257.xml><?xml version="1.0" encoding="utf-8"?>
<formControlPr xmlns="http://schemas.microsoft.com/office/spreadsheetml/2009/9/main" objectType="Drop" dropStyle="combo" dx="22" fmlaLink="$O$14" fmlaRange="BEANS" noThreeD="1" sel="1" val="0"/>
</file>

<file path=xl/ctrlProps/ctrlProp258.xml><?xml version="1.0" encoding="utf-8"?>
<formControlPr xmlns="http://schemas.microsoft.com/office/spreadsheetml/2009/9/main" objectType="Drop" dropStyle="combo" dx="22" fmlaLink="$O$15" fmlaRange="BEANS" noThreeD="1" sel="1" val="0"/>
</file>

<file path=xl/ctrlProps/ctrlProp259.xml><?xml version="1.0" encoding="utf-8"?>
<formControlPr xmlns="http://schemas.microsoft.com/office/spreadsheetml/2009/9/main" objectType="Drop" dropStyle="combo" dx="22" fmlaLink="$R$6" fmlaRange="Cups" noThreeD="1" sel="1" val="0"/>
</file>

<file path=xl/ctrlProps/ctrlProp26.xml><?xml version="1.0" encoding="utf-8"?>
<formControlPr xmlns="http://schemas.microsoft.com/office/spreadsheetml/2009/9/main" objectType="Drop" dropStyle="combo" dx="22" fmlaLink="I37" fmlaRange="Cups" noThreeD="1" sel="1" val="0"/>
</file>

<file path=xl/ctrlProps/ctrlProp260.xml><?xml version="1.0" encoding="utf-8"?>
<formControlPr xmlns="http://schemas.microsoft.com/office/spreadsheetml/2009/9/main" objectType="Drop" dropStyle="combo" dx="22" fmlaLink="$R$7" fmlaRange="Cups" noThreeD="1" sel="1" val="0"/>
</file>

<file path=xl/ctrlProps/ctrlProp261.xml><?xml version="1.0" encoding="utf-8"?>
<formControlPr xmlns="http://schemas.microsoft.com/office/spreadsheetml/2009/9/main" objectType="Drop" dropStyle="combo" dx="22" fmlaLink="$R$8" fmlaRange="Cups" noThreeD="1" sel="1" val="0"/>
</file>

<file path=xl/ctrlProps/ctrlProp262.xml><?xml version="1.0" encoding="utf-8"?>
<formControlPr xmlns="http://schemas.microsoft.com/office/spreadsheetml/2009/9/main" objectType="Drop" dropStyle="combo" dx="22" fmlaLink="$R$9" fmlaRange="Cups" noThreeD="1" sel="1" val="0"/>
</file>

<file path=xl/ctrlProps/ctrlProp263.xml><?xml version="1.0" encoding="utf-8"?>
<formControlPr xmlns="http://schemas.microsoft.com/office/spreadsheetml/2009/9/main" objectType="Drop" dropStyle="combo" dx="22" fmlaLink="$R$10" fmlaRange="Cups" noThreeD="1" sel="1" val="0"/>
</file>

<file path=xl/ctrlProps/ctrlProp264.xml><?xml version="1.0" encoding="utf-8"?>
<formControlPr xmlns="http://schemas.microsoft.com/office/spreadsheetml/2009/9/main" objectType="Drop" dropStyle="combo" dx="22" fmlaLink="$R$11" fmlaRange="Cups" noThreeD="1" sel="1" val="0"/>
</file>

<file path=xl/ctrlProps/ctrlProp265.xml><?xml version="1.0" encoding="utf-8"?>
<formControlPr xmlns="http://schemas.microsoft.com/office/spreadsheetml/2009/9/main" objectType="Drop" dropStyle="combo" dx="22" fmlaLink="$R$12" fmlaRange="Cups" noThreeD="1" sel="1" val="0"/>
</file>

<file path=xl/ctrlProps/ctrlProp266.xml><?xml version="1.0" encoding="utf-8"?>
<formControlPr xmlns="http://schemas.microsoft.com/office/spreadsheetml/2009/9/main" objectType="Drop" dropStyle="combo" dx="22" fmlaLink="$R$13" fmlaRange="Cups" noThreeD="1" sel="1" val="0"/>
</file>

<file path=xl/ctrlProps/ctrlProp267.xml><?xml version="1.0" encoding="utf-8"?>
<formControlPr xmlns="http://schemas.microsoft.com/office/spreadsheetml/2009/9/main" objectType="Drop" dropStyle="combo" dx="22" fmlaLink="$R$14" fmlaRange="Cups" noThreeD="1" sel="1" val="0"/>
</file>

<file path=xl/ctrlProps/ctrlProp268.xml><?xml version="1.0" encoding="utf-8"?>
<formControlPr xmlns="http://schemas.microsoft.com/office/spreadsheetml/2009/9/main" objectType="Drop" dropStyle="combo" dx="22" fmlaLink="$R$15" fmlaRange="Cups" noThreeD="1" sel="1" val="0"/>
</file>

<file path=xl/ctrlProps/ctrlProp269.xml><?xml version="1.0" encoding="utf-8"?>
<formControlPr xmlns="http://schemas.microsoft.com/office/spreadsheetml/2009/9/main" objectType="Drop" dropStyle="combo" dx="22" fmlaLink="$U$6" fmlaRange="STARCHY" noThreeD="1" sel="1" val="0"/>
</file>

<file path=xl/ctrlProps/ctrlProp27.xml><?xml version="1.0" encoding="utf-8"?>
<formControlPr xmlns="http://schemas.microsoft.com/office/spreadsheetml/2009/9/main" objectType="Drop" dropStyle="combo" dx="22" fmlaLink="$I$38" fmlaRange="Cups" noThreeD="1" sel="1" val="0"/>
</file>

<file path=xl/ctrlProps/ctrlProp270.xml><?xml version="1.0" encoding="utf-8"?>
<formControlPr xmlns="http://schemas.microsoft.com/office/spreadsheetml/2009/9/main" objectType="Drop" dropStyle="combo" dx="22" fmlaLink="$U$7" fmlaRange="STARCHY" noThreeD="1" sel="1" val="0"/>
</file>

<file path=xl/ctrlProps/ctrlProp271.xml><?xml version="1.0" encoding="utf-8"?>
<formControlPr xmlns="http://schemas.microsoft.com/office/spreadsheetml/2009/9/main" objectType="Drop" dropStyle="combo" dx="22" fmlaLink="$U$8" fmlaRange="STARCHY" noThreeD="1" sel="1" val="0"/>
</file>

<file path=xl/ctrlProps/ctrlProp272.xml><?xml version="1.0" encoding="utf-8"?>
<formControlPr xmlns="http://schemas.microsoft.com/office/spreadsheetml/2009/9/main" objectType="Drop" dropStyle="combo" dx="22" fmlaLink="$U$9" fmlaRange="STARCHY" noThreeD="1" sel="1" val="0"/>
</file>

<file path=xl/ctrlProps/ctrlProp273.xml><?xml version="1.0" encoding="utf-8"?>
<formControlPr xmlns="http://schemas.microsoft.com/office/spreadsheetml/2009/9/main" objectType="Drop" dropStyle="combo" dx="22" fmlaLink="$U$10" fmlaRange="STARCHY" noThreeD="1" sel="1" val="0"/>
</file>

<file path=xl/ctrlProps/ctrlProp274.xml><?xml version="1.0" encoding="utf-8"?>
<formControlPr xmlns="http://schemas.microsoft.com/office/spreadsheetml/2009/9/main" objectType="Drop" dropStyle="combo" dx="22" fmlaLink="$U$11" fmlaRange="STARCHY" noThreeD="1" sel="1" val="0"/>
</file>

<file path=xl/ctrlProps/ctrlProp275.xml><?xml version="1.0" encoding="utf-8"?>
<formControlPr xmlns="http://schemas.microsoft.com/office/spreadsheetml/2009/9/main" objectType="Drop" dropStyle="combo" dx="22" fmlaLink="$U$12" fmlaRange="STARCHY" noThreeD="1" sel="1" val="0"/>
</file>

<file path=xl/ctrlProps/ctrlProp276.xml><?xml version="1.0" encoding="utf-8"?>
<formControlPr xmlns="http://schemas.microsoft.com/office/spreadsheetml/2009/9/main" objectType="Drop" dropStyle="combo" dx="22" fmlaLink="$U$13" fmlaRange="STARCHY" noThreeD="1" sel="1" val="0"/>
</file>

<file path=xl/ctrlProps/ctrlProp277.xml><?xml version="1.0" encoding="utf-8"?>
<formControlPr xmlns="http://schemas.microsoft.com/office/spreadsheetml/2009/9/main" objectType="Drop" dropStyle="combo" dx="22" fmlaLink="$U$14" fmlaRange="STARCHY" noThreeD="1" sel="1" val="0"/>
</file>

<file path=xl/ctrlProps/ctrlProp278.xml><?xml version="1.0" encoding="utf-8"?>
<formControlPr xmlns="http://schemas.microsoft.com/office/spreadsheetml/2009/9/main" objectType="Drop" dropStyle="combo" dx="22" fmlaLink="$U$15" fmlaRange="STARCHY" noThreeD="1" sel="1" val="0"/>
</file>

<file path=xl/ctrlProps/ctrlProp279.xml><?xml version="1.0" encoding="utf-8"?>
<formControlPr xmlns="http://schemas.microsoft.com/office/spreadsheetml/2009/9/main" objectType="Drop" dropStyle="combo" dx="22" fmlaLink="$X$6" fmlaRange="Cups" noThreeD="1" sel="1" val="0"/>
</file>

<file path=xl/ctrlProps/ctrlProp28.xml><?xml version="1.0" encoding="utf-8"?>
<formControlPr xmlns="http://schemas.microsoft.com/office/spreadsheetml/2009/9/main" objectType="Drop" dropStyle="combo" dx="22" fmlaLink="I39" fmlaRange="Cups" noThreeD="1" sel="1" val="0"/>
</file>

<file path=xl/ctrlProps/ctrlProp280.xml><?xml version="1.0" encoding="utf-8"?>
<formControlPr xmlns="http://schemas.microsoft.com/office/spreadsheetml/2009/9/main" objectType="Drop" dropStyle="combo" dx="22" fmlaLink="$X$7" fmlaRange="Cups" noThreeD="1" sel="1" val="0"/>
</file>

<file path=xl/ctrlProps/ctrlProp281.xml><?xml version="1.0" encoding="utf-8"?>
<formControlPr xmlns="http://schemas.microsoft.com/office/spreadsheetml/2009/9/main" objectType="Drop" dropStyle="combo" dx="22" fmlaLink="$X$8" fmlaRange="Cups" noThreeD="1" sel="1" val="0"/>
</file>

<file path=xl/ctrlProps/ctrlProp282.xml><?xml version="1.0" encoding="utf-8"?>
<formControlPr xmlns="http://schemas.microsoft.com/office/spreadsheetml/2009/9/main" objectType="Drop" dropStyle="combo" dx="22" fmlaLink="$X$9" fmlaRange="Cups" noThreeD="1" sel="1" val="0"/>
</file>

<file path=xl/ctrlProps/ctrlProp283.xml><?xml version="1.0" encoding="utf-8"?>
<formControlPr xmlns="http://schemas.microsoft.com/office/spreadsheetml/2009/9/main" objectType="Drop" dropStyle="combo" dx="22" fmlaLink="$X$10" fmlaRange="Cups" noThreeD="1" sel="1" val="0"/>
</file>

<file path=xl/ctrlProps/ctrlProp284.xml><?xml version="1.0" encoding="utf-8"?>
<formControlPr xmlns="http://schemas.microsoft.com/office/spreadsheetml/2009/9/main" objectType="Drop" dropStyle="combo" dx="22" fmlaLink="$X$11" fmlaRange="Cups" noThreeD="1" sel="1" val="0"/>
</file>

<file path=xl/ctrlProps/ctrlProp285.xml><?xml version="1.0" encoding="utf-8"?>
<formControlPr xmlns="http://schemas.microsoft.com/office/spreadsheetml/2009/9/main" objectType="Drop" dropStyle="combo" dx="22" fmlaLink="$X$12" fmlaRange="Cups" noThreeD="1" sel="1" val="0"/>
</file>

<file path=xl/ctrlProps/ctrlProp286.xml><?xml version="1.0" encoding="utf-8"?>
<formControlPr xmlns="http://schemas.microsoft.com/office/spreadsheetml/2009/9/main" objectType="Drop" dropStyle="combo" dx="22" fmlaLink="$X$13" fmlaRange="Cups" noThreeD="1" sel="1" val="0"/>
</file>

<file path=xl/ctrlProps/ctrlProp287.xml><?xml version="1.0" encoding="utf-8"?>
<formControlPr xmlns="http://schemas.microsoft.com/office/spreadsheetml/2009/9/main" objectType="Drop" dropStyle="combo" dx="22" fmlaLink="$X$14" fmlaRange="Cups" noThreeD="1" sel="1" val="0"/>
</file>

<file path=xl/ctrlProps/ctrlProp288.xml><?xml version="1.0" encoding="utf-8"?>
<formControlPr xmlns="http://schemas.microsoft.com/office/spreadsheetml/2009/9/main" objectType="Drop" dropStyle="combo" dx="22" fmlaLink="$X$15" fmlaRange="Cups" noThreeD="1" sel="1" val="0"/>
</file>

<file path=xl/ctrlProps/ctrlProp289.xml><?xml version="1.0" encoding="utf-8"?>
<formControlPr xmlns="http://schemas.microsoft.com/office/spreadsheetml/2009/9/main" objectType="Drop" dropStyle="combo" dx="22" fmlaLink="$AA$6" fmlaRange="OTHER" noThreeD="1" sel="1" val="0"/>
</file>

<file path=xl/ctrlProps/ctrlProp29.xml><?xml version="1.0" encoding="utf-8"?>
<formControlPr xmlns="http://schemas.microsoft.com/office/spreadsheetml/2009/9/main" objectType="Drop" dropStyle="combo" dx="22" fmlaLink="I40" fmlaRange="Cups" noThreeD="1" sel="1" val="0"/>
</file>

<file path=xl/ctrlProps/ctrlProp290.xml><?xml version="1.0" encoding="utf-8"?>
<formControlPr xmlns="http://schemas.microsoft.com/office/spreadsheetml/2009/9/main" objectType="Drop" dropStyle="combo" dx="22" fmlaLink="$AA$7" fmlaRange="OTHER" noThreeD="1" sel="1" val="0"/>
</file>

<file path=xl/ctrlProps/ctrlProp291.xml><?xml version="1.0" encoding="utf-8"?>
<formControlPr xmlns="http://schemas.microsoft.com/office/spreadsheetml/2009/9/main" objectType="Drop" dropStyle="combo" dx="22" fmlaLink="$AA$8" fmlaRange="OTHER" noThreeD="1" sel="1" val="0"/>
</file>

<file path=xl/ctrlProps/ctrlProp292.xml><?xml version="1.0" encoding="utf-8"?>
<formControlPr xmlns="http://schemas.microsoft.com/office/spreadsheetml/2009/9/main" objectType="Drop" dropStyle="combo" dx="22" fmlaLink="$AA$9" fmlaRange="OTHER" noThreeD="1" sel="1" val="0"/>
</file>

<file path=xl/ctrlProps/ctrlProp293.xml><?xml version="1.0" encoding="utf-8"?>
<formControlPr xmlns="http://schemas.microsoft.com/office/spreadsheetml/2009/9/main" objectType="Drop" dropStyle="combo" dx="22" fmlaLink="$AA$10" fmlaRange="OTHER" noThreeD="1" sel="1" val="0"/>
</file>

<file path=xl/ctrlProps/ctrlProp294.xml><?xml version="1.0" encoding="utf-8"?>
<formControlPr xmlns="http://schemas.microsoft.com/office/spreadsheetml/2009/9/main" objectType="Drop" dropStyle="combo" dx="22" fmlaLink="$AA$11" fmlaRange="OTHER" noThreeD="1" sel="1" val="0"/>
</file>

<file path=xl/ctrlProps/ctrlProp295.xml><?xml version="1.0" encoding="utf-8"?>
<formControlPr xmlns="http://schemas.microsoft.com/office/spreadsheetml/2009/9/main" objectType="Drop" dropStyle="combo" dx="22" fmlaLink="$AA$12" fmlaRange="OTHER" noThreeD="1" sel="1" val="0"/>
</file>

<file path=xl/ctrlProps/ctrlProp296.xml><?xml version="1.0" encoding="utf-8"?>
<formControlPr xmlns="http://schemas.microsoft.com/office/spreadsheetml/2009/9/main" objectType="Drop" dropStyle="combo" dx="22" fmlaLink="$AA$13" fmlaRange="OTHER" noThreeD="1" sel="1" val="0"/>
</file>

<file path=xl/ctrlProps/ctrlProp297.xml><?xml version="1.0" encoding="utf-8"?>
<formControlPr xmlns="http://schemas.microsoft.com/office/spreadsheetml/2009/9/main" objectType="Drop" dropStyle="combo" dx="22" fmlaLink="$AA$14" fmlaRange="OTHER" noThreeD="1" sel="1" val="0"/>
</file>

<file path=xl/ctrlProps/ctrlProp298.xml><?xml version="1.0" encoding="utf-8"?>
<formControlPr xmlns="http://schemas.microsoft.com/office/spreadsheetml/2009/9/main" objectType="Drop" dropStyle="combo" dx="22" fmlaLink="$AA$15" fmlaRange="OTHER" noThreeD="1" sel="1" val="0"/>
</file>

<file path=xl/ctrlProps/ctrlProp299.xml><?xml version="1.0" encoding="utf-8"?>
<formControlPr xmlns="http://schemas.microsoft.com/office/spreadsheetml/2009/9/main" objectType="Drop" dropStyle="combo" dx="22" fmlaLink="$AD$6" fmlaRange="Cups" noThreeD="1" sel="1" val="0"/>
</file>

<file path=xl/ctrlProps/ctrlProp3.xml><?xml version="1.0" encoding="utf-8"?>
<formControlPr xmlns="http://schemas.microsoft.com/office/spreadsheetml/2009/9/main" objectType="Drop" dropStyle="combo" dx="22" fmlaLink="$I$14" fmlaRange="Cups" noThreeD="1" sel="1" val="0"/>
</file>

<file path=xl/ctrlProps/ctrlProp30.xml><?xml version="1.0" encoding="utf-8"?>
<formControlPr xmlns="http://schemas.microsoft.com/office/spreadsheetml/2009/9/main" objectType="Drop" dropStyle="combo" dx="22" fmlaLink="I41" fmlaRange="Cups" noThreeD="1" sel="1" val="0"/>
</file>

<file path=xl/ctrlProps/ctrlProp300.xml><?xml version="1.0" encoding="utf-8"?>
<formControlPr xmlns="http://schemas.microsoft.com/office/spreadsheetml/2009/9/main" objectType="Drop" dropStyle="combo" dx="22" fmlaLink="$AD$7" fmlaRange="Cups" noThreeD="1" sel="1" val="0"/>
</file>

<file path=xl/ctrlProps/ctrlProp301.xml><?xml version="1.0" encoding="utf-8"?>
<formControlPr xmlns="http://schemas.microsoft.com/office/spreadsheetml/2009/9/main" objectType="Drop" dropStyle="combo" dx="22" fmlaLink="$AD$8" fmlaRange="Cups" noThreeD="1" sel="1" val="0"/>
</file>

<file path=xl/ctrlProps/ctrlProp302.xml><?xml version="1.0" encoding="utf-8"?>
<formControlPr xmlns="http://schemas.microsoft.com/office/spreadsheetml/2009/9/main" objectType="Drop" dropStyle="combo" dx="22" fmlaLink="$AD$9" fmlaRange="Cups" noThreeD="1" sel="1" val="0"/>
</file>

<file path=xl/ctrlProps/ctrlProp303.xml><?xml version="1.0" encoding="utf-8"?>
<formControlPr xmlns="http://schemas.microsoft.com/office/spreadsheetml/2009/9/main" objectType="Drop" dropStyle="combo" dx="22" fmlaLink="$AD$10" fmlaRange="Cups" noThreeD="1" sel="1" val="0"/>
</file>

<file path=xl/ctrlProps/ctrlProp304.xml><?xml version="1.0" encoding="utf-8"?>
<formControlPr xmlns="http://schemas.microsoft.com/office/spreadsheetml/2009/9/main" objectType="Drop" dropStyle="combo" dx="22" fmlaLink="$AD$11" fmlaRange="Cups" noThreeD="1" sel="1" val="0"/>
</file>

<file path=xl/ctrlProps/ctrlProp305.xml><?xml version="1.0" encoding="utf-8"?>
<formControlPr xmlns="http://schemas.microsoft.com/office/spreadsheetml/2009/9/main" objectType="Drop" dropStyle="combo" dx="22" fmlaLink="$AD$12" fmlaRange="Cups" noThreeD="1" sel="1" val="0"/>
</file>

<file path=xl/ctrlProps/ctrlProp306.xml><?xml version="1.0" encoding="utf-8"?>
<formControlPr xmlns="http://schemas.microsoft.com/office/spreadsheetml/2009/9/main" objectType="Drop" dropStyle="combo" dx="22" fmlaLink="$AD$13" fmlaRange="Cups" noThreeD="1" sel="1" val="0"/>
</file>

<file path=xl/ctrlProps/ctrlProp307.xml><?xml version="1.0" encoding="utf-8"?>
<formControlPr xmlns="http://schemas.microsoft.com/office/spreadsheetml/2009/9/main" objectType="Drop" dropStyle="combo" dx="22" fmlaLink="$AD$14" fmlaRange="Cups" noThreeD="1" sel="1" val="0"/>
</file>

<file path=xl/ctrlProps/ctrlProp308.xml><?xml version="1.0" encoding="utf-8"?>
<formControlPr xmlns="http://schemas.microsoft.com/office/spreadsheetml/2009/9/main" objectType="Drop" dropStyle="combo" dx="22" fmlaLink="$AD$15" fmlaRange="Cups" noThreeD="1" sel="1" val="0"/>
</file>

<file path=xl/ctrlProps/ctrlProp309.xml><?xml version="1.0" encoding="utf-8"?>
<formControlPr xmlns="http://schemas.microsoft.com/office/spreadsheetml/2009/9/main" objectType="Drop" dropStyle="combo" dx="22" fmlaLink="$C$14" fmlaRange="GREEN" noThreeD="1" sel="1" val="0"/>
</file>

<file path=xl/ctrlProps/ctrlProp31.xml><?xml version="1.0" encoding="utf-8"?>
<formControlPr xmlns="http://schemas.microsoft.com/office/spreadsheetml/2009/9/main" objectType="Drop" dropStyle="combo" dx="22" fmlaLink="I42" fmlaRange="Cups" noThreeD="1" sel="1" val="0"/>
</file>

<file path=xl/ctrlProps/ctrlProp310.xml><?xml version="1.0" encoding="utf-8"?>
<formControlPr xmlns="http://schemas.microsoft.com/office/spreadsheetml/2009/9/main" objectType="Drop" dropStyle="combo" dx="22" fmlaLink="$AH$6" fmlaRange="Cups" noThreeD="1" sel="1" val="0"/>
</file>

<file path=xl/ctrlProps/ctrlProp311.xml><?xml version="1.0" encoding="utf-8"?>
<formControlPr xmlns="http://schemas.microsoft.com/office/spreadsheetml/2009/9/main" objectType="Drop" dropStyle="combo" dx="22" fmlaLink="$AH$7" fmlaRange="Cups" noThreeD="1" sel="1" val="0"/>
</file>

<file path=xl/ctrlProps/ctrlProp312.xml><?xml version="1.0" encoding="utf-8"?>
<formControlPr xmlns="http://schemas.microsoft.com/office/spreadsheetml/2009/9/main" objectType="Drop" dropStyle="combo" dx="22" fmlaLink="$AH$8" fmlaRange="Cups" noThreeD="1" sel="1" val="0"/>
</file>

<file path=xl/ctrlProps/ctrlProp313.xml><?xml version="1.0" encoding="utf-8"?>
<formControlPr xmlns="http://schemas.microsoft.com/office/spreadsheetml/2009/9/main" objectType="Drop" dropStyle="combo" dx="22" fmlaLink="$AH$10" fmlaRange="Cups" noThreeD="1" sel="1" val="0"/>
</file>

<file path=xl/ctrlProps/ctrlProp314.xml><?xml version="1.0" encoding="utf-8"?>
<formControlPr xmlns="http://schemas.microsoft.com/office/spreadsheetml/2009/9/main" objectType="Drop" dropStyle="combo" dx="22" fmlaLink="$AH$9" fmlaRange="Cups" noThreeD="1" sel="1" val="0"/>
</file>

<file path=xl/ctrlProps/ctrlProp315.xml><?xml version="1.0" encoding="utf-8"?>
<formControlPr xmlns="http://schemas.microsoft.com/office/spreadsheetml/2009/9/main" objectType="Drop" dropStyle="combo" dx="22" fmlaLink="$A$7" fmlaRange="meals" noThreeD="1" sel="1" val="0"/>
</file>

<file path=xl/ctrlProps/ctrlProp316.xml><?xml version="1.0" encoding="utf-8"?>
<formControlPr xmlns="http://schemas.microsoft.com/office/spreadsheetml/2009/9/main" objectType="Drop" dropStyle="combo" dx="22" fmlaLink="$A$8" fmlaRange="meals" noThreeD="1" sel="1" val="0"/>
</file>

<file path=xl/ctrlProps/ctrlProp317.xml><?xml version="1.0" encoding="utf-8"?>
<formControlPr xmlns="http://schemas.microsoft.com/office/spreadsheetml/2009/9/main" objectType="Drop" dropStyle="combo" dx="22" fmlaLink="$A$9" fmlaRange="meals" noThreeD="1" sel="1" val="0"/>
</file>

<file path=xl/ctrlProps/ctrlProp318.xml><?xml version="1.0" encoding="utf-8"?>
<formControlPr xmlns="http://schemas.microsoft.com/office/spreadsheetml/2009/9/main" objectType="Drop" dropStyle="combo" dx="22" fmlaLink="$A$10" fmlaRange="meals" noThreeD="1" sel="1" val="0"/>
</file>

<file path=xl/ctrlProps/ctrlProp319.xml><?xml version="1.0" encoding="utf-8"?>
<formControlPr xmlns="http://schemas.microsoft.com/office/spreadsheetml/2009/9/main" objectType="Drop" dropStyle="combo" dx="22" fmlaLink="$A$11" fmlaRange="meals" noThreeD="1" sel="1" val="0"/>
</file>

<file path=xl/ctrlProps/ctrlProp32.xml><?xml version="1.0" encoding="utf-8"?>
<formControlPr xmlns="http://schemas.microsoft.com/office/spreadsheetml/2009/9/main" objectType="Drop" dropStyle="combo" dx="22" fmlaLink="I43" fmlaRange="Cups" noThreeD="1" sel="1" val="0"/>
</file>

<file path=xl/ctrlProps/ctrlProp320.xml><?xml version="1.0" encoding="utf-8"?>
<formControlPr xmlns="http://schemas.microsoft.com/office/spreadsheetml/2009/9/main" objectType="Drop" dropStyle="combo" dx="22" fmlaLink="$A$12" fmlaRange="meals" noThreeD="1" sel="1" val="0"/>
</file>

<file path=xl/ctrlProps/ctrlProp321.xml><?xml version="1.0" encoding="utf-8"?>
<formControlPr xmlns="http://schemas.microsoft.com/office/spreadsheetml/2009/9/main" objectType="Drop" dropStyle="combo" dx="22" fmlaLink="$A$13" fmlaRange="meals" noThreeD="1" sel="1" val="0"/>
</file>

<file path=xl/ctrlProps/ctrlProp322.xml><?xml version="1.0" encoding="utf-8"?>
<formControlPr xmlns="http://schemas.microsoft.com/office/spreadsheetml/2009/9/main" objectType="Drop" dropStyle="combo" dx="22" fmlaLink="$A$14" fmlaRange="meals" noThreeD="1" sel="1" val="0"/>
</file>

<file path=xl/ctrlProps/ctrlProp323.xml><?xml version="1.0" encoding="utf-8"?>
<formControlPr xmlns="http://schemas.microsoft.com/office/spreadsheetml/2009/9/main" objectType="Drop" dropStyle="combo" dx="22" fmlaLink="$A$15" fmlaRange="meals" noThreeD="1" sel="1" val="0"/>
</file>

<file path=xl/ctrlProps/ctrlProp324.xml><?xml version="1.0" encoding="utf-8"?>
<formControlPr xmlns="http://schemas.microsoft.com/office/spreadsheetml/2009/9/main" objectType="Drop" dropStyle="combo" dx="22" fmlaLink="$A$16" fmlaRange="meals" noThreeD="1" sel="1" val="0"/>
</file>

<file path=xl/ctrlProps/ctrlProp325.xml><?xml version="1.0" encoding="utf-8"?>
<formControlPr xmlns="http://schemas.microsoft.com/office/spreadsheetml/2009/9/main" objectType="Drop" dropStyle="combo" dx="22" fmlaLink="$A$17" fmlaRange="meals" noThreeD="1" sel="1" val="0"/>
</file>

<file path=xl/ctrlProps/ctrlProp326.xml><?xml version="1.0" encoding="utf-8"?>
<formControlPr xmlns="http://schemas.microsoft.com/office/spreadsheetml/2009/9/main" objectType="Drop" dropStyle="combo" dx="22" fmlaLink="$A$18" fmlaRange="meals" noThreeD="1" sel="1" val="0"/>
</file>

<file path=xl/ctrlProps/ctrlProp327.xml><?xml version="1.0" encoding="utf-8"?>
<formControlPr xmlns="http://schemas.microsoft.com/office/spreadsheetml/2009/9/main" objectType="Drop" dropStyle="combo" dx="22" fmlaLink="$A$19" fmlaRange="meals" noThreeD="1" sel="1" val="0"/>
</file>

<file path=xl/ctrlProps/ctrlProp328.xml><?xml version="1.0" encoding="utf-8"?>
<formControlPr xmlns="http://schemas.microsoft.com/office/spreadsheetml/2009/9/main" objectType="Drop" dropStyle="combo" dx="22" fmlaLink="$A$20" fmlaRange="meals" noThreeD="1" sel="1" val="0"/>
</file>

<file path=xl/ctrlProps/ctrlProp329.xml><?xml version="1.0" encoding="utf-8"?>
<formControlPr xmlns="http://schemas.microsoft.com/office/spreadsheetml/2009/9/main" objectType="Drop" dropStyle="combo" dx="22" fmlaLink="$A$21" fmlaRange="meals" noThreeD="1" sel="1" val="0"/>
</file>

<file path=xl/ctrlProps/ctrlProp33.xml><?xml version="1.0" encoding="utf-8"?>
<formControlPr xmlns="http://schemas.microsoft.com/office/spreadsheetml/2009/9/main" objectType="Drop" dropStyle="combo" dx="22" fmlaLink="I44" fmlaRange="Cups" noThreeD="1" sel="1" val="0"/>
</file>

<file path=xl/ctrlProps/ctrlProp330.xml><?xml version="1.0" encoding="utf-8"?>
<formControlPr xmlns="http://schemas.microsoft.com/office/spreadsheetml/2009/9/main" objectType="Drop" dropStyle="combo" dx="22" fmlaLink="$A$22" fmlaRange="meals" noThreeD="1" sel="1" val="0"/>
</file>

<file path=xl/ctrlProps/ctrlProp331.xml><?xml version="1.0" encoding="utf-8"?>
<formControlPr xmlns="http://schemas.microsoft.com/office/spreadsheetml/2009/9/main" objectType="Drop" dropStyle="combo" dx="22" fmlaLink="$A$23" fmlaRange="meals" noThreeD="1" sel="1" val="0"/>
</file>

<file path=xl/ctrlProps/ctrlProp332.xml><?xml version="1.0" encoding="utf-8"?>
<formControlPr xmlns="http://schemas.microsoft.com/office/spreadsheetml/2009/9/main" objectType="Drop" dropStyle="combo" dx="22" fmlaLink="$A$24" fmlaRange="meals" noThreeD="1" sel="1" val="0"/>
</file>

<file path=xl/ctrlProps/ctrlProp333.xml><?xml version="1.0" encoding="utf-8"?>
<formControlPr xmlns="http://schemas.microsoft.com/office/spreadsheetml/2009/9/main" objectType="Drop" dropStyle="combo" dx="22" fmlaLink="$A$25" fmlaRange="meals" noThreeD="1" sel="1" val="0"/>
</file>

<file path=xl/ctrlProps/ctrlProp334.xml><?xml version="1.0" encoding="utf-8"?>
<formControlPr xmlns="http://schemas.microsoft.com/office/spreadsheetml/2009/9/main" objectType="Drop" dropStyle="combo" dx="22" fmlaLink="$A$26" fmlaRange="meals" noThreeD="1" sel="1" val="0"/>
</file>

<file path=xl/ctrlProps/ctrlProp335.xml><?xml version="1.0" encoding="utf-8"?>
<formControlPr xmlns="http://schemas.microsoft.com/office/spreadsheetml/2009/9/main" objectType="CheckBox" fmlaLink="$X$5" lockText="1"/>
</file>

<file path=xl/ctrlProps/ctrlProp336.xml><?xml version="1.0" encoding="utf-8"?>
<formControlPr xmlns="http://schemas.microsoft.com/office/spreadsheetml/2009/9/main" objectType="CheckBox" fmlaLink="$X$6" lockText="1"/>
</file>

<file path=xl/ctrlProps/ctrlProp337.xml><?xml version="1.0" encoding="utf-8"?>
<formControlPr xmlns="http://schemas.microsoft.com/office/spreadsheetml/2009/9/main" objectType="CheckBox" fmlaLink="$X$7" lockText="1"/>
</file>

<file path=xl/ctrlProps/ctrlProp338.xml><?xml version="1.0" encoding="utf-8"?>
<formControlPr xmlns="http://schemas.microsoft.com/office/spreadsheetml/2009/9/main" objectType="CheckBox" fmlaLink="$X$8" lockText="1"/>
</file>

<file path=xl/ctrlProps/ctrlProp339.xml><?xml version="1.0" encoding="utf-8"?>
<formControlPr xmlns="http://schemas.microsoft.com/office/spreadsheetml/2009/9/main" objectType="CheckBox" fmlaLink="$X$9" lockText="1"/>
</file>

<file path=xl/ctrlProps/ctrlProp34.xml><?xml version="1.0" encoding="utf-8"?>
<formControlPr xmlns="http://schemas.microsoft.com/office/spreadsheetml/2009/9/main" objectType="Drop" dropStyle="combo" dx="22" fmlaLink="$I$45" fmlaRange="Cups" noThreeD="1" sel="1" val="0"/>
</file>

<file path=xl/ctrlProps/ctrlProp340.xml><?xml version="1.0" encoding="utf-8"?>
<formControlPr xmlns="http://schemas.microsoft.com/office/spreadsheetml/2009/9/main" objectType="Drop" dropStyle="combo" dx="22" fmlaLink="$AC$10" fmlaRange="GREEN" noThreeD="1" sel="1" val="0"/>
</file>

<file path=xl/ctrlProps/ctrlProp341.xml><?xml version="1.0" encoding="utf-8"?>
<formControlPr xmlns="http://schemas.microsoft.com/office/spreadsheetml/2009/9/main" objectType="Drop" dropStyle="combo" dx="22" fmlaLink="$AC$11" fmlaRange="GREEN" noThreeD="1" sel="1" val="0"/>
</file>

<file path=xl/ctrlProps/ctrlProp342.xml><?xml version="1.0" encoding="utf-8"?>
<formControlPr xmlns="http://schemas.microsoft.com/office/spreadsheetml/2009/9/main" objectType="Drop" dropStyle="combo" dx="22" fmlaLink="$AC$12" fmlaRange="GREEN" noThreeD="1" sel="1" val="0"/>
</file>

<file path=xl/ctrlProps/ctrlProp343.xml><?xml version="1.0" encoding="utf-8"?>
<formControlPr xmlns="http://schemas.microsoft.com/office/spreadsheetml/2009/9/main" objectType="Drop" dropStyle="combo" dx="22" fmlaLink="$AC$13" fmlaRange="GREEN" noThreeD="1" sel="1" val="0"/>
</file>

<file path=xl/ctrlProps/ctrlProp344.xml><?xml version="1.0" encoding="utf-8"?>
<formControlPr xmlns="http://schemas.microsoft.com/office/spreadsheetml/2009/9/main" objectType="Drop" dropStyle="combo" dx="22" fmlaLink="$AC$14" fmlaRange="GREEN" noThreeD="1" sel="1" val="0"/>
</file>

<file path=xl/ctrlProps/ctrlProp345.xml><?xml version="1.0" encoding="utf-8"?>
<formControlPr xmlns="http://schemas.microsoft.com/office/spreadsheetml/2009/9/main" objectType="Drop" dropStyle="combo" dx="22" fmlaLink="$AC$15" fmlaRange="GREEN" noThreeD="1" sel="1" val="0"/>
</file>

<file path=xl/ctrlProps/ctrlProp346.xml><?xml version="1.0" encoding="utf-8"?>
<formControlPr xmlns="http://schemas.microsoft.com/office/spreadsheetml/2009/9/main" objectType="Drop" dropStyle="combo" dx="22" fmlaLink="$AC$16" fmlaRange="GREEN" noThreeD="1" sel="1" val="0"/>
</file>

<file path=xl/ctrlProps/ctrlProp347.xml><?xml version="1.0" encoding="utf-8"?>
<formControlPr xmlns="http://schemas.microsoft.com/office/spreadsheetml/2009/9/main" objectType="Drop" dropStyle="combo" dx="22" fmlaLink="$AC$17" fmlaRange="GREEN" noThreeD="1" sel="1" val="0"/>
</file>

<file path=xl/ctrlProps/ctrlProp348.xml><?xml version="1.0" encoding="utf-8"?>
<formControlPr xmlns="http://schemas.microsoft.com/office/spreadsheetml/2009/9/main" objectType="Drop" dropStyle="combo" dx="22" fmlaLink="$AC$19" fmlaRange="GREEN" noThreeD="1" sel="1" val="0"/>
</file>

<file path=xl/ctrlProps/ctrlProp349.xml><?xml version="1.0" encoding="utf-8"?>
<formControlPr xmlns="http://schemas.microsoft.com/office/spreadsheetml/2009/9/main" objectType="Drop" dropStyle="combo" dx="22" fmlaLink="$AF$10" fmlaRange="Cups" noThreeD="1" sel="1" val="0"/>
</file>

<file path=xl/ctrlProps/ctrlProp35.xml><?xml version="1.0" encoding="utf-8"?>
<formControlPr xmlns="http://schemas.microsoft.com/office/spreadsheetml/2009/9/main" objectType="Drop" dropStyle="combo" dx="22" fmlaLink="I46" fmlaRange="Cups" noThreeD="1" sel="1" val="0"/>
</file>

<file path=xl/ctrlProps/ctrlProp350.xml><?xml version="1.0" encoding="utf-8"?>
<formControlPr xmlns="http://schemas.microsoft.com/office/spreadsheetml/2009/9/main" objectType="Drop" dropStyle="combo" dx="22" fmlaLink="$AF$11" fmlaRange="Cups" noThreeD="1" sel="1" val="0"/>
</file>

<file path=xl/ctrlProps/ctrlProp351.xml><?xml version="1.0" encoding="utf-8"?>
<formControlPr xmlns="http://schemas.microsoft.com/office/spreadsheetml/2009/9/main" objectType="Drop" dropStyle="combo" dx="22" fmlaLink="$AF$12" fmlaRange="Cups" noThreeD="1" sel="1" val="0"/>
</file>

<file path=xl/ctrlProps/ctrlProp352.xml><?xml version="1.0" encoding="utf-8"?>
<formControlPr xmlns="http://schemas.microsoft.com/office/spreadsheetml/2009/9/main" objectType="Drop" dropStyle="combo" dx="22" fmlaLink="$AF$13" fmlaRange="Cups" noThreeD="1" sel="1" val="0"/>
</file>

<file path=xl/ctrlProps/ctrlProp353.xml><?xml version="1.0" encoding="utf-8"?>
<formControlPr xmlns="http://schemas.microsoft.com/office/spreadsheetml/2009/9/main" objectType="Drop" dropStyle="combo" dx="22" fmlaLink="$AF$14" fmlaRange="Cups" noThreeD="1" sel="1" val="0"/>
</file>

<file path=xl/ctrlProps/ctrlProp354.xml><?xml version="1.0" encoding="utf-8"?>
<formControlPr xmlns="http://schemas.microsoft.com/office/spreadsheetml/2009/9/main" objectType="Drop" dropStyle="combo" dx="22" fmlaLink="$AF$15" fmlaRange="Cups" noThreeD="1" sel="1" val="0"/>
</file>

<file path=xl/ctrlProps/ctrlProp355.xml><?xml version="1.0" encoding="utf-8"?>
<formControlPr xmlns="http://schemas.microsoft.com/office/spreadsheetml/2009/9/main" objectType="Drop" dropStyle="combo" dx="22" fmlaLink="$AF$16" fmlaRange="Cups" noThreeD="1" sel="1" val="0"/>
</file>

<file path=xl/ctrlProps/ctrlProp356.xml><?xml version="1.0" encoding="utf-8"?>
<formControlPr xmlns="http://schemas.microsoft.com/office/spreadsheetml/2009/9/main" objectType="Drop" dropStyle="combo" dx="22" fmlaLink="$AF$17" fmlaRange="Cups" noThreeD="1" sel="1" val="0"/>
</file>

<file path=xl/ctrlProps/ctrlProp357.xml><?xml version="1.0" encoding="utf-8"?>
<formControlPr xmlns="http://schemas.microsoft.com/office/spreadsheetml/2009/9/main" objectType="Drop" dropStyle="combo" dx="22" fmlaLink="$AF$18" fmlaRange="Cups" noThreeD="1" sel="1" val="0"/>
</file>

<file path=xl/ctrlProps/ctrlProp358.xml><?xml version="1.0" encoding="utf-8"?>
<formControlPr xmlns="http://schemas.microsoft.com/office/spreadsheetml/2009/9/main" objectType="Drop" dropStyle="combo" dx="22" fmlaLink="$AF$19" fmlaRange="Cups" noThreeD="1" sel="1" val="0"/>
</file>

<file path=xl/ctrlProps/ctrlProp359.xml><?xml version="1.0" encoding="utf-8"?>
<formControlPr xmlns="http://schemas.microsoft.com/office/spreadsheetml/2009/9/main" objectType="Drop" dropStyle="combo" dx="22" fmlaLink="$AI$10" fmlaRange="RED" noThreeD="1" sel="1" val="0"/>
</file>

<file path=xl/ctrlProps/ctrlProp36.xml><?xml version="1.0" encoding="utf-8"?>
<formControlPr xmlns="http://schemas.microsoft.com/office/spreadsheetml/2009/9/main" objectType="Drop" dropStyle="combo" dx="22" fmlaLink="I47" fmlaRange="Cups" noThreeD="1" sel="1" val="0"/>
</file>

<file path=xl/ctrlProps/ctrlProp360.xml><?xml version="1.0" encoding="utf-8"?>
<formControlPr xmlns="http://schemas.microsoft.com/office/spreadsheetml/2009/9/main" objectType="Drop" dropStyle="combo" dx="22" fmlaLink="$AI$11" fmlaRange="RED" noThreeD="1" sel="1" val="0"/>
</file>

<file path=xl/ctrlProps/ctrlProp361.xml><?xml version="1.0" encoding="utf-8"?>
<formControlPr xmlns="http://schemas.microsoft.com/office/spreadsheetml/2009/9/main" objectType="Drop" dropStyle="combo" dx="22" fmlaLink="$AI$12" fmlaRange="RED" noThreeD="1" sel="1" val="0"/>
</file>

<file path=xl/ctrlProps/ctrlProp362.xml><?xml version="1.0" encoding="utf-8"?>
<formControlPr xmlns="http://schemas.microsoft.com/office/spreadsheetml/2009/9/main" objectType="Drop" dropStyle="combo" dx="22" fmlaLink="$AI$13" fmlaRange="RED" noThreeD="1" sel="1" val="0"/>
</file>

<file path=xl/ctrlProps/ctrlProp363.xml><?xml version="1.0" encoding="utf-8"?>
<formControlPr xmlns="http://schemas.microsoft.com/office/spreadsheetml/2009/9/main" objectType="Drop" dropStyle="combo" dx="22" fmlaLink="$AI$14" fmlaRange="RED" noThreeD="1" sel="1" val="0"/>
</file>

<file path=xl/ctrlProps/ctrlProp364.xml><?xml version="1.0" encoding="utf-8"?>
<formControlPr xmlns="http://schemas.microsoft.com/office/spreadsheetml/2009/9/main" objectType="Drop" dropStyle="combo" dx="22" fmlaLink="$AI$15" fmlaRange="RED" noThreeD="1" sel="1" val="0"/>
</file>

<file path=xl/ctrlProps/ctrlProp365.xml><?xml version="1.0" encoding="utf-8"?>
<formControlPr xmlns="http://schemas.microsoft.com/office/spreadsheetml/2009/9/main" objectType="Drop" dropStyle="combo" dx="22" fmlaLink="$AI$16" fmlaRange="RED" noThreeD="1" sel="1" val="0"/>
</file>

<file path=xl/ctrlProps/ctrlProp366.xml><?xml version="1.0" encoding="utf-8"?>
<formControlPr xmlns="http://schemas.microsoft.com/office/spreadsheetml/2009/9/main" objectType="Drop" dropStyle="combo" dx="22" fmlaLink="$AI$17" fmlaRange="RED" noThreeD="1" sel="1" val="0"/>
</file>

<file path=xl/ctrlProps/ctrlProp367.xml><?xml version="1.0" encoding="utf-8"?>
<formControlPr xmlns="http://schemas.microsoft.com/office/spreadsheetml/2009/9/main" objectType="Drop" dropStyle="combo" dx="22" fmlaLink="$AI$18" fmlaRange="RED" noThreeD="1" sel="1" val="0"/>
</file>

<file path=xl/ctrlProps/ctrlProp368.xml><?xml version="1.0" encoding="utf-8"?>
<formControlPr xmlns="http://schemas.microsoft.com/office/spreadsheetml/2009/9/main" objectType="Drop" dropStyle="combo" dx="22" fmlaLink="$AI$19" fmlaRange="RED" noThreeD="1" sel="1" val="0"/>
</file>

<file path=xl/ctrlProps/ctrlProp369.xml><?xml version="1.0" encoding="utf-8"?>
<formControlPr xmlns="http://schemas.microsoft.com/office/spreadsheetml/2009/9/main" objectType="Drop" dropStyle="combo" dx="22" fmlaLink="$AL$10" fmlaRange="Cups" noThreeD="1" sel="1" val="0"/>
</file>

<file path=xl/ctrlProps/ctrlProp37.xml><?xml version="1.0" encoding="utf-8"?>
<formControlPr xmlns="http://schemas.microsoft.com/office/spreadsheetml/2009/9/main" objectType="Drop" dropStyle="combo" dx="22" fmlaLink="I48" fmlaRange="Cups" noThreeD="1" sel="1" val="0"/>
</file>

<file path=xl/ctrlProps/ctrlProp370.xml><?xml version="1.0" encoding="utf-8"?>
<formControlPr xmlns="http://schemas.microsoft.com/office/spreadsheetml/2009/9/main" objectType="Drop" dropStyle="combo" dx="22" fmlaLink="$AL$11" fmlaRange="Cups" noThreeD="1" sel="1" val="0"/>
</file>

<file path=xl/ctrlProps/ctrlProp371.xml><?xml version="1.0" encoding="utf-8"?>
<formControlPr xmlns="http://schemas.microsoft.com/office/spreadsheetml/2009/9/main" objectType="Drop" dropStyle="combo" dx="22" fmlaLink="$AL$12" fmlaRange="Cups" noThreeD="1" sel="1" val="0"/>
</file>

<file path=xl/ctrlProps/ctrlProp372.xml><?xml version="1.0" encoding="utf-8"?>
<formControlPr xmlns="http://schemas.microsoft.com/office/spreadsheetml/2009/9/main" objectType="Drop" dropStyle="combo" dx="22" fmlaLink="$AL$13" fmlaRange="Cups" noThreeD="1" sel="1" val="0"/>
</file>

<file path=xl/ctrlProps/ctrlProp373.xml><?xml version="1.0" encoding="utf-8"?>
<formControlPr xmlns="http://schemas.microsoft.com/office/spreadsheetml/2009/9/main" objectType="Drop" dropStyle="combo" dx="22" fmlaLink="$AL$14" fmlaRange="Cups" noThreeD="1" sel="1" val="0"/>
</file>

<file path=xl/ctrlProps/ctrlProp374.xml><?xml version="1.0" encoding="utf-8"?>
<formControlPr xmlns="http://schemas.microsoft.com/office/spreadsheetml/2009/9/main" objectType="Drop" dropStyle="combo" dx="22" fmlaLink="$AL$15" fmlaRange="Cups" noThreeD="1" sel="1" val="0"/>
</file>

<file path=xl/ctrlProps/ctrlProp375.xml><?xml version="1.0" encoding="utf-8"?>
<formControlPr xmlns="http://schemas.microsoft.com/office/spreadsheetml/2009/9/main" objectType="Drop" dropStyle="combo" dx="22" fmlaLink="$AL$16" fmlaRange="Cups" noThreeD="1" sel="1" val="0"/>
</file>

<file path=xl/ctrlProps/ctrlProp376.xml><?xml version="1.0" encoding="utf-8"?>
<formControlPr xmlns="http://schemas.microsoft.com/office/spreadsheetml/2009/9/main" objectType="Drop" dropStyle="combo" dx="22" fmlaLink="$AL$17" fmlaRange="Cups" noThreeD="1" sel="1" val="0"/>
</file>

<file path=xl/ctrlProps/ctrlProp377.xml><?xml version="1.0" encoding="utf-8"?>
<formControlPr xmlns="http://schemas.microsoft.com/office/spreadsheetml/2009/9/main" objectType="Drop" dropStyle="combo" dx="22" fmlaLink="$AL$18" fmlaRange="Cups" noThreeD="1" sel="1" val="0"/>
</file>

<file path=xl/ctrlProps/ctrlProp378.xml><?xml version="1.0" encoding="utf-8"?>
<formControlPr xmlns="http://schemas.microsoft.com/office/spreadsheetml/2009/9/main" objectType="Drop" dropStyle="combo" dx="22" fmlaLink="$AL$19" fmlaRange="Cups" noThreeD="1" sel="1" val="0"/>
</file>

<file path=xl/ctrlProps/ctrlProp379.xml><?xml version="1.0" encoding="utf-8"?>
<formControlPr xmlns="http://schemas.microsoft.com/office/spreadsheetml/2009/9/main" objectType="Drop" dropStyle="combo" dx="22" fmlaLink="$AO$10" fmlaRange="BEANS" noThreeD="1" sel="1" val="0"/>
</file>

<file path=xl/ctrlProps/ctrlProp38.xml><?xml version="1.0" encoding="utf-8"?>
<formControlPr xmlns="http://schemas.microsoft.com/office/spreadsheetml/2009/9/main" objectType="Drop" dropStyle="combo" dx="22" fmlaLink="I49" fmlaRange="Cups" noThreeD="1" sel="1" val="0"/>
</file>

<file path=xl/ctrlProps/ctrlProp380.xml><?xml version="1.0" encoding="utf-8"?>
<formControlPr xmlns="http://schemas.microsoft.com/office/spreadsheetml/2009/9/main" objectType="Drop" dropStyle="combo" dx="22" fmlaLink="$AO$11" fmlaRange="BEANS" noThreeD="1" sel="1" val="0"/>
</file>

<file path=xl/ctrlProps/ctrlProp381.xml><?xml version="1.0" encoding="utf-8"?>
<formControlPr xmlns="http://schemas.microsoft.com/office/spreadsheetml/2009/9/main" objectType="Drop" dropStyle="combo" dx="22" fmlaLink="$AO$12" fmlaRange="BEANS" noThreeD="1" sel="1" val="0"/>
</file>

<file path=xl/ctrlProps/ctrlProp382.xml><?xml version="1.0" encoding="utf-8"?>
<formControlPr xmlns="http://schemas.microsoft.com/office/spreadsheetml/2009/9/main" objectType="Drop" dropStyle="combo" dx="22" fmlaLink="$AO$13" fmlaRange="BEANS" noThreeD="1" sel="1" val="0"/>
</file>

<file path=xl/ctrlProps/ctrlProp383.xml><?xml version="1.0" encoding="utf-8"?>
<formControlPr xmlns="http://schemas.microsoft.com/office/spreadsheetml/2009/9/main" objectType="Drop" dropStyle="combo" dx="22" fmlaLink="$AO$14" fmlaRange="BEANS" noThreeD="1" sel="1" val="0"/>
</file>

<file path=xl/ctrlProps/ctrlProp384.xml><?xml version="1.0" encoding="utf-8"?>
<formControlPr xmlns="http://schemas.microsoft.com/office/spreadsheetml/2009/9/main" objectType="Drop" dropStyle="combo" dx="22" fmlaLink="$AO$15" fmlaRange="BEANS" noThreeD="1" sel="1" val="0"/>
</file>

<file path=xl/ctrlProps/ctrlProp385.xml><?xml version="1.0" encoding="utf-8"?>
<formControlPr xmlns="http://schemas.microsoft.com/office/spreadsheetml/2009/9/main" objectType="Drop" dropStyle="combo" dx="22" fmlaLink="$AO$16" fmlaRange="BEANS" noThreeD="1" sel="1" val="0"/>
</file>

<file path=xl/ctrlProps/ctrlProp386.xml><?xml version="1.0" encoding="utf-8"?>
<formControlPr xmlns="http://schemas.microsoft.com/office/spreadsheetml/2009/9/main" objectType="Drop" dropStyle="combo" dx="22" fmlaLink="$AO$17" fmlaRange="BEANS" noThreeD="1" sel="1" val="0"/>
</file>

<file path=xl/ctrlProps/ctrlProp387.xml><?xml version="1.0" encoding="utf-8"?>
<formControlPr xmlns="http://schemas.microsoft.com/office/spreadsheetml/2009/9/main" objectType="Drop" dropStyle="combo" dx="22" fmlaLink="$AO$18" fmlaRange="BEANS" noThreeD="1" sel="1" val="0"/>
</file>

<file path=xl/ctrlProps/ctrlProp388.xml><?xml version="1.0" encoding="utf-8"?>
<formControlPr xmlns="http://schemas.microsoft.com/office/spreadsheetml/2009/9/main" objectType="Drop" dropStyle="combo" dx="22" fmlaLink="$AO$19" fmlaRange="BEANS" noThreeD="1" sel="1" val="0"/>
</file>

<file path=xl/ctrlProps/ctrlProp389.xml><?xml version="1.0" encoding="utf-8"?>
<formControlPr xmlns="http://schemas.microsoft.com/office/spreadsheetml/2009/9/main" objectType="Drop" dropStyle="combo" dx="22" fmlaLink="$AR$10" fmlaRange="Cups" noThreeD="1" sel="1" val="0"/>
</file>

<file path=xl/ctrlProps/ctrlProp39.xml><?xml version="1.0" encoding="utf-8"?>
<formControlPr xmlns="http://schemas.microsoft.com/office/spreadsheetml/2009/9/main" objectType="Drop" dropStyle="combo" dx="22" fmlaLink="I50" fmlaRange="Cups" noThreeD="1" sel="1" val="0"/>
</file>

<file path=xl/ctrlProps/ctrlProp390.xml><?xml version="1.0" encoding="utf-8"?>
<formControlPr xmlns="http://schemas.microsoft.com/office/spreadsheetml/2009/9/main" objectType="Drop" dropStyle="combo" dx="22" fmlaLink="$AR$11" fmlaRange="Cups" noThreeD="1" sel="1" val="0"/>
</file>

<file path=xl/ctrlProps/ctrlProp391.xml><?xml version="1.0" encoding="utf-8"?>
<formControlPr xmlns="http://schemas.microsoft.com/office/spreadsheetml/2009/9/main" objectType="Drop" dropStyle="combo" dx="22" fmlaLink="$AR$12" fmlaRange="Cups" noThreeD="1" sel="1" val="0"/>
</file>

<file path=xl/ctrlProps/ctrlProp392.xml><?xml version="1.0" encoding="utf-8"?>
<formControlPr xmlns="http://schemas.microsoft.com/office/spreadsheetml/2009/9/main" objectType="Drop" dropStyle="combo" dx="22" fmlaLink="$AR$13" fmlaRange="Cups" noThreeD="1" sel="1" val="0"/>
</file>

<file path=xl/ctrlProps/ctrlProp393.xml><?xml version="1.0" encoding="utf-8"?>
<formControlPr xmlns="http://schemas.microsoft.com/office/spreadsheetml/2009/9/main" objectType="Drop" dropStyle="combo" dx="22" fmlaLink="$AR$14" fmlaRange="Cups" noThreeD="1" sel="1" val="0"/>
</file>

<file path=xl/ctrlProps/ctrlProp394.xml><?xml version="1.0" encoding="utf-8"?>
<formControlPr xmlns="http://schemas.microsoft.com/office/spreadsheetml/2009/9/main" objectType="Drop" dropStyle="combo" dx="22" fmlaLink="$AR$15" fmlaRange="Cups" noThreeD="1" sel="1" val="0"/>
</file>

<file path=xl/ctrlProps/ctrlProp395.xml><?xml version="1.0" encoding="utf-8"?>
<formControlPr xmlns="http://schemas.microsoft.com/office/spreadsheetml/2009/9/main" objectType="Drop" dropStyle="combo" dx="22" fmlaLink="$AR$16" fmlaRange="Cups" noThreeD="1" sel="1" val="0"/>
</file>

<file path=xl/ctrlProps/ctrlProp396.xml><?xml version="1.0" encoding="utf-8"?>
<formControlPr xmlns="http://schemas.microsoft.com/office/spreadsheetml/2009/9/main" objectType="Drop" dropStyle="combo" dx="22" fmlaLink="$AR$17" fmlaRange="Cups" noThreeD="1" sel="1" val="0"/>
</file>

<file path=xl/ctrlProps/ctrlProp397.xml><?xml version="1.0" encoding="utf-8"?>
<formControlPr xmlns="http://schemas.microsoft.com/office/spreadsheetml/2009/9/main" objectType="Drop" dropStyle="combo" dx="22" fmlaLink="$AR$18" fmlaRange="Cups" noThreeD="1" sel="1" val="0"/>
</file>

<file path=xl/ctrlProps/ctrlProp398.xml><?xml version="1.0" encoding="utf-8"?>
<formControlPr xmlns="http://schemas.microsoft.com/office/spreadsheetml/2009/9/main" objectType="Drop" dropStyle="combo" dx="22" fmlaLink="$AR$19" fmlaRange="Cups" noThreeD="1" sel="1" val="0"/>
</file>

<file path=xl/ctrlProps/ctrlProp399.xml><?xml version="1.0" encoding="utf-8"?>
<formControlPr xmlns="http://schemas.microsoft.com/office/spreadsheetml/2009/9/main" objectType="Drop" dropStyle="combo" dx="22" fmlaLink="$AU$10" fmlaRange="STARCHY" noThreeD="1" sel="1" val="0"/>
</file>

<file path=xl/ctrlProps/ctrlProp4.xml><?xml version="1.0" encoding="utf-8"?>
<formControlPr xmlns="http://schemas.microsoft.com/office/spreadsheetml/2009/9/main" objectType="Drop" dropStyle="combo" dx="22" fmlaLink="$I$15" fmlaRange="Cups" noThreeD="1" sel="1" val="0"/>
</file>

<file path=xl/ctrlProps/ctrlProp40.xml><?xml version="1.0" encoding="utf-8"?>
<formControlPr xmlns="http://schemas.microsoft.com/office/spreadsheetml/2009/9/main" objectType="Drop" dropStyle="combo" dx="22" fmlaLink="$I$51" fmlaRange="Cups" noThreeD="1" sel="1" val="0"/>
</file>

<file path=xl/ctrlProps/ctrlProp400.xml><?xml version="1.0" encoding="utf-8"?>
<formControlPr xmlns="http://schemas.microsoft.com/office/spreadsheetml/2009/9/main" objectType="Drop" dropStyle="combo" dx="22" fmlaLink="$AU$11" fmlaRange="STARCHY" noThreeD="1" sel="1" val="0"/>
</file>

<file path=xl/ctrlProps/ctrlProp401.xml><?xml version="1.0" encoding="utf-8"?>
<formControlPr xmlns="http://schemas.microsoft.com/office/spreadsheetml/2009/9/main" objectType="Drop" dropStyle="combo" dx="22" fmlaLink="$AU$12" fmlaRange="STARCHY" noThreeD="1" sel="1" val="0"/>
</file>

<file path=xl/ctrlProps/ctrlProp402.xml><?xml version="1.0" encoding="utf-8"?>
<formControlPr xmlns="http://schemas.microsoft.com/office/spreadsheetml/2009/9/main" objectType="Drop" dropStyle="combo" dx="22" fmlaLink="$AU$13" fmlaRange="STARCHY" noThreeD="1" sel="1" val="0"/>
</file>

<file path=xl/ctrlProps/ctrlProp403.xml><?xml version="1.0" encoding="utf-8"?>
<formControlPr xmlns="http://schemas.microsoft.com/office/spreadsheetml/2009/9/main" objectType="Drop" dropStyle="combo" dx="22" fmlaLink="$AU$14" fmlaRange="STARCHY" noThreeD="1" sel="1" val="0"/>
</file>

<file path=xl/ctrlProps/ctrlProp404.xml><?xml version="1.0" encoding="utf-8"?>
<formControlPr xmlns="http://schemas.microsoft.com/office/spreadsheetml/2009/9/main" objectType="Drop" dropStyle="combo" dx="22" fmlaLink="$AU$15" fmlaRange="STARCHY" noThreeD="1" sel="1" val="0"/>
</file>

<file path=xl/ctrlProps/ctrlProp405.xml><?xml version="1.0" encoding="utf-8"?>
<formControlPr xmlns="http://schemas.microsoft.com/office/spreadsheetml/2009/9/main" objectType="Drop" dropStyle="combo" dx="22" fmlaLink="$AU$16" fmlaRange="STARCHY" noThreeD="1" sel="1" val="0"/>
</file>

<file path=xl/ctrlProps/ctrlProp406.xml><?xml version="1.0" encoding="utf-8"?>
<formControlPr xmlns="http://schemas.microsoft.com/office/spreadsheetml/2009/9/main" objectType="Drop" dropStyle="combo" dx="22" fmlaLink="$AU$17" fmlaRange="STARCHY" noThreeD="1" sel="1" val="0"/>
</file>

<file path=xl/ctrlProps/ctrlProp407.xml><?xml version="1.0" encoding="utf-8"?>
<formControlPr xmlns="http://schemas.microsoft.com/office/spreadsheetml/2009/9/main" objectType="Drop" dropStyle="combo" dx="22" fmlaLink="$AU$18" fmlaRange="STARCHY" noThreeD="1" sel="1" val="0"/>
</file>

<file path=xl/ctrlProps/ctrlProp408.xml><?xml version="1.0" encoding="utf-8"?>
<formControlPr xmlns="http://schemas.microsoft.com/office/spreadsheetml/2009/9/main" objectType="Drop" dropStyle="combo" dx="22" fmlaLink="$AU$19" fmlaRange="STARCHY" noThreeD="1" sel="1" val="0"/>
</file>

<file path=xl/ctrlProps/ctrlProp409.xml><?xml version="1.0" encoding="utf-8"?>
<formControlPr xmlns="http://schemas.microsoft.com/office/spreadsheetml/2009/9/main" objectType="Drop" dropStyle="combo" dx="22" fmlaLink="$AX$10" fmlaRange="Cups" noThreeD="1" sel="1" val="0"/>
</file>

<file path=xl/ctrlProps/ctrlProp41.xml><?xml version="1.0" encoding="utf-8"?>
<formControlPr xmlns="http://schemas.microsoft.com/office/spreadsheetml/2009/9/main" objectType="Drop" dropStyle="combo" dx="22" fmlaLink="$I$52" fmlaRange="Cups" noThreeD="1" sel="1" val="0"/>
</file>

<file path=xl/ctrlProps/ctrlProp410.xml><?xml version="1.0" encoding="utf-8"?>
<formControlPr xmlns="http://schemas.microsoft.com/office/spreadsheetml/2009/9/main" objectType="Drop" dropStyle="combo" dx="22" fmlaLink="$AX$11" fmlaRange="Cups" noThreeD="1" sel="1" val="0"/>
</file>

<file path=xl/ctrlProps/ctrlProp411.xml><?xml version="1.0" encoding="utf-8"?>
<formControlPr xmlns="http://schemas.microsoft.com/office/spreadsheetml/2009/9/main" objectType="Drop" dropStyle="combo" dx="22" fmlaLink="$AX$12" fmlaRange="Cups" noThreeD="1" sel="1" val="0"/>
</file>

<file path=xl/ctrlProps/ctrlProp412.xml><?xml version="1.0" encoding="utf-8"?>
<formControlPr xmlns="http://schemas.microsoft.com/office/spreadsheetml/2009/9/main" objectType="Drop" dropStyle="combo" dx="22" fmlaLink="$AX$13" fmlaRange="Cups" noThreeD="1" sel="1" val="0"/>
</file>

<file path=xl/ctrlProps/ctrlProp413.xml><?xml version="1.0" encoding="utf-8"?>
<formControlPr xmlns="http://schemas.microsoft.com/office/spreadsheetml/2009/9/main" objectType="Drop" dropStyle="combo" dx="22" fmlaLink="$AX$14" fmlaRange="Cups" noThreeD="1" sel="1" val="0"/>
</file>

<file path=xl/ctrlProps/ctrlProp414.xml><?xml version="1.0" encoding="utf-8"?>
<formControlPr xmlns="http://schemas.microsoft.com/office/spreadsheetml/2009/9/main" objectType="Drop" dropStyle="combo" dx="22" fmlaLink="$AX$15" fmlaRange="Cups" noThreeD="1" sel="1" val="0"/>
</file>

<file path=xl/ctrlProps/ctrlProp415.xml><?xml version="1.0" encoding="utf-8"?>
<formControlPr xmlns="http://schemas.microsoft.com/office/spreadsheetml/2009/9/main" objectType="Drop" dropStyle="combo" dx="22" fmlaLink="$AX$16" fmlaRange="Cups" noThreeD="1" sel="1" val="0"/>
</file>

<file path=xl/ctrlProps/ctrlProp416.xml><?xml version="1.0" encoding="utf-8"?>
<formControlPr xmlns="http://schemas.microsoft.com/office/spreadsheetml/2009/9/main" objectType="Drop" dropStyle="combo" dx="22" fmlaLink="$AX$17" fmlaRange="Cups" noThreeD="1" sel="1" val="0"/>
</file>

<file path=xl/ctrlProps/ctrlProp417.xml><?xml version="1.0" encoding="utf-8"?>
<formControlPr xmlns="http://schemas.microsoft.com/office/spreadsheetml/2009/9/main" objectType="Drop" dropStyle="combo" dx="22" fmlaLink="$AX$18" fmlaRange="Cups" noThreeD="1" sel="1" val="0"/>
</file>

<file path=xl/ctrlProps/ctrlProp418.xml><?xml version="1.0" encoding="utf-8"?>
<formControlPr xmlns="http://schemas.microsoft.com/office/spreadsheetml/2009/9/main" objectType="Drop" dropStyle="combo" dx="22" fmlaLink="$AX$19" fmlaRange="Cups" noThreeD="1" sel="1" val="0"/>
</file>

<file path=xl/ctrlProps/ctrlProp419.xml><?xml version="1.0" encoding="utf-8"?>
<formControlPr xmlns="http://schemas.microsoft.com/office/spreadsheetml/2009/9/main" objectType="Drop" dropStyle="combo" dx="22" fmlaLink="$BA$10" fmlaRange="OTHER" noThreeD="1" sel="1" val="0"/>
</file>

<file path=xl/ctrlProps/ctrlProp42.xml><?xml version="1.0" encoding="utf-8"?>
<formControlPr xmlns="http://schemas.microsoft.com/office/spreadsheetml/2009/9/main" objectType="Drop" dropStyle="combo" dx="22" fmlaLink="$I$53" fmlaRange="Cups" noThreeD="1" sel="1" val="0"/>
</file>

<file path=xl/ctrlProps/ctrlProp420.xml><?xml version="1.0" encoding="utf-8"?>
<formControlPr xmlns="http://schemas.microsoft.com/office/spreadsheetml/2009/9/main" objectType="Drop" dropStyle="combo" dx="22" fmlaLink="$BA$11" fmlaRange="OTHER" noThreeD="1" sel="1" val="0"/>
</file>

<file path=xl/ctrlProps/ctrlProp421.xml><?xml version="1.0" encoding="utf-8"?>
<formControlPr xmlns="http://schemas.microsoft.com/office/spreadsheetml/2009/9/main" objectType="Drop" dropStyle="combo" dx="22" fmlaLink="$BA$12" fmlaRange="OTHER" noThreeD="1" sel="1" val="0"/>
</file>

<file path=xl/ctrlProps/ctrlProp422.xml><?xml version="1.0" encoding="utf-8"?>
<formControlPr xmlns="http://schemas.microsoft.com/office/spreadsheetml/2009/9/main" objectType="Drop" dropStyle="combo" dx="22" fmlaLink="$BA$13" fmlaRange="OTHER" noThreeD="1" sel="1" val="0"/>
</file>

<file path=xl/ctrlProps/ctrlProp423.xml><?xml version="1.0" encoding="utf-8"?>
<formControlPr xmlns="http://schemas.microsoft.com/office/spreadsheetml/2009/9/main" objectType="Drop" dropStyle="combo" dx="22" fmlaLink="$BA$14" fmlaRange="OTHER" noThreeD="1" sel="1" val="0"/>
</file>

<file path=xl/ctrlProps/ctrlProp424.xml><?xml version="1.0" encoding="utf-8"?>
<formControlPr xmlns="http://schemas.microsoft.com/office/spreadsheetml/2009/9/main" objectType="Drop" dropStyle="combo" dx="22" fmlaLink="$BA$15" fmlaRange="OTHER" noThreeD="1" sel="1" val="0"/>
</file>

<file path=xl/ctrlProps/ctrlProp425.xml><?xml version="1.0" encoding="utf-8"?>
<formControlPr xmlns="http://schemas.microsoft.com/office/spreadsheetml/2009/9/main" objectType="Drop" dropStyle="combo" dx="22" fmlaLink="$BA$16" fmlaRange="OTHER" noThreeD="1" sel="1" val="0"/>
</file>

<file path=xl/ctrlProps/ctrlProp426.xml><?xml version="1.0" encoding="utf-8"?>
<formControlPr xmlns="http://schemas.microsoft.com/office/spreadsheetml/2009/9/main" objectType="Drop" dropStyle="combo" dx="22" fmlaLink="$BA$17" fmlaRange="OTHER" noThreeD="1" sel="1" val="0"/>
</file>

<file path=xl/ctrlProps/ctrlProp427.xml><?xml version="1.0" encoding="utf-8"?>
<formControlPr xmlns="http://schemas.microsoft.com/office/spreadsheetml/2009/9/main" objectType="Drop" dropStyle="combo" dx="22" fmlaLink="$BA$18" fmlaRange="OTHER" noThreeD="1" sel="1" val="0"/>
</file>

<file path=xl/ctrlProps/ctrlProp428.xml><?xml version="1.0" encoding="utf-8"?>
<formControlPr xmlns="http://schemas.microsoft.com/office/spreadsheetml/2009/9/main" objectType="Drop" dropStyle="combo" dx="22" fmlaLink="$BA$19" fmlaRange="OTHER" noThreeD="1" sel="1" val="0"/>
</file>

<file path=xl/ctrlProps/ctrlProp429.xml><?xml version="1.0" encoding="utf-8"?>
<formControlPr xmlns="http://schemas.microsoft.com/office/spreadsheetml/2009/9/main" objectType="Drop" dropStyle="combo" dx="22" fmlaLink="$BD$10" fmlaRange="Cups" noThreeD="1" sel="1" val="0"/>
</file>

<file path=xl/ctrlProps/ctrlProp43.xml><?xml version="1.0" encoding="utf-8"?>
<formControlPr xmlns="http://schemas.microsoft.com/office/spreadsheetml/2009/9/main" objectType="Drop" dropStyle="combo" dx="22" fmlaLink="$I$54" fmlaRange="Cups" noThreeD="1" sel="1" val="0"/>
</file>

<file path=xl/ctrlProps/ctrlProp430.xml><?xml version="1.0" encoding="utf-8"?>
<formControlPr xmlns="http://schemas.microsoft.com/office/spreadsheetml/2009/9/main" objectType="Drop" dropStyle="combo" dx="22" fmlaLink="$BD$11" fmlaRange="Cups" noThreeD="1" sel="1" val="0"/>
</file>

<file path=xl/ctrlProps/ctrlProp431.xml><?xml version="1.0" encoding="utf-8"?>
<formControlPr xmlns="http://schemas.microsoft.com/office/spreadsheetml/2009/9/main" objectType="Drop" dropStyle="combo" dx="22" fmlaLink="$BD$12" fmlaRange="Cups" noThreeD="1" sel="1" val="0"/>
</file>

<file path=xl/ctrlProps/ctrlProp432.xml><?xml version="1.0" encoding="utf-8"?>
<formControlPr xmlns="http://schemas.microsoft.com/office/spreadsheetml/2009/9/main" objectType="Drop" dropStyle="combo" dx="22" fmlaLink="$BD$13" fmlaRange="Cups" noThreeD="1" sel="1" val="0"/>
</file>

<file path=xl/ctrlProps/ctrlProp433.xml><?xml version="1.0" encoding="utf-8"?>
<formControlPr xmlns="http://schemas.microsoft.com/office/spreadsheetml/2009/9/main" objectType="Drop" dropStyle="combo" dx="22" fmlaLink="$BD$14" fmlaRange="Cups" noThreeD="1" sel="1" val="0"/>
</file>

<file path=xl/ctrlProps/ctrlProp434.xml><?xml version="1.0" encoding="utf-8"?>
<formControlPr xmlns="http://schemas.microsoft.com/office/spreadsheetml/2009/9/main" objectType="Drop" dropStyle="combo" dx="22" fmlaLink="$BD$15" fmlaRange="Cups" noThreeD="1" sel="1" val="0"/>
</file>

<file path=xl/ctrlProps/ctrlProp435.xml><?xml version="1.0" encoding="utf-8"?>
<formControlPr xmlns="http://schemas.microsoft.com/office/spreadsheetml/2009/9/main" objectType="Drop" dropStyle="combo" dx="22" fmlaLink="$BD$16" fmlaRange="Cups" noThreeD="1" sel="1" val="0"/>
</file>

<file path=xl/ctrlProps/ctrlProp436.xml><?xml version="1.0" encoding="utf-8"?>
<formControlPr xmlns="http://schemas.microsoft.com/office/spreadsheetml/2009/9/main" objectType="Drop" dropStyle="combo" dx="22" fmlaLink="$BD$17" fmlaRange="Cups" noThreeD="1" sel="1" val="0"/>
</file>

<file path=xl/ctrlProps/ctrlProp437.xml><?xml version="1.0" encoding="utf-8"?>
<formControlPr xmlns="http://schemas.microsoft.com/office/spreadsheetml/2009/9/main" objectType="Drop" dropStyle="combo" dx="22" fmlaLink="$BD$18" fmlaRange="Cups" noThreeD="1" sel="1" val="0"/>
</file>

<file path=xl/ctrlProps/ctrlProp438.xml><?xml version="1.0" encoding="utf-8"?>
<formControlPr xmlns="http://schemas.microsoft.com/office/spreadsheetml/2009/9/main" objectType="Drop" dropStyle="combo" dx="22" fmlaLink="$BD$19" fmlaRange="Cups" noThreeD="1" sel="1" val="0"/>
</file>

<file path=xl/ctrlProps/ctrlProp439.xml><?xml version="1.0" encoding="utf-8"?>
<formControlPr xmlns="http://schemas.microsoft.com/office/spreadsheetml/2009/9/main" objectType="Drop" dropStyle="combo" dx="22" fmlaLink="$AC$18" fmlaRange="GREEN" noThreeD="1" sel="1" val="0"/>
</file>

<file path=xl/ctrlProps/ctrlProp44.xml><?xml version="1.0" encoding="utf-8"?>
<formControlPr xmlns="http://schemas.microsoft.com/office/spreadsheetml/2009/9/main" objectType="Drop" dropStyle="combo" dx="22" fmlaLink="$I$55" fmlaRange="Cups" noThreeD="1" sel="1" val="0"/>
</file>

<file path=xl/ctrlProps/ctrlProp440.xml><?xml version="1.0" encoding="utf-8"?>
<formControlPr xmlns="http://schemas.microsoft.com/office/spreadsheetml/2009/9/main" objectType="Drop" dropStyle="combo" dx="22" fmlaLink="$W$16" fmlaRange="Cups" noThreeD="1" sel="1" val="0"/>
</file>

<file path=xl/ctrlProps/ctrlProp441.xml><?xml version="1.0" encoding="utf-8"?>
<formControlPr xmlns="http://schemas.microsoft.com/office/spreadsheetml/2009/9/main" objectType="Drop" dropStyle="combo" dx="22" fmlaLink="$W$15" fmlaRange="Cups" noThreeD="1" sel="1" val="0"/>
</file>

<file path=xl/ctrlProps/ctrlProp442.xml><?xml version="1.0" encoding="utf-8"?>
<formControlPr xmlns="http://schemas.microsoft.com/office/spreadsheetml/2009/9/main" objectType="Drop" dropStyle="combo" dx="22" fmlaLink="$W$13" fmlaRange="Cups" noThreeD="1" sel="1" val="0"/>
</file>

<file path=xl/ctrlProps/ctrlProp443.xml><?xml version="1.0" encoding="utf-8"?>
<formControlPr xmlns="http://schemas.microsoft.com/office/spreadsheetml/2009/9/main" objectType="Drop" dropStyle="combo" dx="22" fmlaLink="$W$14" fmlaRange="Cups" noThreeD="1" sel="1" val="0"/>
</file>

<file path=xl/ctrlProps/ctrlProp444.xml><?xml version="1.0" encoding="utf-8"?>
<formControlPr xmlns="http://schemas.microsoft.com/office/spreadsheetml/2009/9/main" objectType="Drop" dropStyle="combo" dx="22" fmlaLink="$W$17" fmlaRange="Cups" noThreeD="1" sel="1" val="0"/>
</file>

<file path=xl/ctrlProps/ctrlProp445.xml><?xml version="1.0" encoding="utf-8"?>
<formControlPr xmlns="http://schemas.microsoft.com/office/spreadsheetml/2009/9/main" objectType="Drop" dropStyle="combo" dx="22" fmlaLink="$AF$7" fmlaRange="Cups" noThreeD="1" sel="1" val="0"/>
</file>

<file path=xl/ctrlProps/ctrlProp446.xml><?xml version="1.0" encoding="utf-8"?>
<formControlPr xmlns="http://schemas.microsoft.com/office/spreadsheetml/2009/9/main" objectType="Drop" dropStyle="combo" dx="22" fmlaLink="$AL$7" fmlaRange="Cups" noThreeD="1" sel="1" val="0"/>
</file>

<file path=xl/ctrlProps/ctrlProp447.xml><?xml version="1.0" encoding="utf-8"?>
<formControlPr xmlns="http://schemas.microsoft.com/office/spreadsheetml/2009/9/main" objectType="Drop" dropStyle="combo" dx="22" fmlaLink="$AR$7" fmlaRange="Cups" noThreeD="1" sel="1" val="0"/>
</file>

<file path=xl/ctrlProps/ctrlProp448.xml><?xml version="1.0" encoding="utf-8"?>
<formControlPr xmlns="http://schemas.microsoft.com/office/spreadsheetml/2009/9/main" objectType="Drop" dropStyle="combo" dx="22" fmlaLink="$AX$7" fmlaRange="Cups" noThreeD="1" sel="1" val="0"/>
</file>

<file path=xl/ctrlProps/ctrlProp449.xml><?xml version="1.0" encoding="utf-8"?>
<formControlPr xmlns="http://schemas.microsoft.com/office/spreadsheetml/2009/9/main" objectType="Drop" dropStyle="combo" dx="22" fmlaLink="$BD$5" fmlaRange="Cups" noThreeD="1" sel="1" val="0"/>
</file>

<file path=xl/ctrlProps/ctrlProp45.xml><?xml version="1.0" encoding="utf-8"?>
<formControlPr xmlns="http://schemas.microsoft.com/office/spreadsheetml/2009/9/main" objectType="Drop" dropStyle="combo" dx="22" fmlaLink="$I$56" fmlaRange="Cups" noThreeD="1" sel="1" val="0"/>
</file>

<file path=xl/ctrlProps/ctrlProp450.xml><?xml version="1.0" encoding="utf-8"?>
<formControlPr xmlns="http://schemas.microsoft.com/office/spreadsheetml/2009/9/main" objectType="CheckBox" fmlaLink="$AR$3" lockText="1"/>
</file>

<file path=xl/ctrlProps/ctrlProp451.xml><?xml version="1.0" encoding="utf-8"?>
<formControlPr xmlns="http://schemas.microsoft.com/office/spreadsheetml/2009/9/main" objectType="Drop" dropStyle="combo" dx="22" fmlaLink="$A$7" fmlaRange="meals" noThreeD="1" sel="1" val="0"/>
</file>

<file path=xl/ctrlProps/ctrlProp452.xml><?xml version="1.0" encoding="utf-8"?>
<formControlPr xmlns="http://schemas.microsoft.com/office/spreadsheetml/2009/9/main" objectType="Drop" dropStyle="combo" dx="22" fmlaLink="$A$8" fmlaRange="meals" noThreeD="1" sel="1" val="0"/>
</file>

<file path=xl/ctrlProps/ctrlProp453.xml><?xml version="1.0" encoding="utf-8"?>
<formControlPr xmlns="http://schemas.microsoft.com/office/spreadsheetml/2009/9/main" objectType="Drop" dropStyle="combo" dx="22" fmlaLink="$A$9" fmlaRange="meals" noThreeD="1" sel="1" val="0"/>
</file>

<file path=xl/ctrlProps/ctrlProp454.xml><?xml version="1.0" encoding="utf-8"?>
<formControlPr xmlns="http://schemas.microsoft.com/office/spreadsheetml/2009/9/main" objectType="Drop" dropStyle="combo" dx="22" fmlaLink="$A$10" fmlaRange="meals" noThreeD="1" sel="1" val="0"/>
</file>

<file path=xl/ctrlProps/ctrlProp455.xml><?xml version="1.0" encoding="utf-8"?>
<formControlPr xmlns="http://schemas.microsoft.com/office/spreadsheetml/2009/9/main" objectType="Drop" dropStyle="combo" dx="22" fmlaLink="$A$11" fmlaRange="meals" noThreeD="1" sel="1" val="0"/>
</file>

<file path=xl/ctrlProps/ctrlProp456.xml><?xml version="1.0" encoding="utf-8"?>
<formControlPr xmlns="http://schemas.microsoft.com/office/spreadsheetml/2009/9/main" objectType="Drop" dropStyle="combo" dx="22" fmlaLink="$A$12" fmlaRange="meals" noThreeD="1" sel="1" val="0"/>
</file>

<file path=xl/ctrlProps/ctrlProp457.xml><?xml version="1.0" encoding="utf-8"?>
<formControlPr xmlns="http://schemas.microsoft.com/office/spreadsheetml/2009/9/main" objectType="Drop" dropStyle="combo" dx="22" fmlaLink="$A$13" fmlaRange="meals" noThreeD="1" sel="1" val="0"/>
</file>

<file path=xl/ctrlProps/ctrlProp458.xml><?xml version="1.0" encoding="utf-8"?>
<formControlPr xmlns="http://schemas.microsoft.com/office/spreadsheetml/2009/9/main" objectType="Drop" dropStyle="combo" dx="22" fmlaLink="$A$14" fmlaRange="meals" noThreeD="1" sel="1" val="0"/>
</file>

<file path=xl/ctrlProps/ctrlProp459.xml><?xml version="1.0" encoding="utf-8"?>
<formControlPr xmlns="http://schemas.microsoft.com/office/spreadsheetml/2009/9/main" objectType="Drop" dropStyle="combo" dx="22" fmlaLink="$A$15" fmlaRange="meals" noThreeD="1" sel="1" val="0"/>
</file>

<file path=xl/ctrlProps/ctrlProp46.xml><?xml version="1.0" encoding="utf-8"?>
<formControlPr xmlns="http://schemas.microsoft.com/office/spreadsheetml/2009/9/main" objectType="Drop" dropStyle="combo" dx="22" fmlaLink="$I$57" fmlaRange="Cups" noThreeD="1" sel="1" val="0"/>
</file>

<file path=xl/ctrlProps/ctrlProp460.xml><?xml version="1.0" encoding="utf-8"?>
<formControlPr xmlns="http://schemas.microsoft.com/office/spreadsheetml/2009/9/main" objectType="Drop" dropStyle="combo" dx="22" fmlaLink="$A$16" fmlaRange="meals" noThreeD="1" sel="1" val="0"/>
</file>

<file path=xl/ctrlProps/ctrlProp461.xml><?xml version="1.0" encoding="utf-8"?>
<formControlPr xmlns="http://schemas.microsoft.com/office/spreadsheetml/2009/9/main" objectType="Drop" dropStyle="combo" dx="22" fmlaLink="$A$17" fmlaRange="meals" noThreeD="1" sel="1" val="0"/>
</file>

<file path=xl/ctrlProps/ctrlProp462.xml><?xml version="1.0" encoding="utf-8"?>
<formControlPr xmlns="http://schemas.microsoft.com/office/spreadsheetml/2009/9/main" objectType="Drop" dropStyle="combo" dx="22" fmlaLink="$A$18" fmlaRange="meals" noThreeD="1" sel="1" val="0"/>
</file>

<file path=xl/ctrlProps/ctrlProp463.xml><?xml version="1.0" encoding="utf-8"?>
<formControlPr xmlns="http://schemas.microsoft.com/office/spreadsheetml/2009/9/main" objectType="Drop" dropStyle="combo" dx="22" fmlaLink="$A$19" fmlaRange="meals" noThreeD="1" sel="1" val="0"/>
</file>

<file path=xl/ctrlProps/ctrlProp464.xml><?xml version="1.0" encoding="utf-8"?>
<formControlPr xmlns="http://schemas.microsoft.com/office/spreadsheetml/2009/9/main" objectType="Drop" dropStyle="combo" dx="22" fmlaLink="$A$20" fmlaRange="meals" noThreeD="1" sel="1" val="0"/>
</file>

<file path=xl/ctrlProps/ctrlProp465.xml><?xml version="1.0" encoding="utf-8"?>
<formControlPr xmlns="http://schemas.microsoft.com/office/spreadsheetml/2009/9/main" objectType="Drop" dropStyle="combo" dx="22" fmlaLink="$A$21" fmlaRange="meals" noThreeD="1" sel="1" val="0"/>
</file>

<file path=xl/ctrlProps/ctrlProp466.xml><?xml version="1.0" encoding="utf-8"?>
<formControlPr xmlns="http://schemas.microsoft.com/office/spreadsheetml/2009/9/main" objectType="Drop" dropStyle="combo" dx="22" fmlaLink="$A$22" fmlaRange="meals" noThreeD="1" sel="1" val="0"/>
</file>

<file path=xl/ctrlProps/ctrlProp467.xml><?xml version="1.0" encoding="utf-8"?>
<formControlPr xmlns="http://schemas.microsoft.com/office/spreadsheetml/2009/9/main" objectType="Drop" dropStyle="combo" dx="22" fmlaLink="$A$23" fmlaRange="meals" noThreeD="1" sel="1" val="0"/>
</file>

<file path=xl/ctrlProps/ctrlProp468.xml><?xml version="1.0" encoding="utf-8"?>
<formControlPr xmlns="http://schemas.microsoft.com/office/spreadsheetml/2009/9/main" objectType="Drop" dropStyle="combo" dx="22" fmlaLink="$A$24" fmlaRange="meals" noThreeD="1" sel="1" val="0"/>
</file>

<file path=xl/ctrlProps/ctrlProp469.xml><?xml version="1.0" encoding="utf-8"?>
<formControlPr xmlns="http://schemas.microsoft.com/office/spreadsheetml/2009/9/main" objectType="Drop" dropStyle="combo" dx="22" fmlaLink="$A$25" fmlaRange="meals" noThreeD="1" sel="1" val="0"/>
</file>

<file path=xl/ctrlProps/ctrlProp47.xml><?xml version="1.0" encoding="utf-8"?>
<formControlPr xmlns="http://schemas.microsoft.com/office/spreadsheetml/2009/9/main" objectType="Drop" dropStyle="combo" dx="22" fmlaLink="$I$58" fmlaRange="Cups" noThreeD="1" sel="1" val="0"/>
</file>

<file path=xl/ctrlProps/ctrlProp470.xml><?xml version="1.0" encoding="utf-8"?>
<formControlPr xmlns="http://schemas.microsoft.com/office/spreadsheetml/2009/9/main" objectType="Drop" dropStyle="combo" dx="22" fmlaLink="$A$26" fmlaRange="meals" noThreeD="1" sel="1" val="0"/>
</file>

<file path=xl/ctrlProps/ctrlProp471.xml><?xml version="1.0" encoding="utf-8"?>
<formControlPr xmlns="http://schemas.microsoft.com/office/spreadsheetml/2009/9/main" objectType="CheckBox" fmlaLink="$X$5" lockText="1"/>
</file>

<file path=xl/ctrlProps/ctrlProp472.xml><?xml version="1.0" encoding="utf-8"?>
<formControlPr xmlns="http://schemas.microsoft.com/office/spreadsheetml/2009/9/main" objectType="CheckBox" fmlaLink="$X$6" lockText="1"/>
</file>

<file path=xl/ctrlProps/ctrlProp473.xml><?xml version="1.0" encoding="utf-8"?>
<formControlPr xmlns="http://schemas.microsoft.com/office/spreadsheetml/2009/9/main" objectType="CheckBox" fmlaLink="$X$7" lockText="1"/>
</file>

<file path=xl/ctrlProps/ctrlProp474.xml><?xml version="1.0" encoding="utf-8"?>
<formControlPr xmlns="http://schemas.microsoft.com/office/spreadsheetml/2009/9/main" objectType="CheckBox" fmlaLink="$X$8" lockText="1"/>
</file>

<file path=xl/ctrlProps/ctrlProp475.xml><?xml version="1.0" encoding="utf-8"?>
<formControlPr xmlns="http://schemas.microsoft.com/office/spreadsheetml/2009/9/main" objectType="CheckBox" fmlaLink="$X$9" lockText="1"/>
</file>

<file path=xl/ctrlProps/ctrlProp476.xml><?xml version="1.0" encoding="utf-8"?>
<formControlPr xmlns="http://schemas.microsoft.com/office/spreadsheetml/2009/9/main" objectType="Drop" dropStyle="combo" dx="22" fmlaLink="$AC$10" fmlaRange="GREEN" noThreeD="1" sel="1" val="0"/>
</file>

<file path=xl/ctrlProps/ctrlProp477.xml><?xml version="1.0" encoding="utf-8"?>
<formControlPr xmlns="http://schemas.microsoft.com/office/spreadsheetml/2009/9/main" objectType="Drop" dropStyle="combo" dx="22" fmlaLink="$AC$11" fmlaRange="GREEN" noThreeD="1" sel="1" val="0"/>
</file>

<file path=xl/ctrlProps/ctrlProp478.xml><?xml version="1.0" encoding="utf-8"?>
<formControlPr xmlns="http://schemas.microsoft.com/office/spreadsheetml/2009/9/main" objectType="Drop" dropStyle="combo" dx="22" fmlaLink="$AC$12" fmlaRange="GREEN" noThreeD="1" sel="1" val="0"/>
</file>

<file path=xl/ctrlProps/ctrlProp479.xml><?xml version="1.0" encoding="utf-8"?>
<formControlPr xmlns="http://schemas.microsoft.com/office/spreadsheetml/2009/9/main" objectType="Drop" dropStyle="combo" dx="22" fmlaLink="$AC$13" fmlaRange="GREEN" noThreeD="1" sel="1" val="0"/>
</file>

<file path=xl/ctrlProps/ctrlProp48.xml><?xml version="1.0" encoding="utf-8"?>
<formControlPr xmlns="http://schemas.microsoft.com/office/spreadsheetml/2009/9/main" objectType="Drop" dropStyle="combo" dx="22" fmlaLink="$I$59" fmlaRange="Cups" noThreeD="1" sel="1" val="0"/>
</file>

<file path=xl/ctrlProps/ctrlProp480.xml><?xml version="1.0" encoding="utf-8"?>
<formControlPr xmlns="http://schemas.microsoft.com/office/spreadsheetml/2009/9/main" objectType="Drop" dropStyle="combo" dx="22" fmlaLink="$AC$14" fmlaRange="GREEN" noThreeD="1" sel="1" val="0"/>
</file>

<file path=xl/ctrlProps/ctrlProp481.xml><?xml version="1.0" encoding="utf-8"?>
<formControlPr xmlns="http://schemas.microsoft.com/office/spreadsheetml/2009/9/main" objectType="Drop" dropStyle="combo" dx="22" fmlaLink="$AC$15" fmlaRange="GREEN" noThreeD="1" sel="1" val="0"/>
</file>

<file path=xl/ctrlProps/ctrlProp482.xml><?xml version="1.0" encoding="utf-8"?>
<formControlPr xmlns="http://schemas.microsoft.com/office/spreadsheetml/2009/9/main" objectType="Drop" dropStyle="combo" dx="22" fmlaLink="$AC$16" fmlaRange="GREEN" noThreeD="1" sel="1" val="0"/>
</file>

<file path=xl/ctrlProps/ctrlProp483.xml><?xml version="1.0" encoding="utf-8"?>
<formControlPr xmlns="http://schemas.microsoft.com/office/spreadsheetml/2009/9/main" objectType="Drop" dropStyle="combo" dx="22" fmlaLink="$AC$17" fmlaRange="GREEN" noThreeD="1" sel="1" val="0"/>
</file>

<file path=xl/ctrlProps/ctrlProp484.xml><?xml version="1.0" encoding="utf-8"?>
<formControlPr xmlns="http://schemas.microsoft.com/office/spreadsheetml/2009/9/main" objectType="Drop" dropStyle="combo" dx="22" fmlaLink="$AC$19" fmlaRange="GREEN" noThreeD="1" sel="1" val="0"/>
</file>

<file path=xl/ctrlProps/ctrlProp485.xml><?xml version="1.0" encoding="utf-8"?>
<formControlPr xmlns="http://schemas.microsoft.com/office/spreadsheetml/2009/9/main" objectType="Drop" dropStyle="combo" dx="22" fmlaLink="$AF$10" fmlaRange="Cups" noThreeD="1" sel="1" val="0"/>
</file>

<file path=xl/ctrlProps/ctrlProp486.xml><?xml version="1.0" encoding="utf-8"?>
<formControlPr xmlns="http://schemas.microsoft.com/office/spreadsheetml/2009/9/main" objectType="Drop" dropStyle="combo" dx="22" fmlaLink="$AF$11" fmlaRange="Cups" noThreeD="1" sel="1" val="0"/>
</file>

<file path=xl/ctrlProps/ctrlProp487.xml><?xml version="1.0" encoding="utf-8"?>
<formControlPr xmlns="http://schemas.microsoft.com/office/spreadsheetml/2009/9/main" objectType="Drop" dropStyle="combo" dx="22" fmlaLink="$AF$12" fmlaRange="Cups" noThreeD="1" sel="1" val="0"/>
</file>

<file path=xl/ctrlProps/ctrlProp488.xml><?xml version="1.0" encoding="utf-8"?>
<formControlPr xmlns="http://schemas.microsoft.com/office/spreadsheetml/2009/9/main" objectType="Drop" dropStyle="combo" dx="22" fmlaLink="$AF$13" fmlaRange="Cups" noThreeD="1" sel="1" val="0"/>
</file>

<file path=xl/ctrlProps/ctrlProp489.xml><?xml version="1.0" encoding="utf-8"?>
<formControlPr xmlns="http://schemas.microsoft.com/office/spreadsheetml/2009/9/main" objectType="Drop" dropStyle="combo" dx="22" fmlaLink="$AF$14" fmlaRange="Cups" noThreeD="1" sel="1" val="0"/>
</file>

<file path=xl/ctrlProps/ctrlProp49.xml><?xml version="1.0" encoding="utf-8"?>
<formControlPr xmlns="http://schemas.microsoft.com/office/spreadsheetml/2009/9/main" objectType="Drop" dropStyle="combo" dx="22" fmlaLink="$I$60" fmlaRange="Cups" noThreeD="1" sel="1" val="0"/>
</file>

<file path=xl/ctrlProps/ctrlProp490.xml><?xml version="1.0" encoding="utf-8"?>
<formControlPr xmlns="http://schemas.microsoft.com/office/spreadsheetml/2009/9/main" objectType="Drop" dropStyle="combo" dx="22" fmlaLink="$AF$15" fmlaRange="Cups" noThreeD="1" sel="1" val="0"/>
</file>

<file path=xl/ctrlProps/ctrlProp491.xml><?xml version="1.0" encoding="utf-8"?>
<formControlPr xmlns="http://schemas.microsoft.com/office/spreadsheetml/2009/9/main" objectType="Drop" dropStyle="combo" dx="22" fmlaLink="$AF$16" fmlaRange="Cups" noThreeD="1" sel="1" val="0"/>
</file>

<file path=xl/ctrlProps/ctrlProp492.xml><?xml version="1.0" encoding="utf-8"?>
<formControlPr xmlns="http://schemas.microsoft.com/office/spreadsheetml/2009/9/main" objectType="Drop" dropStyle="combo" dx="22" fmlaLink="$AF$17" fmlaRange="Cups" noThreeD="1" sel="1" val="0"/>
</file>

<file path=xl/ctrlProps/ctrlProp493.xml><?xml version="1.0" encoding="utf-8"?>
<formControlPr xmlns="http://schemas.microsoft.com/office/spreadsheetml/2009/9/main" objectType="Drop" dropStyle="combo" dx="22" fmlaLink="$AF$18" fmlaRange="Cups" noThreeD="1" sel="1" val="0"/>
</file>

<file path=xl/ctrlProps/ctrlProp494.xml><?xml version="1.0" encoding="utf-8"?>
<formControlPr xmlns="http://schemas.microsoft.com/office/spreadsheetml/2009/9/main" objectType="Drop" dropStyle="combo" dx="22" fmlaLink="$AF$19" fmlaRange="Cups" noThreeD="1" sel="1" val="0"/>
</file>

<file path=xl/ctrlProps/ctrlProp495.xml><?xml version="1.0" encoding="utf-8"?>
<formControlPr xmlns="http://schemas.microsoft.com/office/spreadsheetml/2009/9/main" objectType="Drop" dropStyle="combo" dx="22" fmlaLink="$AI$10" fmlaRange="RED" noThreeD="1" sel="1" val="0"/>
</file>

<file path=xl/ctrlProps/ctrlProp496.xml><?xml version="1.0" encoding="utf-8"?>
<formControlPr xmlns="http://schemas.microsoft.com/office/spreadsheetml/2009/9/main" objectType="Drop" dropStyle="combo" dx="22" fmlaLink="$AI$11" fmlaRange="RED" noThreeD="1" sel="1" val="0"/>
</file>

<file path=xl/ctrlProps/ctrlProp497.xml><?xml version="1.0" encoding="utf-8"?>
<formControlPr xmlns="http://schemas.microsoft.com/office/spreadsheetml/2009/9/main" objectType="Drop" dropStyle="combo" dx="22" fmlaLink="$AI$12" fmlaRange="RED" noThreeD="1" sel="1" val="0"/>
</file>

<file path=xl/ctrlProps/ctrlProp498.xml><?xml version="1.0" encoding="utf-8"?>
<formControlPr xmlns="http://schemas.microsoft.com/office/spreadsheetml/2009/9/main" objectType="Drop" dropStyle="combo" dx="22" fmlaLink="$AI$13" fmlaRange="RED" noThreeD="1" sel="1" val="0"/>
</file>

<file path=xl/ctrlProps/ctrlProp499.xml><?xml version="1.0" encoding="utf-8"?>
<formControlPr xmlns="http://schemas.microsoft.com/office/spreadsheetml/2009/9/main" objectType="Drop" dropStyle="combo" dx="22" fmlaLink="$AI$14" fmlaRange="RED" noThreeD="1" sel="1" val="0"/>
</file>

<file path=xl/ctrlProps/ctrlProp5.xml><?xml version="1.0" encoding="utf-8"?>
<formControlPr xmlns="http://schemas.microsoft.com/office/spreadsheetml/2009/9/main" objectType="Drop" dropStyle="combo" dx="22" fmlaLink="$I$16" fmlaRange="Cups" noThreeD="1" sel="1" val="0"/>
</file>

<file path=xl/ctrlProps/ctrlProp50.xml><?xml version="1.0" encoding="utf-8"?>
<formControlPr xmlns="http://schemas.microsoft.com/office/spreadsheetml/2009/9/main" objectType="Drop" dropStyle="combo" dx="22" fmlaLink="$I$61" fmlaRange="Cups" noThreeD="1" sel="1" val="0"/>
</file>

<file path=xl/ctrlProps/ctrlProp500.xml><?xml version="1.0" encoding="utf-8"?>
<formControlPr xmlns="http://schemas.microsoft.com/office/spreadsheetml/2009/9/main" objectType="Drop" dropStyle="combo" dx="22" fmlaLink="$AI$15" fmlaRange="RED" noThreeD="1" sel="1" val="0"/>
</file>

<file path=xl/ctrlProps/ctrlProp501.xml><?xml version="1.0" encoding="utf-8"?>
<formControlPr xmlns="http://schemas.microsoft.com/office/spreadsheetml/2009/9/main" objectType="Drop" dropStyle="combo" dx="22" fmlaLink="$AI$16" fmlaRange="RED" noThreeD="1" sel="1" val="0"/>
</file>

<file path=xl/ctrlProps/ctrlProp502.xml><?xml version="1.0" encoding="utf-8"?>
<formControlPr xmlns="http://schemas.microsoft.com/office/spreadsheetml/2009/9/main" objectType="Drop" dropStyle="combo" dx="22" fmlaLink="$AI$17" fmlaRange="RED" noThreeD="1" sel="1" val="0"/>
</file>

<file path=xl/ctrlProps/ctrlProp503.xml><?xml version="1.0" encoding="utf-8"?>
<formControlPr xmlns="http://schemas.microsoft.com/office/spreadsheetml/2009/9/main" objectType="Drop" dropStyle="combo" dx="22" fmlaLink="$AI$18" fmlaRange="RED" noThreeD="1" sel="1" val="0"/>
</file>

<file path=xl/ctrlProps/ctrlProp504.xml><?xml version="1.0" encoding="utf-8"?>
<formControlPr xmlns="http://schemas.microsoft.com/office/spreadsheetml/2009/9/main" objectType="Drop" dropStyle="combo" dx="22" fmlaLink="$AI$19" fmlaRange="RED" noThreeD="1" sel="1" val="0"/>
</file>

<file path=xl/ctrlProps/ctrlProp505.xml><?xml version="1.0" encoding="utf-8"?>
<formControlPr xmlns="http://schemas.microsoft.com/office/spreadsheetml/2009/9/main" objectType="Drop" dropStyle="combo" dx="22" fmlaLink="$AL$10" fmlaRange="Cups" noThreeD="1" sel="1" val="0"/>
</file>

<file path=xl/ctrlProps/ctrlProp506.xml><?xml version="1.0" encoding="utf-8"?>
<formControlPr xmlns="http://schemas.microsoft.com/office/spreadsheetml/2009/9/main" objectType="Drop" dropStyle="combo" dx="22" fmlaLink="$AL$11" fmlaRange="Cups" noThreeD="1" sel="1" val="0"/>
</file>

<file path=xl/ctrlProps/ctrlProp507.xml><?xml version="1.0" encoding="utf-8"?>
<formControlPr xmlns="http://schemas.microsoft.com/office/spreadsheetml/2009/9/main" objectType="Drop" dropStyle="combo" dx="22" fmlaLink="$AL$12" fmlaRange="Cups" noThreeD="1" sel="1" val="0"/>
</file>

<file path=xl/ctrlProps/ctrlProp508.xml><?xml version="1.0" encoding="utf-8"?>
<formControlPr xmlns="http://schemas.microsoft.com/office/spreadsheetml/2009/9/main" objectType="Drop" dropStyle="combo" dx="22" fmlaLink="$AL$13" fmlaRange="Cups" noThreeD="1" sel="1" val="0"/>
</file>

<file path=xl/ctrlProps/ctrlProp509.xml><?xml version="1.0" encoding="utf-8"?>
<formControlPr xmlns="http://schemas.microsoft.com/office/spreadsheetml/2009/9/main" objectType="Drop" dropStyle="combo" dx="22" fmlaLink="$AL$14" fmlaRange="Cups" noThreeD="1" sel="1" val="0"/>
</file>

<file path=xl/ctrlProps/ctrlProp51.xml><?xml version="1.0" encoding="utf-8"?>
<formControlPr xmlns="http://schemas.microsoft.com/office/spreadsheetml/2009/9/main" objectType="Drop" dropStyle="combo" dx="22" fmlaLink="$O$11" fmlaRange="Cups" noThreeD="1" sel="9" val="2"/>
</file>

<file path=xl/ctrlProps/ctrlProp510.xml><?xml version="1.0" encoding="utf-8"?>
<formControlPr xmlns="http://schemas.microsoft.com/office/spreadsheetml/2009/9/main" objectType="Drop" dropStyle="combo" dx="22" fmlaLink="$AL$15" fmlaRange="Cups" noThreeD="1" sel="1" val="0"/>
</file>

<file path=xl/ctrlProps/ctrlProp511.xml><?xml version="1.0" encoding="utf-8"?>
<formControlPr xmlns="http://schemas.microsoft.com/office/spreadsheetml/2009/9/main" objectType="Drop" dropStyle="combo" dx="22" fmlaLink="$AL$16" fmlaRange="Cups" noThreeD="1" sel="1" val="0"/>
</file>

<file path=xl/ctrlProps/ctrlProp512.xml><?xml version="1.0" encoding="utf-8"?>
<formControlPr xmlns="http://schemas.microsoft.com/office/spreadsheetml/2009/9/main" objectType="Drop" dropStyle="combo" dx="22" fmlaLink="$AL$17" fmlaRange="Cups" noThreeD="1" sel="1" val="0"/>
</file>

<file path=xl/ctrlProps/ctrlProp513.xml><?xml version="1.0" encoding="utf-8"?>
<formControlPr xmlns="http://schemas.microsoft.com/office/spreadsheetml/2009/9/main" objectType="Drop" dropStyle="combo" dx="22" fmlaLink="$AL$18" fmlaRange="Cups" noThreeD="1" sel="1" val="0"/>
</file>

<file path=xl/ctrlProps/ctrlProp514.xml><?xml version="1.0" encoding="utf-8"?>
<formControlPr xmlns="http://schemas.microsoft.com/office/spreadsheetml/2009/9/main" objectType="Drop" dropStyle="combo" dx="22" fmlaLink="$AL$19" fmlaRange="Cups" noThreeD="1" sel="1" val="0"/>
</file>

<file path=xl/ctrlProps/ctrlProp515.xml><?xml version="1.0" encoding="utf-8"?>
<formControlPr xmlns="http://schemas.microsoft.com/office/spreadsheetml/2009/9/main" objectType="Drop" dropStyle="combo" dx="22" fmlaLink="$AO$10" fmlaRange="BEANS" noThreeD="1" sel="1" val="0"/>
</file>

<file path=xl/ctrlProps/ctrlProp516.xml><?xml version="1.0" encoding="utf-8"?>
<formControlPr xmlns="http://schemas.microsoft.com/office/spreadsheetml/2009/9/main" objectType="Drop" dropStyle="combo" dx="22" fmlaLink="$AO$11" fmlaRange="BEANS" noThreeD="1" sel="1" val="0"/>
</file>

<file path=xl/ctrlProps/ctrlProp517.xml><?xml version="1.0" encoding="utf-8"?>
<formControlPr xmlns="http://schemas.microsoft.com/office/spreadsheetml/2009/9/main" objectType="Drop" dropStyle="combo" dx="22" fmlaLink="$AO$12" fmlaRange="BEANS" noThreeD="1" sel="1" val="0"/>
</file>

<file path=xl/ctrlProps/ctrlProp518.xml><?xml version="1.0" encoding="utf-8"?>
<formControlPr xmlns="http://schemas.microsoft.com/office/spreadsheetml/2009/9/main" objectType="Drop" dropStyle="combo" dx="22" fmlaLink="$AO$13" fmlaRange="BEANS" noThreeD="1" sel="1" val="0"/>
</file>

<file path=xl/ctrlProps/ctrlProp519.xml><?xml version="1.0" encoding="utf-8"?>
<formControlPr xmlns="http://schemas.microsoft.com/office/spreadsheetml/2009/9/main" objectType="Drop" dropStyle="combo" dx="22" fmlaLink="$AO$14" fmlaRange="BEANS" noThreeD="1" sel="1" val="0"/>
</file>

<file path=xl/ctrlProps/ctrlProp52.xml><?xml version="1.0" encoding="utf-8"?>
<formControlPr xmlns="http://schemas.microsoft.com/office/spreadsheetml/2009/9/main" objectType="Drop" dropStyle="combo" dx="22" fmlaLink="$O$13" fmlaRange="Cups" noThreeD="1" sel="1" val="0"/>
</file>

<file path=xl/ctrlProps/ctrlProp520.xml><?xml version="1.0" encoding="utf-8"?>
<formControlPr xmlns="http://schemas.microsoft.com/office/spreadsheetml/2009/9/main" objectType="Drop" dropStyle="combo" dx="22" fmlaLink="$AO$15" fmlaRange="BEANS" noThreeD="1" sel="1" val="0"/>
</file>

<file path=xl/ctrlProps/ctrlProp521.xml><?xml version="1.0" encoding="utf-8"?>
<formControlPr xmlns="http://schemas.microsoft.com/office/spreadsheetml/2009/9/main" objectType="Drop" dropStyle="combo" dx="22" fmlaLink="$AO$16" fmlaRange="BEANS" noThreeD="1" sel="1" val="0"/>
</file>

<file path=xl/ctrlProps/ctrlProp522.xml><?xml version="1.0" encoding="utf-8"?>
<formControlPr xmlns="http://schemas.microsoft.com/office/spreadsheetml/2009/9/main" objectType="Drop" dropStyle="combo" dx="22" fmlaLink="$AO$17" fmlaRange="BEANS" noThreeD="1" sel="1" val="0"/>
</file>

<file path=xl/ctrlProps/ctrlProp523.xml><?xml version="1.0" encoding="utf-8"?>
<formControlPr xmlns="http://schemas.microsoft.com/office/spreadsheetml/2009/9/main" objectType="Drop" dropStyle="combo" dx="22" fmlaLink="$AO$18" fmlaRange="BEANS" noThreeD="1" sel="1" val="0"/>
</file>

<file path=xl/ctrlProps/ctrlProp524.xml><?xml version="1.0" encoding="utf-8"?>
<formControlPr xmlns="http://schemas.microsoft.com/office/spreadsheetml/2009/9/main" objectType="Drop" dropStyle="combo" dx="22" fmlaLink="$AO$19" fmlaRange="BEANS" noThreeD="1" sel="1" val="0"/>
</file>

<file path=xl/ctrlProps/ctrlProp525.xml><?xml version="1.0" encoding="utf-8"?>
<formControlPr xmlns="http://schemas.microsoft.com/office/spreadsheetml/2009/9/main" objectType="Drop" dropStyle="combo" dx="22" fmlaLink="$AR$10" fmlaRange="Cups" noThreeD="1" sel="1" val="0"/>
</file>

<file path=xl/ctrlProps/ctrlProp526.xml><?xml version="1.0" encoding="utf-8"?>
<formControlPr xmlns="http://schemas.microsoft.com/office/spreadsheetml/2009/9/main" objectType="Drop" dropStyle="combo" dx="22" fmlaLink="$AR$11" fmlaRange="Cups" noThreeD="1" sel="1" val="0"/>
</file>

<file path=xl/ctrlProps/ctrlProp527.xml><?xml version="1.0" encoding="utf-8"?>
<formControlPr xmlns="http://schemas.microsoft.com/office/spreadsheetml/2009/9/main" objectType="Drop" dropStyle="combo" dx="22" fmlaLink="$AR$12" fmlaRange="Cups" noThreeD="1" sel="1" val="0"/>
</file>

<file path=xl/ctrlProps/ctrlProp528.xml><?xml version="1.0" encoding="utf-8"?>
<formControlPr xmlns="http://schemas.microsoft.com/office/spreadsheetml/2009/9/main" objectType="Drop" dropStyle="combo" dx="22" fmlaLink="$AR$13" fmlaRange="Cups" noThreeD="1" sel="1" val="0"/>
</file>

<file path=xl/ctrlProps/ctrlProp529.xml><?xml version="1.0" encoding="utf-8"?>
<formControlPr xmlns="http://schemas.microsoft.com/office/spreadsheetml/2009/9/main" objectType="Drop" dropStyle="combo" dx="22" fmlaLink="$AR$14" fmlaRange="Cups" noThreeD="1" sel="1" val="0"/>
</file>

<file path=xl/ctrlProps/ctrlProp53.xml><?xml version="1.0" encoding="utf-8"?>
<formControlPr xmlns="http://schemas.microsoft.com/office/spreadsheetml/2009/9/main" objectType="Drop" dropStyle="combo" dx="22" fmlaLink="$O$14" fmlaRange="Cups" noThreeD="1" sel="1" val="0"/>
</file>

<file path=xl/ctrlProps/ctrlProp530.xml><?xml version="1.0" encoding="utf-8"?>
<formControlPr xmlns="http://schemas.microsoft.com/office/spreadsheetml/2009/9/main" objectType="Drop" dropStyle="combo" dx="22" fmlaLink="$AR$15" fmlaRange="Cups" noThreeD="1" sel="1" val="0"/>
</file>

<file path=xl/ctrlProps/ctrlProp531.xml><?xml version="1.0" encoding="utf-8"?>
<formControlPr xmlns="http://schemas.microsoft.com/office/spreadsheetml/2009/9/main" objectType="Drop" dropStyle="combo" dx="22" fmlaLink="$AR$16" fmlaRange="Cups" noThreeD="1" sel="1" val="0"/>
</file>

<file path=xl/ctrlProps/ctrlProp532.xml><?xml version="1.0" encoding="utf-8"?>
<formControlPr xmlns="http://schemas.microsoft.com/office/spreadsheetml/2009/9/main" objectType="Drop" dropStyle="combo" dx="22" fmlaLink="$AR$17" fmlaRange="Cups" noThreeD="1" sel="1" val="0"/>
</file>

<file path=xl/ctrlProps/ctrlProp533.xml><?xml version="1.0" encoding="utf-8"?>
<formControlPr xmlns="http://schemas.microsoft.com/office/spreadsheetml/2009/9/main" objectType="Drop" dropStyle="combo" dx="22" fmlaLink="$AR$18" fmlaRange="Cups" noThreeD="1" sel="1" val="0"/>
</file>

<file path=xl/ctrlProps/ctrlProp534.xml><?xml version="1.0" encoding="utf-8"?>
<formControlPr xmlns="http://schemas.microsoft.com/office/spreadsheetml/2009/9/main" objectType="Drop" dropStyle="combo" dx="22" fmlaLink="$AR$19" fmlaRange="Cups" noThreeD="1" sel="1" val="0"/>
</file>

<file path=xl/ctrlProps/ctrlProp535.xml><?xml version="1.0" encoding="utf-8"?>
<formControlPr xmlns="http://schemas.microsoft.com/office/spreadsheetml/2009/9/main" objectType="Drop" dropStyle="combo" dx="22" fmlaLink="$AU$10" fmlaRange="STARCHY" noThreeD="1" sel="1" val="0"/>
</file>

<file path=xl/ctrlProps/ctrlProp536.xml><?xml version="1.0" encoding="utf-8"?>
<formControlPr xmlns="http://schemas.microsoft.com/office/spreadsheetml/2009/9/main" objectType="Drop" dropStyle="combo" dx="22" fmlaLink="$AU$11" fmlaRange="STARCHY" noThreeD="1" sel="1" val="0"/>
</file>

<file path=xl/ctrlProps/ctrlProp537.xml><?xml version="1.0" encoding="utf-8"?>
<formControlPr xmlns="http://schemas.microsoft.com/office/spreadsheetml/2009/9/main" objectType="Drop" dropStyle="combo" dx="22" fmlaLink="$AU$12" fmlaRange="STARCHY" noThreeD="1" sel="1" val="0"/>
</file>

<file path=xl/ctrlProps/ctrlProp538.xml><?xml version="1.0" encoding="utf-8"?>
<formControlPr xmlns="http://schemas.microsoft.com/office/spreadsheetml/2009/9/main" objectType="Drop" dropStyle="combo" dx="22" fmlaLink="$AU$13" fmlaRange="STARCHY" noThreeD="1" sel="1" val="0"/>
</file>

<file path=xl/ctrlProps/ctrlProp539.xml><?xml version="1.0" encoding="utf-8"?>
<formControlPr xmlns="http://schemas.microsoft.com/office/spreadsheetml/2009/9/main" objectType="Drop" dropStyle="combo" dx="22" fmlaLink="$AU$14" fmlaRange="STARCHY" noThreeD="1" sel="1" val="0"/>
</file>

<file path=xl/ctrlProps/ctrlProp54.xml><?xml version="1.0" encoding="utf-8"?>
<formControlPr xmlns="http://schemas.microsoft.com/office/spreadsheetml/2009/9/main" objectType="Drop" dropStyle="combo" dx="22" fmlaLink="$O$15" fmlaRange="Cups" noThreeD="1" sel="1" val="0"/>
</file>

<file path=xl/ctrlProps/ctrlProp540.xml><?xml version="1.0" encoding="utf-8"?>
<formControlPr xmlns="http://schemas.microsoft.com/office/spreadsheetml/2009/9/main" objectType="Drop" dropStyle="combo" dx="22" fmlaLink="$AU$15" fmlaRange="STARCHY" noThreeD="1" sel="1" val="0"/>
</file>

<file path=xl/ctrlProps/ctrlProp541.xml><?xml version="1.0" encoding="utf-8"?>
<formControlPr xmlns="http://schemas.microsoft.com/office/spreadsheetml/2009/9/main" objectType="Drop" dropStyle="combo" dx="22" fmlaLink="$AU$16" fmlaRange="STARCHY" noThreeD="1" sel="1" val="0"/>
</file>

<file path=xl/ctrlProps/ctrlProp542.xml><?xml version="1.0" encoding="utf-8"?>
<formControlPr xmlns="http://schemas.microsoft.com/office/spreadsheetml/2009/9/main" objectType="Drop" dropStyle="combo" dx="22" fmlaLink="$AU$17" fmlaRange="STARCHY" noThreeD="1" sel="1" val="0"/>
</file>

<file path=xl/ctrlProps/ctrlProp543.xml><?xml version="1.0" encoding="utf-8"?>
<formControlPr xmlns="http://schemas.microsoft.com/office/spreadsheetml/2009/9/main" objectType="Drop" dropStyle="combo" dx="22" fmlaLink="$AU$18" fmlaRange="STARCHY" noThreeD="1" sel="1" val="0"/>
</file>

<file path=xl/ctrlProps/ctrlProp544.xml><?xml version="1.0" encoding="utf-8"?>
<formControlPr xmlns="http://schemas.microsoft.com/office/spreadsheetml/2009/9/main" objectType="Drop" dropStyle="combo" dx="22" fmlaLink="$AU$19" fmlaRange="STARCHY" noThreeD="1" sel="1" val="0"/>
</file>

<file path=xl/ctrlProps/ctrlProp545.xml><?xml version="1.0" encoding="utf-8"?>
<formControlPr xmlns="http://schemas.microsoft.com/office/spreadsheetml/2009/9/main" objectType="Drop" dropStyle="combo" dx="22" fmlaLink="$AX$10" fmlaRange="Cups" noThreeD="1" sel="1" val="0"/>
</file>

<file path=xl/ctrlProps/ctrlProp546.xml><?xml version="1.0" encoding="utf-8"?>
<formControlPr xmlns="http://schemas.microsoft.com/office/spreadsheetml/2009/9/main" objectType="Drop" dropStyle="combo" dx="22" fmlaLink="$AX$11" fmlaRange="Cups" noThreeD="1" sel="1" val="0"/>
</file>

<file path=xl/ctrlProps/ctrlProp547.xml><?xml version="1.0" encoding="utf-8"?>
<formControlPr xmlns="http://schemas.microsoft.com/office/spreadsheetml/2009/9/main" objectType="Drop" dropStyle="combo" dx="22" fmlaLink="$AX$12" fmlaRange="Cups" noThreeD="1" sel="1" val="0"/>
</file>

<file path=xl/ctrlProps/ctrlProp548.xml><?xml version="1.0" encoding="utf-8"?>
<formControlPr xmlns="http://schemas.microsoft.com/office/spreadsheetml/2009/9/main" objectType="Drop" dropStyle="combo" dx="22" fmlaLink="$AX$13" fmlaRange="Cups" noThreeD="1" sel="1" val="0"/>
</file>

<file path=xl/ctrlProps/ctrlProp549.xml><?xml version="1.0" encoding="utf-8"?>
<formControlPr xmlns="http://schemas.microsoft.com/office/spreadsheetml/2009/9/main" objectType="Drop" dropStyle="combo" dx="22" fmlaLink="$AX$14" fmlaRange="Cups" noThreeD="1" sel="1" val="0"/>
</file>

<file path=xl/ctrlProps/ctrlProp55.xml><?xml version="1.0" encoding="utf-8"?>
<formControlPr xmlns="http://schemas.microsoft.com/office/spreadsheetml/2009/9/main" objectType="Drop" dropStyle="combo" dx="22" fmlaLink="$O$16" fmlaRange="Cups" noThreeD="1" sel="1" val="0"/>
</file>

<file path=xl/ctrlProps/ctrlProp550.xml><?xml version="1.0" encoding="utf-8"?>
<formControlPr xmlns="http://schemas.microsoft.com/office/spreadsheetml/2009/9/main" objectType="Drop" dropStyle="combo" dx="22" fmlaLink="$AX$15" fmlaRange="Cups" noThreeD="1" sel="1" val="0"/>
</file>

<file path=xl/ctrlProps/ctrlProp551.xml><?xml version="1.0" encoding="utf-8"?>
<formControlPr xmlns="http://schemas.microsoft.com/office/spreadsheetml/2009/9/main" objectType="Drop" dropStyle="combo" dx="22" fmlaLink="$AX$16" fmlaRange="Cups" noThreeD="1" sel="1" val="0"/>
</file>

<file path=xl/ctrlProps/ctrlProp552.xml><?xml version="1.0" encoding="utf-8"?>
<formControlPr xmlns="http://schemas.microsoft.com/office/spreadsheetml/2009/9/main" objectType="Drop" dropStyle="combo" dx="22" fmlaLink="$AX$17" fmlaRange="Cups" noThreeD="1" sel="1" val="0"/>
</file>

<file path=xl/ctrlProps/ctrlProp553.xml><?xml version="1.0" encoding="utf-8"?>
<formControlPr xmlns="http://schemas.microsoft.com/office/spreadsheetml/2009/9/main" objectType="Drop" dropStyle="combo" dx="22" fmlaLink="$AX$18" fmlaRange="Cups" noThreeD="1" sel="1" val="0"/>
</file>

<file path=xl/ctrlProps/ctrlProp554.xml><?xml version="1.0" encoding="utf-8"?>
<formControlPr xmlns="http://schemas.microsoft.com/office/spreadsheetml/2009/9/main" objectType="Drop" dropStyle="combo" dx="22" fmlaLink="$AX$19" fmlaRange="Cups" noThreeD="1" sel="1" val="0"/>
</file>

<file path=xl/ctrlProps/ctrlProp555.xml><?xml version="1.0" encoding="utf-8"?>
<formControlPr xmlns="http://schemas.microsoft.com/office/spreadsheetml/2009/9/main" objectType="Drop" dropStyle="combo" dx="22" fmlaLink="$BA$10" fmlaRange="OTHER" noThreeD="1" sel="1" val="0"/>
</file>

<file path=xl/ctrlProps/ctrlProp556.xml><?xml version="1.0" encoding="utf-8"?>
<formControlPr xmlns="http://schemas.microsoft.com/office/spreadsheetml/2009/9/main" objectType="Drop" dropStyle="combo" dx="22" fmlaLink="$BA$11" fmlaRange="OTHER" noThreeD="1" sel="1" val="0"/>
</file>

<file path=xl/ctrlProps/ctrlProp557.xml><?xml version="1.0" encoding="utf-8"?>
<formControlPr xmlns="http://schemas.microsoft.com/office/spreadsheetml/2009/9/main" objectType="Drop" dropStyle="combo" dx="22" fmlaLink="$BA$12" fmlaRange="OTHER" noThreeD="1" sel="1" val="0"/>
</file>

<file path=xl/ctrlProps/ctrlProp558.xml><?xml version="1.0" encoding="utf-8"?>
<formControlPr xmlns="http://schemas.microsoft.com/office/spreadsheetml/2009/9/main" objectType="Drop" dropStyle="combo" dx="22" fmlaLink="$BA$13" fmlaRange="OTHER" noThreeD="1" sel="1" val="0"/>
</file>

<file path=xl/ctrlProps/ctrlProp559.xml><?xml version="1.0" encoding="utf-8"?>
<formControlPr xmlns="http://schemas.microsoft.com/office/spreadsheetml/2009/9/main" objectType="Drop" dropStyle="combo" dx="22" fmlaLink="$BA$14" fmlaRange="OTHER" noThreeD="1" sel="1" val="0"/>
</file>

<file path=xl/ctrlProps/ctrlProp56.xml><?xml version="1.0" encoding="utf-8"?>
<formControlPr xmlns="http://schemas.microsoft.com/office/spreadsheetml/2009/9/main" objectType="Drop" dropStyle="combo" dx="22" fmlaLink="$O$17" fmlaRange="Cups" noThreeD="1" sel="1" val="0"/>
</file>

<file path=xl/ctrlProps/ctrlProp560.xml><?xml version="1.0" encoding="utf-8"?>
<formControlPr xmlns="http://schemas.microsoft.com/office/spreadsheetml/2009/9/main" objectType="Drop" dropStyle="combo" dx="22" fmlaLink="$BA$15" fmlaRange="OTHER" noThreeD="1" sel="1" val="0"/>
</file>

<file path=xl/ctrlProps/ctrlProp561.xml><?xml version="1.0" encoding="utf-8"?>
<formControlPr xmlns="http://schemas.microsoft.com/office/spreadsheetml/2009/9/main" objectType="Drop" dropStyle="combo" dx="22" fmlaLink="$BA$16" fmlaRange="OTHER" noThreeD="1" sel="1" val="0"/>
</file>

<file path=xl/ctrlProps/ctrlProp562.xml><?xml version="1.0" encoding="utf-8"?>
<formControlPr xmlns="http://schemas.microsoft.com/office/spreadsheetml/2009/9/main" objectType="Drop" dropStyle="combo" dx="22" fmlaLink="$BA$17" fmlaRange="OTHER" noThreeD="1" sel="1" val="0"/>
</file>

<file path=xl/ctrlProps/ctrlProp563.xml><?xml version="1.0" encoding="utf-8"?>
<formControlPr xmlns="http://schemas.microsoft.com/office/spreadsheetml/2009/9/main" objectType="Drop" dropStyle="combo" dx="22" fmlaLink="$BA$18" fmlaRange="OTHER" noThreeD="1" sel="1" val="0"/>
</file>

<file path=xl/ctrlProps/ctrlProp564.xml><?xml version="1.0" encoding="utf-8"?>
<formControlPr xmlns="http://schemas.microsoft.com/office/spreadsheetml/2009/9/main" objectType="Drop" dropStyle="combo" dx="22" fmlaLink="$BA$19" fmlaRange="OTHER" noThreeD="1" sel="1" val="0"/>
</file>

<file path=xl/ctrlProps/ctrlProp565.xml><?xml version="1.0" encoding="utf-8"?>
<formControlPr xmlns="http://schemas.microsoft.com/office/spreadsheetml/2009/9/main" objectType="Drop" dropStyle="combo" dx="22" fmlaLink="$BD$10" fmlaRange="Cups" noThreeD="1" sel="1" val="0"/>
</file>

<file path=xl/ctrlProps/ctrlProp566.xml><?xml version="1.0" encoding="utf-8"?>
<formControlPr xmlns="http://schemas.microsoft.com/office/spreadsheetml/2009/9/main" objectType="Drop" dropStyle="combo" dx="22" fmlaLink="$BD$11" fmlaRange="Cups" noThreeD="1" sel="1" val="0"/>
</file>

<file path=xl/ctrlProps/ctrlProp567.xml><?xml version="1.0" encoding="utf-8"?>
<formControlPr xmlns="http://schemas.microsoft.com/office/spreadsheetml/2009/9/main" objectType="Drop" dropStyle="combo" dx="22" fmlaLink="$BD$12" fmlaRange="Cups" noThreeD="1" sel="1" val="0"/>
</file>

<file path=xl/ctrlProps/ctrlProp568.xml><?xml version="1.0" encoding="utf-8"?>
<formControlPr xmlns="http://schemas.microsoft.com/office/spreadsheetml/2009/9/main" objectType="Drop" dropStyle="combo" dx="22" fmlaLink="$BD$13" fmlaRange="Cups" noThreeD="1" sel="1" val="0"/>
</file>

<file path=xl/ctrlProps/ctrlProp569.xml><?xml version="1.0" encoding="utf-8"?>
<formControlPr xmlns="http://schemas.microsoft.com/office/spreadsheetml/2009/9/main" objectType="Drop" dropStyle="combo" dx="22" fmlaLink="$BD$14" fmlaRange="Cups" noThreeD="1" sel="1" val="0"/>
</file>

<file path=xl/ctrlProps/ctrlProp57.xml><?xml version="1.0" encoding="utf-8"?>
<formControlPr xmlns="http://schemas.microsoft.com/office/spreadsheetml/2009/9/main" objectType="Drop" dropStyle="combo" dx="22" fmlaLink="$O$18" fmlaRange="Cups" noThreeD="1" sel="1" val="0"/>
</file>

<file path=xl/ctrlProps/ctrlProp570.xml><?xml version="1.0" encoding="utf-8"?>
<formControlPr xmlns="http://schemas.microsoft.com/office/spreadsheetml/2009/9/main" objectType="Drop" dropStyle="combo" dx="22" fmlaLink="$BD$15" fmlaRange="Cups" noThreeD="1" sel="1" val="0"/>
</file>

<file path=xl/ctrlProps/ctrlProp571.xml><?xml version="1.0" encoding="utf-8"?>
<formControlPr xmlns="http://schemas.microsoft.com/office/spreadsheetml/2009/9/main" objectType="Drop" dropStyle="combo" dx="22" fmlaLink="$BD$16" fmlaRange="Cups" noThreeD="1" sel="1" val="0"/>
</file>

<file path=xl/ctrlProps/ctrlProp572.xml><?xml version="1.0" encoding="utf-8"?>
<formControlPr xmlns="http://schemas.microsoft.com/office/spreadsheetml/2009/9/main" objectType="Drop" dropStyle="combo" dx="22" fmlaLink="$BD$17" fmlaRange="Cups" noThreeD="1" sel="1" val="0"/>
</file>

<file path=xl/ctrlProps/ctrlProp573.xml><?xml version="1.0" encoding="utf-8"?>
<formControlPr xmlns="http://schemas.microsoft.com/office/spreadsheetml/2009/9/main" objectType="Drop" dropStyle="combo" dx="22" fmlaLink="$BD$18" fmlaRange="Cups" noThreeD="1" sel="1" val="0"/>
</file>

<file path=xl/ctrlProps/ctrlProp574.xml><?xml version="1.0" encoding="utf-8"?>
<formControlPr xmlns="http://schemas.microsoft.com/office/spreadsheetml/2009/9/main" objectType="Drop" dropStyle="combo" dx="22" fmlaLink="$BD$19" fmlaRange="Cups" noThreeD="1" sel="1" val="0"/>
</file>

<file path=xl/ctrlProps/ctrlProp575.xml><?xml version="1.0" encoding="utf-8"?>
<formControlPr xmlns="http://schemas.microsoft.com/office/spreadsheetml/2009/9/main" objectType="Drop" dropStyle="combo" dx="22" fmlaLink="$AC$18" fmlaRange="GREEN" noThreeD="1" sel="1" val="0"/>
</file>

<file path=xl/ctrlProps/ctrlProp576.xml><?xml version="1.0" encoding="utf-8"?>
<formControlPr xmlns="http://schemas.microsoft.com/office/spreadsheetml/2009/9/main" objectType="Drop" dropStyle="combo" dx="22" fmlaLink="$W$16" fmlaRange="Cups" noThreeD="1" sel="1" val="0"/>
</file>

<file path=xl/ctrlProps/ctrlProp577.xml><?xml version="1.0" encoding="utf-8"?>
<formControlPr xmlns="http://schemas.microsoft.com/office/spreadsheetml/2009/9/main" objectType="Drop" dropStyle="combo" dx="22" fmlaLink="$W$15" fmlaRange="Cups" noThreeD="1" sel="1" val="0"/>
</file>

<file path=xl/ctrlProps/ctrlProp578.xml><?xml version="1.0" encoding="utf-8"?>
<formControlPr xmlns="http://schemas.microsoft.com/office/spreadsheetml/2009/9/main" objectType="Drop" dropStyle="combo" dx="22" fmlaLink="$W$13" fmlaRange="Cups" noThreeD="1" sel="1" val="0"/>
</file>

<file path=xl/ctrlProps/ctrlProp579.xml><?xml version="1.0" encoding="utf-8"?>
<formControlPr xmlns="http://schemas.microsoft.com/office/spreadsheetml/2009/9/main" objectType="Drop" dropStyle="combo" dx="22" fmlaLink="$W$14" fmlaRange="Cups" noThreeD="1" sel="1" val="0"/>
</file>

<file path=xl/ctrlProps/ctrlProp58.xml><?xml version="1.0" encoding="utf-8"?>
<formControlPr xmlns="http://schemas.microsoft.com/office/spreadsheetml/2009/9/main" objectType="Drop" dropStyle="combo" dx="22" fmlaLink="$O$19" fmlaRange="Cups" noThreeD="1" sel="1" val="0"/>
</file>

<file path=xl/ctrlProps/ctrlProp580.xml><?xml version="1.0" encoding="utf-8"?>
<formControlPr xmlns="http://schemas.microsoft.com/office/spreadsheetml/2009/9/main" objectType="Drop" dropStyle="combo" dx="22" fmlaLink="$W$17" fmlaRange="Cups" noThreeD="1" sel="1" val="0"/>
</file>

<file path=xl/ctrlProps/ctrlProp581.xml><?xml version="1.0" encoding="utf-8"?>
<formControlPr xmlns="http://schemas.microsoft.com/office/spreadsheetml/2009/9/main" objectType="Drop" dropStyle="combo" dx="22" fmlaLink="$AF$7" fmlaRange="Cups" noThreeD="1" sel="1" val="0"/>
</file>

<file path=xl/ctrlProps/ctrlProp582.xml><?xml version="1.0" encoding="utf-8"?>
<formControlPr xmlns="http://schemas.microsoft.com/office/spreadsheetml/2009/9/main" objectType="Drop" dropStyle="combo" dx="22" fmlaLink="$AL$7" fmlaRange="Cups" noThreeD="1" sel="1" val="0"/>
</file>

<file path=xl/ctrlProps/ctrlProp583.xml><?xml version="1.0" encoding="utf-8"?>
<formControlPr xmlns="http://schemas.microsoft.com/office/spreadsheetml/2009/9/main" objectType="Drop" dropStyle="combo" dx="22" fmlaLink="$AR$7" fmlaRange="Cups" noThreeD="1" sel="1" val="0"/>
</file>

<file path=xl/ctrlProps/ctrlProp584.xml><?xml version="1.0" encoding="utf-8"?>
<formControlPr xmlns="http://schemas.microsoft.com/office/spreadsheetml/2009/9/main" objectType="Drop" dropStyle="combo" dx="22" fmlaLink="$AX$7" fmlaRange="Cups" noThreeD="1" sel="1" val="0"/>
</file>

<file path=xl/ctrlProps/ctrlProp585.xml><?xml version="1.0" encoding="utf-8"?>
<formControlPr xmlns="http://schemas.microsoft.com/office/spreadsheetml/2009/9/main" objectType="Drop" dropStyle="combo" dx="22" fmlaLink="$BD$5" fmlaRange="Cups" noThreeD="1" sel="1" val="0"/>
</file>

<file path=xl/ctrlProps/ctrlProp586.xml><?xml version="1.0" encoding="utf-8"?>
<formControlPr xmlns="http://schemas.microsoft.com/office/spreadsheetml/2009/9/main" objectType="CheckBox" fmlaLink="$AR$3" lockText="1"/>
</file>

<file path=xl/ctrlProps/ctrlProp587.xml><?xml version="1.0" encoding="utf-8"?>
<formControlPr xmlns="http://schemas.microsoft.com/office/spreadsheetml/2009/9/main" objectType="Drop" dropStyle="combo" dx="22" fmlaLink="$A$7" fmlaRange="meals" noThreeD="1" sel="1" val="0"/>
</file>

<file path=xl/ctrlProps/ctrlProp588.xml><?xml version="1.0" encoding="utf-8"?>
<formControlPr xmlns="http://schemas.microsoft.com/office/spreadsheetml/2009/9/main" objectType="Drop" dropStyle="combo" dx="22" fmlaLink="$A$8" fmlaRange="meals" noThreeD="1" sel="1" val="0"/>
</file>

<file path=xl/ctrlProps/ctrlProp589.xml><?xml version="1.0" encoding="utf-8"?>
<formControlPr xmlns="http://schemas.microsoft.com/office/spreadsheetml/2009/9/main" objectType="Drop" dropStyle="combo" dx="22" fmlaLink="$A$9" fmlaRange="meals" noThreeD="1" sel="1" val="0"/>
</file>

<file path=xl/ctrlProps/ctrlProp59.xml><?xml version="1.0" encoding="utf-8"?>
<formControlPr xmlns="http://schemas.microsoft.com/office/spreadsheetml/2009/9/main" objectType="Drop" dropStyle="combo" dx="22" fmlaLink="$O$20" fmlaRange="Cups" noThreeD="1" sel="1" val="0"/>
</file>

<file path=xl/ctrlProps/ctrlProp590.xml><?xml version="1.0" encoding="utf-8"?>
<formControlPr xmlns="http://schemas.microsoft.com/office/spreadsheetml/2009/9/main" objectType="Drop" dropStyle="combo" dx="22" fmlaLink="$A$10" fmlaRange="meals" noThreeD="1" sel="1" val="0"/>
</file>

<file path=xl/ctrlProps/ctrlProp591.xml><?xml version="1.0" encoding="utf-8"?>
<formControlPr xmlns="http://schemas.microsoft.com/office/spreadsheetml/2009/9/main" objectType="Drop" dropStyle="combo" dx="22" fmlaLink="$A$11" fmlaRange="meals" noThreeD="1" sel="1" val="0"/>
</file>

<file path=xl/ctrlProps/ctrlProp592.xml><?xml version="1.0" encoding="utf-8"?>
<formControlPr xmlns="http://schemas.microsoft.com/office/spreadsheetml/2009/9/main" objectType="Drop" dropStyle="combo" dx="22" fmlaLink="$A$12" fmlaRange="meals" noThreeD="1" sel="1" val="0"/>
</file>

<file path=xl/ctrlProps/ctrlProp593.xml><?xml version="1.0" encoding="utf-8"?>
<formControlPr xmlns="http://schemas.microsoft.com/office/spreadsheetml/2009/9/main" objectType="Drop" dropStyle="combo" dx="22" fmlaLink="$A$13" fmlaRange="meals" noThreeD="1" sel="1" val="0"/>
</file>

<file path=xl/ctrlProps/ctrlProp594.xml><?xml version="1.0" encoding="utf-8"?>
<formControlPr xmlns="http://schemas.microsoft.com/office/spreadsheetml/2009/9/main" objectType="Drop" dropStyle="combo" dx="22" fmlaLink="$A$14" fmlaRange="meals" noThreeD="1" sel="1" val="0"/>
</file>

<file path=xl/ctrlProps/ctrlProp595.xml><?xml version="1.0" encoding="utf-8"?>
<formControlPr xmlns="http://schemas.microsoft.com/office/spreadsheetml/2009/9/main" objectType="Drop" dropStyle="combo" dx="22" fmlaLink="$A$15" fmlaRange="meals" noThreeD="1" sel="1" val="0"/>
</file>

<file path=xl/ctrlProps/ctrlProp596.xml><?xml version="1.0" encoding="utf-8"?>
<formControlPr xmlns="http://schemas.microsoft.com/office/spreadsheetml/2009/9/main" objectType="Drop" dropStyle="combo" dx="22" fmlaLink="$A$16" fmlaRange="meals" noThreeD="1" sel="1" val="0"/>
</file>

<file path=xl/ctrlProps/ctrlProp597.xml><?xml version="1.0" encoding="utf-8"?>
<formControlPr xmlns="http://schemas.microsoft.com/office/spreadsheetml/2009/9/main" objectType="Drop" dropStyle="combo" dx="22" fmlaLink="$A$17" fmlaRange="meals" noThreeD="1" sel="1" val="0"/>
</file>

<file path=xl/ctrlProps/ctrlProp598.xml><?xml version="1.0" encoding="utf-8"?>
<formControlPr xmlns="http://schemas.microsoft.com/office/spreadsheetml/2009/9/main" objectType="Drop" dropStyle="combo" dx="22" fmlaLink="$A$18" fmlaRange="meals" noThreeD="1" sel="1" val="0"/>
</file>

<file path=xl/ctrlProps/ctrlProp599.xml><?xml version="1.0" encoding="utf-8"?>
<formControlPr xmlns="http://schemas.microsoft.com/office/spreadsheetml/2009/9/main" objectType="Drop" dropStyle="combo" dx="22" fmlaLink="$A$19" fmlaRange="meals" noThreeD="1" sel="1" val="0"/>
</file>

<file path=xl/ctrlProps/ctrlProp6.xml><?xml version="1.0" encoding="utf-8"?>
<formControlPr xmlns="http://schemas.microsoft.com/office/spreadsheetml/2009/9/main" objectType="Drop" dropStyle="combo" dx="22" fmlaLink="$I$17" fmlaRange="Cups" noThreeD="1" sel="1" val="0"/>
</file>

<file path=xl/ctrlProps/ctrlProp60.xml><?xml version="1.0" encoding="utf-8"?>
<formControlPr xmlns="http://schemas.microsoft.com/office/spreadsheetml/2009/9/main" objectType="Drop" dropStyle="combo" dx="22" fmlaLink="$O$21" fmlaRange="Cups" noThreeD="1" sel="1" val="0"/>
</file>

<file path=xl/ctrlProps/ctrlProp600.xml><?xml version="1.0" encoding="utf-8"?>
<formControlPr xmlns="http://schemas.microsoft.com/office/spreadsheetml/2009/9/main" objectType="Drop" dropStyle="combo" dx="22" fmlaLink="$A$20" fmlaRange="meals" noThreeD="1" sel="1" val="0"/>
</file>

<file path=xl/ctrlProps/ctrlProp601.xml><?xml version="1.0" encoding="utf-8"?>
<formControlPr xmlns="http://schemas.microsoft.com/office/spreadsheetml/2009/9/main" objectType="Drop" dropStyle="combo" dx="22" fmlaLink="$A$21" fmlaRange="meals" noThreeD="1" sel="1" val="0"/>
</file>

<file path=xl/ctrlProps/ctrlProp602.xml><?xml version="1.0" encoding="utf-8"?>
<formControlPr xmlns="http://schemas.microsoft.com/office/spreadsheetml/2009/9/main" objectType="Drop" dropStyle="combo" dx="22" fmlaLink="$A$22" fmlaRange="meals" noThreeD="1" sel="1" val="0"/>
</file>

<file path=xl/ctrlProps/ctrlProp603.xml><?xml version="1.0" encoding="utf-8"?>
<formControlPr xmlns="http://schemas.microsoft.com/office/spreadsheetml/2009/9/main" objectType="Drop" dropStyle="combo" dx="22" fmlaLink="$A$23" fmlaRange="meals" noThreeD="1" sel="1" val="0"/>
</file>

<file path=xl/ctrlProps/ctrlProp604.xml><?xml version="1.0" encoding="utf-8"?>
<formControlPr xmlns="http://schemas.microsoft.com/office/spreadsheetml/2009/9/main" objectType="Drop" dropStyle="combo" dx="22" fmlaLink="$A$24" fmlaRange="meals" noThreeD="1" sel="1" val="0"/>
</file>

<file path=xl/ctrlProps/ctrlProp605.xml><?xml version="1.0" encoding="utf-8"?>
<formControlPr xmlns="http://schemas.microsoft.com/office/spreadsheetml/2009/9/main" objectType="Drop" dropStyle="combo" dx="22" fmlaLink="$A$25" fmlaRange="meals" noThreeD="1" sel="1" val="0"/>
</file>

<file path=xl/ctrlProps/ctrlProp606.xml><?xml version="1.0" encoding="utf-8"?>
<formControlPr xmlns="http://schemas.microsoft.com/office/spreadsheetml/2009/9/main" objectType="Drop" dropStyle="combo" dx="22" fmlaLink="$A$26" fmlaRange="meals" noThreeD="1" sel="1" val="0"/>
</file>

<file path=xl/ctrlProps/ctrlProp607.xml><?xml version="1.0" encoding="utf-8"?>
<formControlPr xmlns="http://schemas.microsoft.com/office/spreadsheetml/2009/9/main" objectType="CheckBox" fmlaLink="$X$5" lockText="1"/>
</file>

<file path=xl/ctrlProps/ctrlProp608.xml><?xml version="1.0" encoding="utf-8"?>
<formControlPr xmlns="http://schemas.microsoft.com/office/spreadsheetml/2009/9/main" objectType="CheckBox" fmlaLink="$X$6" lockText="1"/>
</file>

<file path=xl/ctrlProps/ctrlProp609.xml><?xml version="1.0" encoding="utf-8"?>
<formControlPr xmlns="http://schemas.microsoft.com/office/spreadsheetml/2009/9/main" objectType="CheckBox" fmlaLink="$X$7" lockText="1"/>
</file>

<file path=xl/ctrlProps/ctrlProp61.xml><?xml version="1.0" encoding="utf-8"?>
<formControlPr xmlns="http://schemas.microsoft.com/office/spreadsheetml/2009/9/main" objectType="Drop" dropStyle="combo" dx="22" fmlaLink="$O$22" fmlaRange="Cups" noThreeD="1" sel="1" val="0"/>
</file>

<file path=xl/ctrlProps/ctrlProp610.xml><?xml version="1.0" encoding="utf-8"?>
<formControlPr xmlns="http://schemas.microsoft.com/office/spreadsheetml/2009/9/main" objectType="CheckBox" fmlaLink="$X$8" lockText="1"/>
</file>

<file path=xl/ctrlProps/ctrlProp611.xml><?xml version="1.0" encoding="utf-8"?>
<formControlPr xmlns="http://schemas.microsoft.com/office/spreadsheetml/2009/9/main" objectType="CheckBox" fmlaLink="$X$9" lockText="1"/>
</file>

<file path=xl/ctrlProps/ctrlProp612.xml><?xml version="1.0" encoding="utf-8"?>
<formControlPr xmlns="http://schemas.microsoft.com/office/spreadsheetml/2009/9/main" objectType="Drop" dropStyle="combo" dx="22" fmlaLink="$AC$10" fmlaRange="GREEN" noThreeD="1" sel="1" val="0"/>
</file>

<file path=xl/ctrlProps/ctrlProp613.xml><?xml version="1.0" encoding="utf-8"?>
<formControlPr xmlns="http://schemas.microsoft.com/office/spreadsheetml/2009/9/main" objectType="Drop" dropStyle="combo" dx="22" fmlaLink="$AC$11" fmlaRange="GREEN" noThreeD="1" sel="1" val="0"/>
</file>

<file path=xl/ctrlProps/ctrlProp614.xml><?xml version="1.0" encoding="utf-8"?>
<formControlPr xmlns="http://schemas.microsoft.com/office/spreadsheetml/2009/9/main" objectType="Drop" dropStyle="combo" dx="22" fmlaLink="$AC$12" fmlaRange="GREEN" noThreeD="1" sel="1" val="0"/>
</file>

<file path=xl/ctrlProps/ctrlProp615.xml><?xml version="1.0" encoding="utf-8"?>
<formControlPr xmlns="http://schemas.microsoft.com/office/spreadsheetml/2009/9/main" objectType="Drop" dropStyle="combo" dx="22" fmlaLink="$AC$13" fmlaRange="GREEN" noThreeD="1" sel="1" val="0"/>
</file>

<file path=xl/ctrlProps/ctrlProp616.xml><?xml version="1.0" encoding="utf-8"?>
<formControlPr xmlns="http://schemas.microsoft.com/office/spreadsheetml/2009/9/main" objectType="Drop" dropStyle="combo" dx="22" fmlaLink="$AC$14" fmlaRange="GREEN" noThreeD="1" sel="1" val="0"/>
</file>

<file path=xl/ctrlProps/ctrlProp617.xml><?xml version="1.0" encoding="utf-8"?>
<formControlPr xmlns="http://schemas.microsoft.com/office/spreadsheetml/2009/9/main" objectType="Drop" dropStyle="combo" dx="22" fmlaLink="$AC$15" fmlaRange="GREEN" noThreeD="1" sel="1" val="0"/>
</file>

<file path=xl/ctrlProps/ctrlProp618.xml><?xml version="1.0" encoding="utf-8"?>
<formControlPr xmlns="http://schemas.microsoft.com/office/spreadsheetml/2009/9/main" objectType="Drop" dropStyle="combo" dx="22" fmlaLink="$AC$16" fmlaRange="GREEN" noThreeD="1" sel="1" val="0"/>
</file>

<file path=xl/ctrlProps/ctrlProp619.xml><?xml version="1.0" encoding="utf-8"?>
<formControlPr xmlns="http://schemas.microsoft.com/office/spreadsheetml/2009/9/main" objectType="Drop" dropStyle="combo" dx="22" fmlaLink="$AC$17" fmlaRange="GREEN" noThreeD="1" sel="1" val="0"/>
</file>

<file path=xl/ctrlProps/ctrlProp62.xml><?xml version="1.0" encoding="utf-8"?>
<formControlPr xmlns="http://schemas.microsoft.com/office/spreadsheetml/2009/9/main" objectType="Drop" dropStyle="combo" dx="22" fmlaLink="$O$23" fmlaRange="Cups" noThreeD="1" sel="1" val="0"/>
</file>

<file path=xl/ctrlProps/ctrlProp620.xml><?xml version="1.0" encoding="utf-8"?>
<formControlPr xmlns="http://schemas.microsoft.com/office/spreadsheetml/2009/9/main" objectType="Drop" dropStyle="combo" dx="22" fmlaLink="$AC$19" fmlaRange="GREEN" noThreeD="1" sel="1" val="0"/>
</file>

<file path=xl/ctrlProps/ctrlProp621.xml><?xml version="1.0" encoding="utf-8"?>
<formControlPr xmlns="http://schemas.microsoft.com/office/spreadsheetml/2009/9/main" objectType="Drop" dropStyle="combo" dx="22" fmlaLink="$AF$10" fmlaRange="Cups" noThreeD="1" sel="1" val="0"/>
</file>

<file path=xl/ctrlProps/ctrlProp622.xml><?xml version="1.0" encoding="utf-8"?>
<formControlPr xmlns="http://schemas.microsoft.com/office/spreadsheetml/2009/9/main" objectType="Drop" dropStyle="combo" dx="22" fmlaLink="$AF$11" fmlaRange="Cups" noThreeD="1" sel="1" val="0"/>
</file>

<file path=xl/ctrlProps/ctrlProp623.xml><?xml version="1.0" encoding="utf-8"?>
<formControlPr xmlns="http://schemas.microsoft.com/office/spreadsheetml/2009/9/main" objectType="Drop" dropStyle="combo" dx="22" fmlaLink="$AF$12" fmlaRange="Cups" noThreeD="1" sel="1" val="0"/>
</file>

<file path=xl/ctrlProps/ctrlProp624.xml><?xml version="1.0" encoding="utf-8"?>
<formControlPr xmlns="http://schemas.microsoft.com/office/spreadsheetml/2009/9/main" objectType="Drop" dropStyle="combo" dx="22" fmlaLink="$AF$13" fmlaRange="Cups" noThreeD="1" sel="1" val="0"/>
</file>

<file path=xl/ctrlProps/ctrlProp625.xml><?xml version="1.0" encoding="utf-8"?>
<formControlPr xmlns="http://schemas.microsoft.com/office/spreadsheetml/2009/9/main" objectType="Drop" dropStyle="combo" dx="22" fmlaLink="$AF$14" fmlaRange="Cups" noThreeD="1" sel="1" val="0"/>
</file>

<file path=xl/ctrlProps/ctrlProp626.xml><?xml version="1.0" encoding="utf-8"?>
<formControlPr xmlns="http://schemas.microsoft.com/office/spreadsheetml/2009/9/main" objectType="Drop" dropStyle="combo" dx="22" fmlaLink="$AF$15" fmlaRange="Cups" noThreeD="1" sel="1" val="0"/>
</file>

<file path=xl/ctrlProps/ctrlProp627.xml><?xml version="1.0" encoding="utf-8"?>
<formControlPr xmlns="http://schemas.microsoft.com/office/spreadsheetml/2009/9/main" objectType="Drop" dropStyle="combo" dx="22" fmlaLink="$AF$16" fmlaRange="Cups" noThreeD="1" sel="1" val="0"/>
</file>

<file path=xl/ctrlProps/ctrlProp628.xml><?xml version="1.0" encoding="utf-8"?>
<formControlPr xmlns="http://schemas.microsoft.com/office/spreadsheetml/2009/9/main" objectType="Drop" dropStyle="combo" dx="22" fmlaLink="$AF$17" fmlaRange="Cups" noThreeD="1" sel="1" val="0"/>
</file>

<file path=xl/ctrlProps/ctrlProp629.xml><?xml version="1.0" encoding="utf-8"?>
<formControlPr xmlns="http://schemas.microsoft.com/office/spreadsheetml/2009/9/main" objectType="Drop" dropStyle="combo" dx="22" fmlaLink="$AF$18" fmlaRange="Cups" noThreeD="1" sel="1" val="0"/>
</file>

<file path=xl/ctrlProps/ctrlProp63.xml><?xml version="1.0" encoding="utf-8"?>
<formControlPr xmlns="http://schemas.microsoft.com/office/spreadsheetml/2009/9/main" objectType="Drop" dropStyle="combo" dx="22" fmlaLink="$O$24" fmlaRange="Cups" noThreeD="1" sel="1" val="0"/>
</file>

<file path=xl/ctrlProps/ctrlProp630.xml><?xml version="1.0" encoding="utf-8"?>
<formControlPr xmlns="http://schemas.microsoft.com/office/spreadsheetml/2009/9/main" objectType="Drop" dropStyle="combo" dx="22" fmlaLink="$AF$19" fmlaRange="Cups" noThreeD="1" sel="1" val="0"/>
</file>

<file path=xl/ctrlProps/ctrlProp631.xml><?xml version="1.0" encoding="utf-8"?>
<formControlPr xmlns="http://schemas.microsoft.com/office/spreadsheetml/2009/9/main" objectType="Drop" dropStyle="combo" dx="22" fmlaLink="$AI$10" fmlaRange="RED" noThreeD="1" sel="1" val="0"/>
</file>

<file path=xl/ctrlProps/ctrlProp632.xml><?xml version="1.0" encoding="utf-8"?>
<formControlPr xmlns="http://schemas.microsoft.com/office/spreadsheetml/2009/9/main" objectType="Drop" dropStyle="combo" dx="22" fmlaLink="$AI$11" fmlaRange="RED" noThreeD="1" sel="1" val="0"/>
</file>

<file path=xl/ctrlProps/ctrlProp633.xml><?xml version="1.0" encoding="utf-8"?>
<formControlPr xmlns="http://schemas.microsoft.com/office/spreadsheetml/2009/9/main" objectType="Drop" dropStyle="combo" dx="22" fmlaLink="$AI$12" fmlaRange="RED" noThreeD="1" sel="1" val="0"/>
</file>

<file path=xl/ctrlProps/ctrlProp634.xml><?xml version="1.0" encoding="utf-8"?>
<formControlPr xmlns="http://schemas.microsoft.com/office/spreadsheetml/2009/9/main" objectType="Drop" dropStyle="combo" dx="22" fmlaLink="$AI$13" fmlaRange="RED" noThreeD="1" sel="1" val="0"/>
</file>

<file path=xl/ctrlProps/ctrlProp635.xml><?xml version="1.0" encoding="utf-8"?>
<formControlPr xmlns="http://schemas.microsoft.com/office/spreadsheetml/2009/9/main" objectType="Drop" dropStyle="combo" dx="22" fmlaLink="$AI$14" fmlaRange="RED" noThreeD="1" sel="1" val="0"/>
</file>

<file path=xl/ctrlProps/ctrlProp636.xml><?xml version="1.0" encoding="utf-8"?>
<formControlPr xmlns="http://schemas.microsoft.com/office/spreadsheetml/2009/9/main" objectType="Drop" dropStyle="combo" dx="22" fmlaLink="$AI$15" fmlaRange="RED" noThreeD="1" sel="1" val="0"/>
</file>

<file path=xl/ctrlProps/ctrlProp637.xml><?xml version="1.0" encoding="utf-8"?>
<formControlPr xmlns="http://schemas.microsoft.com/office/spreadsheetml/2009/9/main" objectType="Drop" dropStyle="combo" dx="22" fmlaLink="$AI$16" fmlaRange="RED" noThreeD="1" sel="1" val="0"/>
</file>

<file path=xl/ctrlProps/ctrlProp638.xml><?xml version="1.0" encoding="utf-8"?>
<formControlPr xmlns="http://schemas.microsoft.com/office/spreadsheetml/2009/9/main" objectType="Drop" dropStyle="combo" dx="22" fmlaLink="$AI$17" fmlaRange="RED" noThreeD="1" sel="1" val="0"/>
</file>

<file path=xl/ctrlProps/ctrlProp639.xml><?xml version="1.0" encoding="utf-8"?>
<formControlPr xmlns="http://schemas.microsoft.com/office/spreadsheetml/2009/9/main" objectType="Drop" dropStyle="combo" dx="22" fmlaLink="$AI$18" fmlaRange="RED" noThreeD="1" sel="1" val="0"/>
</file>

<file path=xl/ctrlProps/ctrlProp64.xml><?xml version="1.0" encoding="utf-8"?>
<formControlPr xmlns="http://schemas.microsoft.com/office/spreadsheetml/2009/9/main" objectType="Drop" dropStyle="combo" dx="22" fmlaLink="$O$25" fmlaRange="Cups" noThreeD="1" sel="1" val="0"/>
</file>

<file path=xl/ctrlProps/ctrlProp640.xml><?xml version="1.0" encoding="utf-8"?>
<formControlPr xmlns="http://schemas.microsoft.com/office/spreadsheetml/2009/9/main" objectType="Drop" dropStyle="combo" dx="22" fmlaLink="$AI$19" fmlaRange="RED" noThreeD="1" sel="1" val="0"/>
</file>

<file path=xl/ctrlProps/ctrlProp641.xml><?xml version="1.0" encoding="utf-8"?>
<formControlPr xmlns="http://schemas.microsoft.com/office/spreadsheetml/2009/9/main" objectType="Drop" dropStyle="combo" dx="22" fmlaLink="$AL$10" fmlaRange="Cups" noThreeD="1" sel="1" val="0"/>
</file>

<file path=xl/ctrlProps/ctrlProp642.xml><?xml version="1.0" encoding="utf-8"?>
<formControlPr xmlns="http://schemas.microsoft.com/office/spreadsheetml/2009/9/main" objectType="Drop" dropStyle="combo" dx="22" fmlaLink="$AL$11" fmlaRange="Cups" noThreeD="1" sel="1" val="0"/>
</file>

<file path=xl/ctrlProps/ctrlProp643.xml><?xml version="1.0" encoding="utf-8"?>
<formControlPr xmlns="http://schemas.microsoft.com/office/spreadsheetml/2009/9/main" objectType="Drop" dropStyle="combo" dx="22" fmlaLink="$AL$12" fmlaRange="Cups" noThreeD="1" sel="1" val="0"/>
</file>

<file path=xl/ctrlProps/ctrlProp644.xml><?xml version="1.0" encoding="utf-8"?>
<formControlPr xmlns="http://schemas.microsoft.com/office/spreadsheetml/2009/9/main" objectType="Drop" dropStyle="combo" dx="22" fmlaLink="$AL$13" fmlaRange="Cups" noThreeD="1" sel="1" val="0"/>
</file>

<file path=xl/ctrlProps/ctrlProp645.xml><?xml version="1.0" encoding="utf-8"?>
<formControlPr xmlns="http://schemas.microsoft.com/office/spreadsheetml/2009/9/main" objectType="Drop" dropStyle="combo" dx="22" fmlaLink="$AL$14" fmlaRange="Cups" noThreeD="1" sel="1" val="0"/>
</file>

<file path=xl/ctrlProps/ctrlProp646.xml><?xml version="1.0" encoding="utf-8"?>
<formControlPr xmlns="http://schemas.microsoft.com/office/spreadsheetml/2009/9/main" objectType="Drop" dropStyle="combo" dx="22" fmlaLink="$AL$15" fmlaRange="Cups" noThreeD="1" sel="1" val="0"/>
</file>

<file path=xl/ctrlProps/ctrlProp647.xml><?xml version="1.0" encoding="utf-8"?>
<formControlPr xmlns="http://schemas.microsoft.com/office/spreadsheetml/2009/9/main" objectType="Drop" dropStyle="combo" dx="22" fmlaLink="$AL$16" fmlaRange="Cups" noThreeD="1" sel="1" val="0"/>
</file>

<file path=xl/ctrlProps/ctrlProp648.xml><?xml version="1.0" encoding="utf-8"?>
<formControlPr xmlns="http://schemas.microsoft.com/office/spreadsheetml/2009/9/main" objectType="Drop" dropStyle="combo" dx="22" fmlaLink="$AL$17" fmlaRange="Cups" noThreeD="1" sel="1" val="0"/>
</file>

<file path=xl/ctrlProps/ctrlProp649.xml><?xml version="1.0" encoding="utf-8"?>
<formControlPr xmlns="http://schemas.microsoft.com/office/spreadsheetml/2009/9/main" objectType="Drop" dropStyle="combo" dx="22" fmlaLink="$AL$18" fmlaRange="Cups" noThreeD="1" sel="1" val="0"/>
</file>

<file path=xl/ctrlProps/ctrlProp65.xml><?xml version="1.0" encoding="utf-8"?>
<formControlPr xmlns="http://schemas.microsoft.com/office/spreadsheetml/2009/9/main" objectType="Drop" dropStyle="combo" dx="22" fmlaLink="$O$26" fmlaRange="Cups" noThreeD="1" sel="1" val="0"/>
</file>

<file path=xl/ctrlProps/ctrlProp650.xml><?xml version="1.0" encoding="utf-8"?>
<formControlPr xmlns="http://schemas.microsoft.com/office/spreadsheetml/2009/9/main" objectType="Drop" dropStyle="combo" dx="22" fmlaLink="$AL$19" fmlaRange="Cups" noThreeD="1" sel="1" val="0"/>
</file>

<file path=xl/ctrlProps/ctrlProp651.xml><?xml version="1.0" encoding="utf-8"?>
<formControlPr xmlns="http://schemas.microsoft.com/office/spreadsheetml/2009/9/main" objectType="Drop" dropStyle="combo" dx="22" fmlaLink="$AO$10" fmlaRange="BEANS" noThreeD="1" sel="1" val="0"/>
</file>

<file path=xl/ctrlProps/ctrlProp652.xml><?xml version="1.0" encoding="utf-8"?>
<formControlPr xmlns="http://schemas.microsoft.com/office/spreadsheetml/2009/9/main" objectType="Drop" dropStyle="combo" dx="22" fmlaLink="$AO$11" fmlaRange="BEANS" noThreeD="1" sel="1" val="0"/>
</file>

<file path=xl/ctrlProps/ctrlProp653.xml><?xml version="1.0" encoding="utf-8"?>
<formControlPr xmlns="http://schemas.microsoft.com/office/spreadsheetml/2009/9/main" objectType="Drop" dropStyle="combo" dx="22" fmlaLink="$AO$12" fmlaRange="BEANS" noThreeD="1" sel="1" val="0"/>
</file>

<file path=xl/ctrlProps/ctrlProp654.xml><?xml version="1.0" encoding="utf-8"?>
<formControlPr xmlns="http://schemas.microsoft.com/office/spreadsheetml/2009/9/main" objectType="Drop" dropStyle="combo" dx="22" fmlaLink="$AO$13" fmlaRange="BEANS" noThreeD="1" sel="1" val="0"/>
</file>

<file path=xl/ctrlProps/ctrlProp655.xml><?xml version="1.0" encoding="utf-8"?>
<formControlPr xmlns="http://schemas.microsoft.com/office/spreadsheetml/2009/9/main" objectType="Drop" dropStyle="combo" dx="22" fmlaLink="$AO$14" fmlaRange="BEANS" noThreeD="1" sel="1" val="0"/>
</file>

<file path=xl/ctrlProps/ctrlProp656.xml><?xml version="1.0" encoding="utf-8"?>
<formControlPr xmlns="http://schemas.microsoft.com/office/spreadsheetml/2009/9/main" objectType="Drop" dropStyle="combo" dx="22" fmlaLink="$AO$15" fmlaRange="BEANS" noThreeD="1" sel="1" val="0"/>
</file>

<file path=xl/ctrlProps/ctrlProp657.xml><?xml version="1.0" encoding="utf-8"?>
<formControlPr xmlns="http://schemas.microsoft.com/office/spreadsheetml/2009/9/main" objectType="Drop" dropStyle="combo" dx="22" fmlaLink="$AO$16" fmlaRange="BEANS" noThreeD="1" sel="1" val="0"/>
</file>

<file path=xl/ctrlProps/ctrlProp658.xml><?xml version="1.0" encoding="utf-8"?>
<formControlPr xmlns="http://schemas.microsoft.com/office/spreadsheetml/2009/9/main" objectType="Drop" dropStyle="combo" dx="22" fmlaLink="$AO$17" fmlaRange="BEANS" noThreeD="1" sel="1" val="0"/>
</file>

<file path=xl/ctrlProps/ctrlProp659.xml><?xml version="1.0" encoding="utf-8"?>
<formControlPr xmlns="http://schemas.microsoft.com/office/spreadsheetml/2009/9/main" objectType="Drop" dropStyle="combo" dx="22" fmlaLink="$AO$18" fmlaRange="BEANS" noThreeD="1" sel="1" val="0"/>
</file>

<file path=xl/ctrlProps/ctrlProp66.xml><?xml version="1.0" encoding="utf-8"?>
<formControlPr xmlns="http://schemas.microsoft.com/office/spreadsheetml/2009/9/main" objectType="Drop" dropStyle="combo" dx="22" fmlaLink="$O$27" fmlaRange="Cups" noThreeD="1" sel="1" val="0"/>
</file>

<file path=xl/ctrlProps/ctrlProp660.xml><?xml version="1.0" encoding="utf-8"?>
<formControlPr xmlns="http://schemas.microsoft.com/office/spreadsheetml/2009/9/main" objectType="Drop" dropStyle="combo" dx="22" fmlaLink="$AO$19" fmlaRange="BEANS" noThreeD="1" sel="1" val="0"/>
</file>

<file path=xl/ctrlProps/ctrlProp661.xml><?xml version="1.0" encoding="utf-8"?>
<formControlPr xmlns="http://schemas.microsoft.com/office/spreadsheetml/2009/9/main" objectType="Drop" dropStyle="combo" dx="22" fmlaLink="$AR$10" fmlaRange="Cups" noThreeD="1" sel="1" val="0"/>
</file>

<file path=xl/ctrlProps/ctrlProp662.xml><?xml version="1.0" encoding="utf-8"?>
<formControlPr xmlns="http://schemas.microsoft.com/office/spreadsheetml/2009/9/main" objectType="Drop" dropStyle="combo" dx="22" fmlaLink="$AR$11" fmlaRange="Cups" noThreeD="1" sel="1" val="0"/>
</file>

<file path=xl/ctrlProps/ctrlProp663.xml><?xml version="1.0" encoding="utf-8"?>
<formControlPr xmlns="http://schemas.microsoft.com/office/spreadsheetml/2009/9/main" objectType="Drop" dropStyle="combo" dx="22" fmlaLink="$AR$12" fmlaRange="Cups" noThreeD="1" sel="1" val="0"/>
</file>

<file path=xl/ctrlProps/ctrlProp664.xml><?xml version="1.0" encoding="utf-8"?>
<formControlPr xmlns="http://schemas.microsoft.com/office/spreadsheetml/2009/9/main" objectType="Drop" dropStyle="combo" dx="22" fmlaLink="$AR$13" fmlaRange="Cups" noThreeD="1" sel="1" val="0"/>
</file>

<file path=xl/ctrlProps/ctrlProp665.xml><?xml version="1.0" encoding="utf-8"?>
<formControlPr xmlns="http://schemas.microsoft.com/office/spreadsheetml/2009/9/main" objectType="Drop" dropStyle="combo" dx="22" fmlaLink="$AR$14" fmlaRange="Cups" noThreeD="1" sel="1" val="0"/>
</file>

<file path=xl/ctrlProps/ctrlProp666.xml><?xml version="1.0" encoding="utf-8"?>
<formControlPr xmlns="http://schemas.microsoft.com/office/spreadsheetml/2009/9/main" objectType="Drop" dropStyle="combo" dx="22" fmlaLink="$AR$15" fmlaRange="Cups" noThreeD="1" sel="1" val="0"/>
</file>

<file path=xl/ctrlProps/ctrlProp667.xml><?xml version="1.0" encoding="utf-8"?>
<formControlPr xmlns="http://schemas.microsoft.com/office/spreadsheetml/2009/9/main" objectType="Drop" dropStyle="combo" dx="22" fmlaLink="$AR$16" fmlaRange="Cups" noThreeD="1" sel="1" val="0"/>
</file>

<file path=xl/ctrlProps/ctrlProp668.xml><?xml version="1.0" encoding="utf-8"?>
<formControlPr xmlns="http://schemas.microsoft.com/office/spreadsheetml/2009/9/main" objectType="Drop" dropStyle="combo" dx="22" fmlaLink="$AR$17" fmlaRange="Cups" noThreeD="1" sel="1" val="0"/>
</file>

<file path=xl/ctrlProps/ctrlProp669.xml><?xml version="1.0" encoding="utf-8"?>
<formControlPr xmlns="http://schemas.microsoft.com/office/spreadsheetml/2009/9/main" objectType="Drop" dropStyle="combo" dx="22" fmlaLink="$AR$18" fmlaRange="Cups" noThreeD="1" sel="1" val="0"/>
</file>

<file path=xl/ctrlProps/ctrlProp67.xml><?xml version="1.0" encoding="utf-8"?>
<formControlPr xmlns="http://schemas.microsoft.com/office/spreadsheetml/2009/9/main" objectType="Drop" dropStyle="combo" dx="22" fmlaLink="$O$28" fmlaRange="Cups" noThreeD="1" sel="1" val="0"/>
</file>

<file path=xl/ctrlProps/ctrlProp670.xml><?xml version="1.0" encoding="utf-8"?>
<formControlPr xmlns="http://schemas.microsoft.com/office/spreadsheetml/2009/9/main" objectType="Drop" dropStyle="combo" dx="22" fmlaLink="$AR$19" fmlaRange="Cups" noThreeD="1" sel="1" val="0"/>
</file>

<file path=xl/ctrlProps/ctrlProp671.xml><?xml version="1.0" encoding="utf-8"?>
<formControlPr xmlns="http://schemas.microsoft.com/office/spreadsheetml/2009/9/main" objectType="Drop" dropStyle="combo" dx="22" fmlaLink="$AU$10" fmlaRange="STARCHY" noThreeD="1" sel="1" val="0"/>
</file>

<file path=xl/ctrlProps/ctrlProp672.xml><?xml version="1.0" encoding="utf-8"?>
<formControlPr xmlns="http://schemas.microsoft.com/office/spreadsheetml/2009/9/main" objectType="Drop" dropStyle="combo" dx="22" fmlaLink="$AU$11" fmlaRange="STARCHY" noThreeD="1" sel="1" val="0"/>
</file>

<file path=xl/ctrlProps/ctrlProp673.xml><?xml version="1.0" encoding="utf-8"?>
<formControlPr xmlns="http://schemas.microsoft.com/office/spreadsheetml/2009/9/main" objectType="Drop" dropStyle="combo" dx="22" fmlaLink="$AU$12" fmlaRange="STARCHY" noThreeD="1" sel="1" val="0"/>
</file>

<file path=xl/ctrlProps/ctrlProp674.xml><?xml version="1.0" encoding="utf-8"?>
<formControlPr xmlns="http://schemas.microsoft.com/office/spreadsheetml/2009/9/main" objectType="Drop" dropStyle="combo" dx="22" fmlaLink="$AU$13" fmlaRange="STARCHY" noThreeD="1" sel="1" val="0"/>
</file>

<file path=xl/ctrlProps/ctrlProp675.xml><?xml version="1.0" encoding="utf-8"?>
<formControlPr xmlns="http://schemas.microsoft.com/office/spreadsheetml/2009/9/main" objectType="Drop" dropStyle="combo" dx="22" fmlaLink="$AU$14" fmlaRange="STARCHY" noThreeD="1" sel="1" val="0"/>
</file>

<file path=xl/ctrlProps/ctrlProp676.xml><?xml version="1.0" encoding="utf-8"?>
<formControlPr xmlns="http://schemas.microsoft.com/office/spreadsheetml/2009/9/main" objectType="Drop" dropStyle="combo" dx="22" fmlaLink="$AU$15" fmlaRange="STARCHY" noThreeD="1" sel="1" val="0"/>
</file>

<file path=xl/ctrlProps/ctrlProp677.xml><?xml version="1.0" encoding="utf-8"?>
<formControlPr xmlns="http://schemas.microsoft.com/office/spreadsheetml/2009/9/main" objectType="Drop" dropStyle="combo" dx="22" fmlaLink="$AU$16" fmlaRange="STARCHY" noThreeD="1" sel="1" val="0"/>
</file>

<file path=xl/ctrlProps/ctrlProp678.xml><?xml version="1.0" encoding="utf-8"?>
<formControlPr xmlns="http://schemas.microsoft.com/office/spreadsheetml/2009/9/main" objectType="Drop" dropStyle="combo" dx="22" fmlaLink="$AU$17" fmlaRange="STARCHY" noThreeD="1" sel="1" val="0"/>
</file>

<file path=xl/ctrlProps/ctrlProp679.xml><?xml version="1.0" encoding="utf-8"?>
<formControlPr xmlns="http://schemas.microsoft.com/office/spreadsheetml/2009/9/main" objectType="Drop" dropStyle="combo" dx="22" fmlaLink="$AU$18" fmlaRange="STARCHY" noThreeD="1" sel="1" val="0"/>
</file>

<file path=xl/ctrlProps/ctrlProp68.xml><?xml version="1.0" encoding="utf-8"?>
<formControlPr xmlns="http://schemas.microsoft.com/office/spreadsheetml/2009/9/main" objectType="Drop" dropStyle="combo" dx="22" fmlaLink="$O$29" fmlaRange="Cups" noThreeD="1" sel="1" val="0"/>
</file>

<file path=xl/ctrlProps/ctrlProp680.xml><?xml version="1.0" encoding="utf-8"?>
<formControlPr xmlns="http://schemas.microsoft.com/office/spreadsheetml/2009/9/main" objectType="Drop" dropStyle="combo" dx="22" fmlaLink="$AU$19" fmlaRange="STARCHY" noThreeD="1" sel="1" val="0"/>
</file>

<file path=xl/ctrlProps/ctrlProp681.xml><?xml version="1.0" encoding="utf-8"?>
<formControlPr xmlns="http://schemas.microsoft.com/office/spreadsheetml/2009/9/main" objectType="Drop" dropStyle="combo" dx="22" fmlaLink="$AX$10" fmlaRange="Cups" noThreeD="1" sel="1" val="0"/>
</file>

<file path=xl/ctrlProps/ctrlProp682.xml><?xml version="1.0" encoding="utf-8"?>
<formControlPr xmlns="http://schemas.microsoft.com/office/spreadsheetml/2009/9/main" objectType="Drop" dropStyle="combo" dx="22" fmlaLink="$AX$11" fmlaRange="Cups" noThreeD="1" sel="1" val="0"/>
</file>

<file path=xl/ctrlProps/ctrlProp683.xml><?xml version="1.0" encoding="utf-8"?>
<formControlPr xmlns="http://schemas.microsoft.com/office/spreadsheetml/2009/9/main" objectType="Drop" dropStyle="combo" dx="22" fmlaLink="$AX$12" fmlaRange="Cups" noThreeD="1" sel="1" val="0"/>
</file>

<file path=xl/ctrlProps/ctrlProp684.xml><?xml version="1.0" encoding="utf-8"?>
<formControlPr xmlns="http://schemas.microsoft.com/office/spreadsheetml/2009/9/main" objectType="Drop" dropStyle="combo" dx="22" fmlaLink="$AX$13" fmlaRange="Cups" noThreeD="1" sel="1" val="0"/>
</file>

<file path=xl/ctrlProps/ctrlProp685.xml><?xml version="1.0" encoding="utf-8"?>
<formControlPr xmlns="http://schemas.microsoft.com/office/spreadsheetml/2009/9/main" objectType="Drop" dropStyle="combo" dx="22" fmlaLink="$AX$14" fmlaRange="Cups" noThreeD="1" sel="1" val="0"/>
</file>

<file path=xl/ctrlProps/ctrlProp686.xml><?xml version="1.0" encoding="utf-8"?>
<formControlPr xmlns="http://schemas.microsoft.com/office/spreadsheetml/2009/9/main" objectType="Drop" dropStyle="combo" dx="22" fmlaLink="$AX$15" fmlaRange="Cups" noThreeD="1" sel="1" val="0"/>
</file>

<file path=xl/ctrlProps/ctrlProp687.xml><?xml version="1.0" encoding="utf-8"?>
<formControlPr xmlns="http://schemas.microsoft.com/office/spreadsheetml/2009/9/main" objectType="Drop" dropStyle="combo" dx="22" fmlaLink="$AX$16" fmlaRange="Cups" noThreeD="1" sel="1" val="0"/>
</file>

<file path=xl/ctrlProps/ctrlProp688.xml><?xml version="1.0" encoding="utf-8"?>
<formControlPr xmlns="http://schemas.microsoft.com/office/spreadsheetml/2009/9/main" objectType="Drop" dropStyle="combo" dx="22" fmlaLink="$AX$17" fmlaRange="Cups" noThreeD="1" sel="1" val="0"/>
</file>

<file path=xl/ctrlProps/ctrlProp689.xml><?xml version="1.0" encoding="utf-8"?>
<formControlPr xmlns="http://schemas.microsoft.com/office/spreadsheetml/2009/9/main" objectType="Drop" dropStyle="combo" dx="22" fmlaLink="$AX$18" fmlaRange="Cups" noThreeD="1" sel="1" val="0"/>
</file>

<file path=xl/ctrlProps/ctrlProp69.xml><?xml version="1.0" encoding="utf-8"?>
<formControlPr xmlns="http://schemas.microsoft.com/office/spreadsheetml/2009/9/main" objectType="Drop" dropStyle="combo" dx="22" fmlaLink="$O$30" fmlaRange="Cups" noThreeD="1" sel="1" val="0"/>
</file>

<file path=xl/ctrlProps/ctrlProp690.xml><?xml version="1.0" encoding="utf-8"?>
<formControlPr xmlns="http://schemas.microsoft.com/office/spreadsheetml/2009/9/main" objectType="Drop" dropStyle="combo" dx="22" fmlaLink="$AX$19" fmlaRange="Cups" noThreeD="1" sel="1" val="0"/>
</file>

<file path=xl/ctrlProps/ctrlProp691.xml><?xml version="1.0" encoding="utf-8"?>
<formControlPr xmlns="http://schemas.microsoft.com/office/spreadsheetml/2009/9/main" objectType="Drop" dropStyle="combo" dx="22" fmlaLink="$BA$10" fmlaRange="OTHER" noThreeD="1" sel="1" val="0"/>
</file>

<file path=xl/ctrlProps/ctrlProp692.xml><?xml version="1.0" encoding="utf-8"?>
<formControlPr xmlns="http://schemas.microsoft.com/office/spreadsheetml/2009/9/main" objectType="Drop" dropStyle="combo" dx="22" fmlaLink="$BA$11" fmlaRange="OTHER" noThreeD="1" sel="1" val="0"/>
</file>

<file path=xl/ctrlProps/ctrlProp693.xml><?xml version="1.0" encoding="utf-8"?>
<formControlPr xmlns="http://schemas.microsoft.com/office/spreadsheetml/2009/9/main" objectType="Drop" dropStyle="combo" dx="22" fmlaLink="$BA$12" fmlaRange="OTHER" noThreeD="1" sel="1" val="0"/>
</file>

<file path=xl/ctrlProps/ctrlProp694.xml><?xml version="1.0" encoding="utf-8"?>
<formControlPr xmlns="http://schemas.microsoft.com/office/spreadsheetml/2009/9/main" objectType="Drop" dropStyle="combo" dx="22" fmlaLink="$BA$13" fmlaRange="OTHER" noThreeD="1" sel="1" val="0"/>
</file>

<file path=xl/ctrlProps/ctrlProp695.xml><?xml version="1.0" encoding="utf-8"?>
<formControlPr xmlns="http://schemas.microsoft.com/office/spreadsheetml/2009/9/main" objectType="Drop" dropStyle="combo" dx="22" fmlaLink="$BA$14" fmlaRange="OTHER" noThreeD="1" sel="1" val="0"/>
</file>

<file path=xl/ctrlProps/ctrlProp696.xml><?xml version="1.0" encoding="utf-8"?>
<formControlPr xmlns="http://schemas.microsoft.com/office/spreadsheetml/2009/9/main" objectType="Drop" dropStyle="combo" dx="22" fmlaLink="$BA$15" fmlaRange="OTHER" noThreeD="1" sel="1" val="0"/>
</file>

<file path=xl/ctrlProps/ctrlProp697.xml><?xml version="1.0" encoding="utf-8"?>
<formControlPr xmlns="http://schemas.microsoft.com/office/spreadsheetml/2009/9/main" objectType="Drop" dropStyle="combo" dx="22" fmlaLink="$BA$16" fmlaRange="OTHER" noThreeD="1" sel="1" val="0"/>
</file>

<file path=xl/ctrlProps/ctrlProp698.xml><?xml version="1.0" encoding="utf-8"?>
<formControlPr xmlns="http://schemas.microsoft.com/office/spreadsheetml/2009/9/main" objectType="Drop" dropStyle="combo" dx="22" fmlaLink="$BA$17" fmlaRange="OTHER" noThreeD="1" sel="1" val="0"/>
</file>

<file path=xl/ctrlProps/ctrlProp699.xml><?xml version="1.0" encoding="utf-8"?>
<formControlPr xmlns="http://schemas.microsoft.com/office/spreadsheetml/2009/9/main" objectType="Drop" dropStyle="combo" dx="22" fmlaLink="$BA$18" fmlaRange="OTHER" noThreeD="1" sel="1" val="0"/>
</file>

<file path=xl/ctrlProps/ctrlProp7.xml><?xml version="1.0" encoding="utf-8"?>
<formControlPr xmlns="http://schemas.microsoft.com/office/spreadsheetml/2009/9/main" objectType="Drop" dropStyle="combo" dx="22" fmlaLink="$I$18" fmlaRange="Cups" noThreeD="1" sel="1" val="0"/>
</file>

<file path=xl/ctrlProps/ctrlProp70.xml><?xml version="1.0" encoding="utf-8"?>
<formControlPr xmlns="http://schemas.microsoft.com/office/spreadsheetml/2009/9/main" objectType="Drop" dropStyle="combo" dx="22" fmlaLink="$O$31" fmlaRange="Cups" noThreeD="1" sel="1" val="0"/>
</file>

<file path=xl/ctrlProps/ctrlProp700.xml><?xml version="1.0" encoding="utf-8"?>
<formControlPr xmlns="http://schemas.microsoft.com/office/spreadsheetml/2009/9/main" objectType="Drop" dropStyle="combo" dx="22" fmlaLink="$BA$19" fmlaRange="OTHER" noThreeD="1" sel="1" val="0"/>
</file>

<file path=xl/ctrlProps/ctrlProp701.xml><?xml version="1.0" encoding="utf-8"?>
<formControlPr xmlns="http://schemas.microsoft.com/office/spreadsheetml/2009/9/main" objectType="Drop" dropStyle="combo" dx="22" fmlaLink="$BD$10" fmlaRange="Cups" noThreeD="1" sel="1" val="0"/>
</file>

<file path=xl/ctrlProps/ctrlProp702.xml><?xml version="1.0" encoding="utf-8"?>
<formControlPr xmlns="http://schemas.microsoft.com/office/spreadsheetml/2009/9/main" objectType="Drop" dropStyle="combo" dx="22" fmlaLink="$BD$11" fmlaRange="Cups" noThreeD="1" sel="1" val="0"/>
</file>

<file path=xl/ctrlProps/ctrlProp703.xml><?xml version="1.0" encoding="utf-8"?>
<formControlPr xmlns="http://schemas.microsoft.com/office/spreadsheetml/2009/9/main" objectType="Drop" dropStyle="combo" dx="22" fmlaLink="$BD$12" fmlaRange="Cups" noThreeD="1" sel="1" val="0"/>
</file>

<file path=xl/ctrlProps/ctrlProp704.xml><?xml version="1.0" encoding="utf-8"?>
<formControlPr xmlns="http://schemas.microsoft.com/office/spreadsheetml/2009/9/main" objectType="Drop" dropStyle="combo" dx="22" fmlaLink="$BD$13" fmlaRange="Cups" noThreeD="1" sel="1" val="0"/>
</file>

<file path=xl/ctrlProps/ctrlProp705.xml><?xml version="1.0" encoding="utf-8"?>
<formControlPr xmlns="http://schemas.microsoft.com/office/spreadsheetml/2009/9/main" objectType="Drop" dropStyle="combo" dx="22" fmlaLink="$BD$14" fmlaRange="Cups" noThreeD="1" sel="1" val="0"/>
</file>

<file path=xl/ctrlProps/ctrlProp706.xml><?xml version="1.0" encoding="utf-8"?>
<formControlPr xmlns="http://schemas.microsoft.com/office/spreadsheetml/2009/9/main" objectType="Drop" dropStyle="combo" dx="22" fmlaLink="$BD$15" fmlaRange="Cups" noThreeD="1" sel="1" val="0"/>
</file>

<file path=xl/ctrlProps/ctrlProp707.xml><?xml version="1.0" encoding="utf-8"?>
<formControlPr xmlns="http://schemas.microsoft.com/office/spreadsheetml/2009/9/main" objectType="Drop" dropStyle="combo" dx="22" fmlaLink="$BD$16" fmlaRange="Cups" noThreeD="1" sel="1" val="0"/>
</file>

<file path=xl/ctrlProps/ctrlProp708.xml><?xml version="1.0" encoding="utf-8"?>
<formControlPr xmlns="http://schemas.microsoft.com/office/spreadsheetml/2009/9/main" objectType="Drop" dropStyle="combo" dx="22" fmlaLink="$BD$17" fmlaRange="Cups" noThreeD="1" sel="1" val="0"/>
</file>

<file path=xl/ctrlProps/ctrlProp709.xml><?xml version="1.0" encoding="utf-8"?>
<formControlPr xmlns="http://schemas.microsoft.com/office/spreadsheetml/2009/9/main" objectType="Drop" dropStyle="combo" dx="22" fmlaLink="$BD$18" fmlaRange="Cups" noThreeD="1" sel="1" val="0"/>
</file>

<file path=xl/ctrlProps/ctrlProp71.xml><?xml version="1.0" encoding="utf-8"?>
<formControlPr xmlns="http://schemas.microsoft.com/office/spreadsheetml/2009/9/main" objectType="Drop" dropStyle="combo" dx="22" fmlaLink="$O$32" fmlaRange="Cups" noThreeD="1" sel="1" val="0"/>
</file>

<file path=xl/ctrlProps/ctrlProp710.xml><?xml version="1.0" encoding="utf-8"?>
<formControlPr xmlns="http://schemas.microsoft.com/office/spreadsheetml/2009/9/main" objectType="Drop" dropStyle="combo" dx="22" fmlaLink="$BD$19" fmlaRange="Cups" noThreeD="1" sel="1" val="0"/>
</file>

<file path=xl/ctrlProps/ctrlProp711.xml><?xml version="1.0" encoding="utf-8"?>
<formControlPr xmlns="http://schemas.microsoft.com/office/spreadsheetml/2009/9/main" objectType="Drop" dropStyle="combo" dx="22" fmlaLink="$AC$18" fmlaRange="GREEN" noThreeD="1" sel="1" val="0"/>
</file>

<file path=xl/ctrlProps/ctrlProp712.xml><?xml version="1.0" encoding="utf-8"?>
<formControlPr xmlns="http://schemas.microsoft.com/office/spreadsheetml/2009/9/main" objectType="Drop" dropStyle="combo" dx="22" fmlaLink="$W$16" fmlaRange="Cups" noThreeD="1" sel="1" val="0"/>
</file>

<file path=xl/ctrlProps/ctrlProp713.xml><?xml version="1.0" encoding="utf-8"?>
<formControlPr xmlns="http://schemas.microsoft.com/office/spreadsheetml/2009/9/main" objectType="Drop" dropStyle="combo" dx="22" fmlaLink="$W$15" fmlaRange="Cups" noThreeD="1" sel="1" val="0"/>
</file>

<file path=xl/ctrlProps/ctrlProp714.xml><?xml version="1.0" encoding="utf-8"?>
<formControlPr xmlns="http://schemas.microsoft.com/office/spreadsheetml/2009/9/main" objectType="Drop" dropStyle="combo" dx="22" fmlaLink="$W$13" fmlaRange="Cups" noThreeD="1" sel="1" val="0"/>
</file>

<file path=xl/ctrlProps/ctrlProp715.xml><?xml version="1.0" encoding="utf-8"?>
<formControlPr xmlns="http://schemas.microsoft.com/office/spreadsheetml/2009/9/main" objectType="Drop" dropStyle="combo" dx="22" fmlaLink="$W$14" fmlaRange="Cups" noThreeD="1" sel="1" val="0"/>
</file>

<file path=xl/ctrlProps/ctrlProp716.xml><?xml version="1.0" encoding="utf-8"?>
<formControlPr xmlns="http://schemas.microsoft.com/office/spreadsheetml/2009/9/main" objectType="Drop" dropStyle="combo" dx="22" fmlaLink="$W$17" fmlaRange="Cups" noThreeD="1" sel="1" val="0"/>
</file>

<file path=xl/ctrlProps/ctrlProp717.xml><?xml version="1.0" encoding="utf-8"?>
<formControlPr xmlns="http://schemas.microsoft.com/office/spreadsheetml/2009/9/main" objectType="Drop" dropStyle="combo" dx="22" fmlaLink="$AF$7" fmlaRange="Cups" noThreeD="1" sel="1" val="0"/>
</file>

<file path=xl/ctrlProps/ctrlProp718.xml><?xml version="1.0" encoding="utf-8"?>
<formControlPr xmlns="http://schemas.microsoft.com/office/spreadsheetml/2009/9/main" objectType="Drop" dropStyle="combo" dx="22" fmlaLink="$AL$7" fmlaRange="Cups" noThreeD="1" sel="1" val="0"/>
</file>

<file path=xl/ctrlProps/ctrlProp719.xml><?xml version="1.0" encoding="utf-8"?>
<formControlPr xmlns="http://schemas.microsoft.com/office/spreadsheetml/2009/9/main" objectType="Drop" dropStyle="combo" dx="22" fmlaLink="$AR$7" fmlaRange="Cups" noThreeD="1" sel="1" val="0"/>
</file>

<file path=xl/ctrlProps/ctrlProp72.xml><?xml version="1.0" encoding="utf-8"?>
<formControlPr xmlns="http://schemas.microsoft.com/office/spreadsheetml/2009/9/main" objectType="Drop" dropStyle="combo" dx="22" fmlaLink="$O$33" fmlaRange="Cups" noThreeD="1" sel="1" val="0"/>
</file>

<file path=xl/ctrlProps/ctrlProp720.xml><?xml version="1.0" encoding="utf-8"?>
<formControlPr xmlns="http://schemas.microsoft.com/office/spreadsheetml/2009/9/main" objectType="Drop" dropStyle="combo" dx="22" fmlaLink="$AX$7" fmlaRange="Cups" noThreeD="1" sel="1" val="0"/>
</file>

<file path=xl/ctrlProps/ctrlProp721.xml><?xml version="1.0" encoding="utf-8"?>
<formControlPr xmlns="http://schemas.microsoft.com/office/spreadsheetml/2009/9/main" objectType="Drop" dropStyle="combo" dx="22" fmlaLink="$BD$5" fmlaRange="Cups" noThreeD="1" sel="1" val="0"/>
</file>

<file path=xl/ctrlProps/ctrlProp722.xml><?xml version="1.0" encoding="utf-8"?>
<formControlPr xmlns="http://schemas.microsoft.com/office/spreadsheetml/2009/9/main" objectType="CheckBox" fmlaLink="$AR$3" lockText="1"/>
</file>

<file path=xl/ctrlProps/ctrlProp723.xml><?xml version="1.0" encoding="utf-8"?>
<formControlPr xmlns="http://schemas.microsoft.com/office/spreadsheetml/2009/9/main" objectType="Drop" dropStyle="combo" dx="22" fmlaLink="$A$7" fmlaRange="meals" noThreeD="1" sel="1" val="0"/>
</file>

<file path=xl/ctrlProps/ctrlProp724.xml><?xml version="1.0" encoding="utf-8"?>
<formControlPr xmlns="http://schemas.microsoft.com/office/spreadsheetml/2009/9/main" objectType="Drop" dropStyle="combo" dx="22" fmlaLink="$A$8" fmlaRange="meals" noThreeD="1" sel="1" val="0"/>
</file>

<file path=xl/ctrlProps/ctrlProp725.xml><?xml version="1.0" encoding="utf-8"?>
<formControlPr xmlns="http://schemas.microsoft.com/office/spreadsheetml/2009/9/main" objectType="Drop" dropStyle="combo" dx="22" fmlaLink="$A$9" fmlaRange="meals" noThreeD="1" sel="1" val="0"/>
</file>

<file path=xl/ctrlProps/ctrlProp726.xml><?xml version="1.0" encoding="utf-8"?>
<formControlPr xmlns="http://schemas.microsoft.com/office/spreadsheetml/2009/9/main" objectType="Drop" dropStyle="combo" dx="22" fmlaLink="$A$10" fmlaRange="meals" noThreeD="1" sel="1" val="0"/>
</file>

<file path=xl/ctrlProps/ctrlProp727.xml><?xml version="1.0" encoding="utf-8"?>
<formControlPr xmlns="http://schemas.microsoft.com/office/spreadsheetml/2009/9/main" objectType="Drop" dropStyle="combo" dx="22" fmlaLink="$A$11" fmlaRange="meals" noThreeD="1" sel="1" val="0"/>
</file>

<file path=xl/ctrlProps/ctrlProp728.xml><?xml version="1.0" encoding="utf-8"?>
<formControlPr xmlns="http://schemas.microsoft.com/office/spreadsheetml/2009/9/main" objectType="Drop" dropStyle="combo" dx="22" fmlaLink="$A$12" fmlaRange="meals" noThreeD="1" sel="1" val="0"/>
</file>

<file path=xl/ctrlProps/ctrlProp729.xml><?xml version="1.0" encoding="utf-8"?>
<formControlPr xmlns="http://schemas.microsoft.com/office/spreadsheetml/2009/9/main" objectType="Drop" dropStyle="combo" dx="22" fmlaLink="$A$13" fmlaRange="meals" noThreeD="1" sel="1" val="0"/>
</file>

<file path=xl/ctrlProps/ctrlProp73.xml><?xml version="1.0" encoding="utf-8"?>
<formControlPr xmlns="http://schemas.microsoft.com/office/spreadsheetml/2009/9/main" objectType="Drop" dropStyle="combo" dx="22" fmlaLink="$O$34" fmlaRange="Cups" noThreeD="1" sel="1" val="0"/>
</file>

<file path=xl/ctrlProps/ctrlProp730.xml><?xml version="1.0" encoding="utf-8"?>
<formControlPr xmlns="http://schemas.microsoft.com/office/spreadsheetml/2009/9/main" objectType="Drop" dropStyle="combo" dx="22" fmlaLink="$A$14" fmlaRange="meals" noThreeD="1" sel="1" val="0"/>
</file>

<file path=xl/ctrlProps/ctrlProp731.xml><?xml version="1.0" encoding="utf-8"?>
<formControlPr xmlns="http://schemas.microsoft.com/office/spreadsheetml/2009/9/main" objectType="Drop" dropStyle="combo" dx="22" fmlaLink="$A$15" fmlaRange="meals" noThreeD="1" sel="1" val="0"/>
</file>

<file path=xl/ctrlProps/ctrlProp732.xml><?xml version="1.0" encoding="utf-8"?>
<formControlPr xmlns="http://schemas.microsoft.com/office/spreadsheetml/2009/9/main" objectType="Drop" dropStyle="combo" dx="22" fmlaLink="$A$16" fmlaRange="meals" noThreeD="1" sel="1" val="0"/>
</file>

<file path=xl/ctrlProps/ctrlProp733.xml><?xml version="1.0" encoding="utf-8"?>
<formControlPr xmlns="http://schemas.microsoft.com/office/spreadsheetml/2009/9/main" objectType="Drop" dropStyle="combo" dx="22" fmlaLink="$A$17" fmlaRange="meals" noThreeD="1" sel="1" val="0"/>
</file>

<file path=xl/ctrlProps/ctrlProp734.xml><?xml version="1.0" encoding="utf-8"?>
<formControlPr xmlns="http://schemas.microsoft.com/office/spreadsheetml/2009/9/main" objectType="Drop" dropStyle="combo" dx="22" fmlaLink="$A$18" fmlaRange="meals" noThreeD="1" sel="1" val="0"/>
</file>

<file path=xl/ctrlProps/ctrlProp735.xml><?xml version="1.0" encoding="utf-8"?>
<formControlPr xmlns="http://schemas.microsoft.com/office/spreadsheetml/2009/9/main" objectType="Drop" dropStyle="combo" dx="22" fmlaLink="$A$19" fmlaRange="meals" noThreeD="1" sel="1" val="0"/>
</file>

<file path=xl/ctrlProps/ctrlProp736.xml><?xml version="1.0" encoding="utf-8"?>
<formControlPr xmlns="http://schemas.microsoft.com/office/spreadsheetml/2009/9/main" objectType="Drop" dropStyle="combo" dx="22" fmlaLink="$A$20" fmlaRange="meals" noThreeD="1" sel="1" val="0"/>
</file>

<file path=xl/ctrlProps/ctrlProp737.xml><?xml version="1.0" encoding="utf-8"?>
<formControlPr xmlns="http://schemas.microsoft.com/office/spreadsheetml/2009/9/main" objectType="Drop" dropStyle="combo" dx="22" fmlaLink="$A$21" fmlaRange="meals" noThreeD="1" sel="1" val="0"/>
</file>

<file path=xl/ctrlProps/ctrlProp738.xml><?xml version="1.0" encoding="utf-8"?>
<formControlPr xmlns="http://schemas.microsoft.com/office/spreadsheetml/2009/9/main" objectType="Drop" dropStyle="combo" dx="22" fmlaLink="$A$22" fmlaRange="meals" noThreeD="1" sel="1" val="0"/>
</file>

<file path=xl/ctrlProps/ctrlProp739.xml><?xml version="1.0" encoding="utf-8"?>
<formControlPr xmlns="http://schemas.microsoft.com/office/spreadsheetml/2009/9/main" objectType="Drop" dropStyle="combo" dx="22" fmlaLink="$A$23" fmlaRange="meals" noThreeD="1" sel="1" val="0"/>
</file>

<file path=xl/ctrlProps/ctrlProp74.xml><?xml version="1.0" encoding="utf-8"?>
<formControlPr xmlns="http://schemas.microsoft.com/office/spreadsheetml/2009/9/main" objectType="Drop" dropStyle="combo" dx="22" fmlaLink="$O$35" fmlaRange="Cups" noThreeD="1" sel="1" val="0"/>
</file>

<file path=xl/ctrlProps/ctrlProp740.xml><?xml version="1.0" encoding="utf-8"?>
<formControlPr xmlns="http://schemas.microsoft.com/office/spreadsheetml/2009/9/main" objectType="Drop" dropStyle="combo" dx="22" fmlaLink="$A$24" fmlaRange="meals" noThreeD="1" sel="1" val="0"/>
</file>

<file path=xl/ctrlProps/ctrlProp741.xml><?xml version="1.0" encoding="utf-8"?>
<formControlPr xmlns="http://schemas.microsoft.com/office/spreadsheetml/2009/9/main" objectType="Drop" dropStyle="combo" dx="22" fmlaLink="$A$25" fmlaRange="meals" noThreeD="1" sel="1" val="0"/>
</file>

<file path=xl/ctrlProps/ctrlProp742.xml><?xml version="1.0" encoding="utf-8"?>
<formControlPr xmlns="http://schemas.microsoft.com/office/spreadsheetml/2009/9/main" objectType="Drop" dropStyle="combo" dx="22" fmlaLink="$A$26" fmlaRange="meals" noThreeD="1" sel="1" val="0"/>
</file>

<file path=xl/ctrlProps/ctrlProp743.xml><?xml version="1.0" encoding="utf-8"?>
<formControlPr xmlns="http://schemas.microsoft.com/office/spreadsheetml/2009/9/main" objectType="CheckBox" fmlaLink="$X$5" lockText="1"/>
</file>

<file path=xl/ctrlProps/ctrlProp744.xml><?xml version="1.0" encoding="utf-8"?>
<formControlPr xmlns="http://schemas.microsoft.com/office/spreadsheetml/2009/9/main" objectType="CheckBox" fmlaLink="$X$6" lockText="1"/>
</file>

<file path=xl/ctrlProps/ctrlProp745.xml><?xml version="1.0" encoding="utf-8"?>
<formControlPr xmlns="http://schemas.microsoft.com/office/spreadsheetml/2009/9/main" objectType="CheckBox" fmlaLink="$X$7" lockText="1"/>
</file>

<file path=xl/ctrlProps/ctrlProp746.xml><?xml version="1.0" encoding="utf-8"?>
<formControlPr xmlns="http://schemas.microsoft.com/office/spreadsheetml/2009/9/main" objectType="CheckBox" fmlaLink="$X$8" lockText="1"/>
</file>

<file path=xl/ctrlProps/ctrlProp747.xml><?xml version="1.0" encoding="utf-8"?>
<formControlPr xmlns="http://schemas.microsoft.com/office/spreadsheetml/2009/9/main" objectType="CheckBox" fmlaLink="$X$9" lockText="1"/>
</file>

<file path=xl/ctrlProps/ctrlProp748.xml><?xml version="1.0" encoding="utf-8"?>
<formControlPr xmlns="http://schemas.microsoft.com/office/spreadsheetml/2009/9/main" objectType="Drop" dropStyle="combo" dx="22" fmlaLink="$AC$10" fmlaRange="GREEN" noThreeD="1" sel="1" val="0"/>
</file>

<file path=xl/ctrlProps/ctrlProp749.xml><?xml version="1.0" encoding="utf-8"?>
<formControlPr xmlns="http://schemas.microsoft.com/office/spreadsheetml/2009/9/main" objectType="Drop" dropStyle="combo" dx="22" fmlaLink="$AC$11" fmlaRange="GREEN" noThreeD="1" sel="1" val="0"/>
</file>

<file path=xl/ctrlProps/ctrlProp75.xml><?xml version="1.0" encoding="utf-8"?>
<formControlPr xmlns="http://schemas.microsoft.com/office/spreadsheetml/2009/9/main" objectType="Drop" dropStyle="combo" dx="22" fmlaLink="$O$36" fmlaRange="Cups" noThreeD="1" sel="1" val="0"/>
</file>

<file path=xl/ctrlProps/ctrlProp750.xml><?xml version="1.0" encoding="utf-8"?>
<formControlPr xmlns="http://schemas.microsoft.com/office/spreadsheetml/2009/9/main" objectType="Drop" dropStyle="combo" dx="22" fmlaLink="$AC$12" fmlaRange="GREEN" noThreeD="1" sel="1" val="0"/>
</file>

<file path=xl/ctrlProps/ctrlProp751.xml><?xml version="1.0" encoding="utf-8"?>
<formControlPr xmlns="http://schemas.microsoft.com/office/spreadsheetml/2009/9/main" objectType="Drop" dropStyle="combo" dx="22" fmlaLink="$AC$13" fmlaRange="GREEN" noThreeD="1" sel="1" val="0"/>
</file>

<file path=xl/ctrlProps/ctrlProp752.xml><?xml version="1.0" encoding="utf-8"?>
<formControlPr xmlns="http://schemas.microsoft.com/office/spreadsheetml/2009/9/main" objectType="Drop" dropStyle="combo" dx="22" fmlaLink="$AC$14" fmlaRange="GREEN" noThreeD="1" sel="1" val="0"/>
</file>

<file path=xl/ctrlProps/ctrlProp753.xml><?xml version="1.0" encoding="utf-8"?>
<formControlPr xmlns="http://schemas.microsoft.com/office/spreadsheetml/2009/9/main" objectType="Drop" dropStyle="combo" dx="22" fmlaLink="$AC$15" fmlaRange="GREEN" noThreeD="1" sel="1" val="0"/>
</file>

<file path=xl/ctrlProps/ctrlProp754.xml><?xml version="1.0" encoding="utf-8"?>
<formControlPr xmlns="http://schemas.microsoft.com/office/spreadsheetml/2009/9/main" objectType="Drop" dropStyle="combo" dx="22" fmlaLink="$AC$16" fmlaRange="GREEN" noThreeD="1" sel="1" val="0"/>
</file>

<file path=xl/ctrlProps/ctrlProp755.xml><?xml version="1.0" encoding="utf-8"?>
<formControlPr xmlns="http://schemas.microsoft.com/office/spreadsheetml/2009/9/main" objectType="Drop" dropStyle="combo" dx="22" fmlaLink="$AC$17" fmlaRange="GREEN" noThreeD="1" sel="1" val="0"/>
</file>

<file path=xl/ctrlProps/ctrlProp756.xml><?xml version="1.0" encoding="utf-8"?>
<formControlPr xmlns="http://schemas.microsoft.com/office/spreadsheetml/2009/9/main" objectType="Drop" dropStyle="combo" dx="22" fmlaLink="$AC$19" fmlaRange="GREEN" noThreeD="1" sel="1" val="0"/>
</file>

<file path=xl/ctrlProps/ctrlProp757.xml><?xml version="1.0" encoding="utf-8"?>
<formControlPr xmlns="http://schemas.microsoft.com/office/spreadsheetml/2009/9/main" objectType="Drop" dropStyle="combo" dx="22" fmlaLink="$AF$10" fmlaRange="Cups" noThreeD="1" sel="1" val="0"/>
</file>

<file path=xl/ctrlProps/ctrlProp758.xml><?xml version="1.0" encoding="utf-8"?>
<formControlPr xmlns="http://schemas.microsoft.com/office/spreadsheetml/2009/9/main" objectType="Drop" dropStyle="combo" dx="22" fmlaLink="$AF$11" fmlaRange="Cups" noThreeD="1" sel="1" val="0"/>
</file>

<file path=xl/ctrlProps/ctrlProp759.xml><?xml version="1.0" encoding="utf-8"?>
<formControlPr xmlns="http://schemas.microsoft.com/office/spreadsheetml/2009/9/main" objectType="Drop" dropStyle="combo" dx="22" fmlaLink="$AF$12" fmlaRange="Cups" noThreeD="1" sel="1" val="0"/>
</file>

<file path=xl/ctrlProps/ctrlProp76.xml><?xml version="1.0" encoding="utf-8"?>
<formControlPr xmlns="http://schemas.microsoft.com/office/spreadsheetml/2009/9/main" objectType="Drop" dropStyle="combo" dx="22" fmlaLink="$O$37" fmlaRange="Cups" noThreeD="1" sel="1" val="0"/>
</file>

<file path=xl/ctrlProps/ctrlProp760.xml><?xml version="1.0" encoding="utf-8"?>
<formControlPr xmlns="http://schemas.microsoft.com/office/spreadsheetml/2009/9/main" objectType="Drop" dropStyle="combo" dx="22" fmlaLink="$AF$13" fmlaRange="Cups" noThreeD="1" sel="1" val="0"/>
</file>

<file path=xl/ctrlProps/ctrlProp761.xml><?xml version="1.0" encoding="utf-8"?>
<formControlPr xmlns="http://schemas.microsoft.com/office/spreadsheetml/2009/9/main" objectType="Drop" dropStyle="combo" dx="22" fmlaLink="$AF$14" fmlaRange="Cups" noThreeD="1" sel="1" val="0"/>
</file>

<file path=xl/ctrlProps/ctrlProp762.xml><?xml version="1.0" encoding="utf-8"?>
<formControlPr xmlns="http://schemas.microsoft.com/office/spreadsheetml/2009/9/main" objectType="Drop" dropStyle="combo" dx="22" fmlaLink="$AF$15" fmlaRange="Cups" noThreeD="1" sel="1" val="0"/>
</file>

<file path=xl/ctrlProps/ctrlProp763.xml><?xml version="1.0" encoding="utf-8"?>
<formControlPr xmlns="http://schemas.microsoft.com/office/spreadsheetml/2009/9/main" objectType="Drop" dropStyle="combo" dx="22" fmlaLink="$AF$16" fmlaRange="Cups" noThreeD="1" sel="1" val="0"/>
</file>

<file path=xl/ctrlProps/ctrlProp764.xml><?xml version="1.0" encoding="utf-8"?>
<formControlPr xmlns="http://schemas.microsoft.com/office/spreadsheetml/2009/9/main" objectType="Drop" dropStyle="combo" dx="22" fmlaLink="$AF$17" fmlaRange="Cups" noThreeD="1" sel="1" val="0"/>
</file>

<file path=xl/ctrlProps/ctrlProp765.xml><?xml version="1.0" encoding="utf-8"?>
<formControlPr xmlns="http://schemas.microsoft.com/office/spreadsheetml/2009/9/main" objectType="Drop" dropStyle="combo" dx="22" fmlaLink="$AF$18" fmlaRange="Cups" noThreeD="1" sel="1" val="0"/>
</file>

<file path=xl/ctrlProps/ctrlProp766.xml><?xml version="1.0" encoding="utf-8"?>
<formControlPr xmlns="http://schemas.microsoft.com/office/spreadsheetml/2009/9/main" objectType="Drop" dropStyle="combo" dx="22" fmlaLink="$AF$19" fmlaRange="Cups" noThreeD="1" sel="1" val="0"/>
</file>

<file path=xl/ctrlProps/ctrlProp767.xml><?xml version="1.0" encoding="utf-8"?>
<formControlPr xmlns="http://schemas.microsoft.com/office/spreadsheetml/2009/9/main" objectType="Drop" dropStyle="combo" dx="22" fmlaLink="$AI$10" fmlaRange="RED" noThreeD="1" sel="1" val="0"/>
</file>

<file path=xl/ctrlProps/ctrlProp768.xml><?xml version="1.0" encoding="utf-8"?>
<formControlPr xmlns="http://schemas.microsoft.com/office/spreadsheetml/2009/9/main" objectType="Drop" dropStyle="combo" dx="22" fmlaLink="$AI$11" fmlaRange="RED" noThreeD="1" sel="1" val="0"/>
</file>

<file path=xl/ctrlProps/ctrlProp769.xml><?xml version="1.0" encoding="utf-8"?>
<formControlPr xmlns="http://schemas.microsoft.com/office/spreadsheetml/2009/9/main" objectType="Drop" dropStyle="combo" dx="22" fmlaLink="$AI$12" fmlaRange="RED" noThreeD="1" sel="1" val="0"/>
</file>

<file path=xl/ctrlProps/ctrlProp77.xml><?xml version="1.0" encoding="utf-8"?>
<formControlPr xmlns="http://schemas.microsoft.com/office/spreadsheetml/2009/9/main" objectType="Drop" dropStyle="combo" dx="22" fmlaLink="$O$38" fmlaRange="Cups" noThreeD="1" sel="1" val="0"/>
</file>

<file path=xl/ctrlProps/ctrlProp770.xml><?xml version="1.0" encoding="utf-8"?>
<formControlPr xmlns="http://schemas.microsoft.com/office/spreadsheetml/2009/9/main" objectType="Drop" dropStyle="combo" dx="22" fmlaLink="$AI$13" fmlaRange="RED" noThreeD="1" sel="1" val="0"/>
</file>

<file path=xl/ctrlProps/ctrlProp771.xml><?xml version="1.0" encoding="utf-8"?>
<formControlPr xmlns="http://schemas.microsoft.com/office/spreadsheetml/2009/9/main" objectType="Drop" dropStyle="combo" dx="22" fmlaLink="$AI$14" fmlaRange="RED" noThreeD="1" sel="1" val="0"/>
</file>

<file path=xl/ctrlProps/ctrlProp772.xml><?xml version="1.0" encoding="utf-8"?>
<formControlPr xmlns="http://schemas.microsoft.com/office/spreadsheetml/2009/9/main" objectType="Drop" dropStyle="combo" dx="22" fmlaLink="$AI$15" fmlaRange="RED" noThreeD="1" sel="1" val="0"/>
</file>

<file path=xl/ctrlProps/ctrlProp773.xml><?xml version="1.0" encoding="utf-8"?>
<formControlPr xmlns="http://schemas.microsoft.com/office/spreadsheetml/2009/9/main" objectType="Drop" dropStyle="combo" dx="22" fmlaLink="$AI$16" fmlaRange="RED" noThreeD="1" sel="1" val="0"/>
</file>

<file path=xl/ctrlProps/ctrlProp774.xml><?xml version="1.0" encoding="utf-8"?>
<formControlPr xmlns="http://schemas.microsoft.com/office/spreadsheetml/2009/9/main" objectType="Drop" dropStyle="combo" dx="22" fmlaLink="$AI$17" fmlaRange="RED" noThreeD="1" sel="1" val="0"/>
</file>

<file path=xl/ctrlProps/ctrlProp775.xml><?xml version="1.0" encoding="utf-8"?>
<formControlPr xmlns="http://schemas.microsoft.com/office/spreadsheetml/2009/9/main" objectType="Drop" dropStyle="combo" dx="22" fmlaLink="$AI$18" fmlaRange="RED" noThreeD="1" sel="1" val="0"/>
</file>

<file path=xl/ctrlProps/ctrlProp776.xml><?xml version="1.0" encoding="utf-8"?>
<formControlPr xmlns="http://schemas.microsoft.com/office/spreadsheetml/2009/9/main" objectType="Drop" dropStyle="combo" dx="22" fmlaLink="$AI$19" fmlaRange="RED" noThreeD="1" sel="1" val="0"/>
</file>

<file path=xl/ctrlProps/ctrlProp777.xml><?xml version="1.0" encoding="utf-8"?>
<formControlPr xmlns="http://schemas.microsoft.com/office/spreadsheetml/2009/9/main" objectType="Drop" dropStyle="combo" dx="22" fmlaLink="$AL$10" fmlaRange="Cups" noThreeD="1" sel="1" val="0"/>
</file>

<file path=xl/ctrlProps/ctrlProp778.xml><?xml version="1.0" encoding="utf-8"?>
<formControlPr xmlns="http://schemas.microsoft.com/office/spreadsheetml/2009/9/main" objectType="Drop" dropStyle="combo" dx="22" fmlaLink="$AL$11" fmlaRange="Cups" noThreeD="1" sel="1" val="0"/>
</file>

<file path=xl/ctrlProps/ctrlProp779.xml><?xml version="1.0" encoding="utf-8"?>
<formControlPr xmlns="http://schemas.microsoft.com/office/spreadsheetml/2009/9/main" objectType="Drop" dropStyle="combo" dx="22" fmlaLink="$AL$12" fmlaRange="Cups" noThreeD="1" sel="1" val="0"/>
</file>

<file path=xl/ctrlProps/ctrlProp78.xml><?xml version="1.0" encoding="utf-8"?>
<formControlPr xmlns="http://schemas.microsoft.com/office/spreadsheetml/2009/9/main" objectType="Drop" dropStyle="combo" dx="22" fmlaLink="$O$39" fmlaRange="Cups" noThreeD="1" sel="1" val="0"/>
</file>

<file path=xl/ctrlProps/ctrlProp780.xml><?xml version="1.0" encoding="utf-8"?>
<formControlPr xmlns="http://schemas.microsoft.com/office/spreadsheetml/2009/9/main" objectType="Drop" dropStyle="combo" dx="22" fmlaLink="$AL$13" fmlaRange="Cups" noThreeD="1" sel="1" val="0"/>
</file>

<file path=xl/ctrlProps/ctrlProp781.xml><?xml version="1.0" encoding="utf-8"?>
<formControlPr xmlns="http://schemas.microsoft.com/office/spreadsheetml/2009/9/main" objectType="Drop" dropStyle="combo" dx="22" fmlaLink="$AL$14" fmlaRange="Cups" noThreeD="1" sel="1" val="0"/>
</file>

<file path=xl/ctrlProps/ctrlProp782.xml><?xml version="1.0" encoding="utf-8"?>
<formControlPr xmlns="http://schemas.microsoft.com/office/spreadsheetml/2009/9/main" objectType="Drop" dropStyle="combo" dx="22" fmlaLink="$AL$15" fmlaRange="Cups" noThreeD="1" sel="1" val="0"/>
</file>

<file path=xl/ctrlProps/ctrlProp783.xml><?xml version="1.0" encoding="utf-8"?>
<formControlPr xmlns="http://schemas.microsoft.com/office/spreadsheetml/2009/9/main" objectType="Drop" dropStyle="combo" dx="22" fmlaLink="$AL$16" fmlaRange="Cups" noThreeD="1" sel="1" val="0"/>
</file>

<file path=xl/ctrlProps/ctrlProp784.xml><?xml version="1.0" encoding="utf-8"?>
<formControlPr xmlns="http://schemas.microsoft.com/office/spreadsheetml/2009/9/main" objectType="Drop" dropStyle="combo" dx="22" fmlaLink="$AL$17" fmlaRange="Cups" noThreeD="1" sel="1" val="0"/>
</file>

<file path=xl/ctrlProps/ctrlProp785.xml><?xml version="1.0" encoding="utf-8"?>
<formControlPr xmlns="http://schemas.microsoft.com/office/spreadsheetml/2009/9/main" objectType="Drop" dropStyle="combo" dx="22" fmlaLink="$AL$18" fmlaRange="Cups" noThreeD="1" sel="1" val="0"/>
</file>

<file path=xl/ctrlProps/ctrlProp786.xml><?xml version="1.0" encoding="utf-8"?>
<formControlPr xmlns="http://schemas.microsoft.com/office/spreadsheetml/2009/9/main" objectType="Drop" dropStyle="combo" dx="22" fmlaLink="$AL$19" fmlaRange="Cups" noThreeD="1" sel="1" val="0"/>
</file>

<file path=xl/ctrlProps/ctrlProp787.xml><?xml version="1.0" encoding="utf-8"?>
<formControlPr xmlns="http://schemas.microsoft.com/office/spreadsheetml/2009/9/main" objectType="Drop" dropStyle="combo" dx="22" fmlaLink="$AO$10" fmlaRange="BEANS" noThreeD="1" sel="1" val="0"/>
</file>

<file path=xl/ctrlProps/ctrlProp788.xml><?xml version="1.0" encoding="utf-8"?>
<formControlPr xmlns="http://schemas.microsoft.com/office/spreadsheetml/2009/9/main" objectType="Drop" dropStyle="combo" dx="22" fmlaLink="$AO$11" fmlaRange="BEANS" noThreeD="1" sel="1" val="0"/>
</file>

<file path=xl/ctrlProps/ctrlProp789.xml><?xml version="1.0" encoding="utf-8"?>
<formControlPr xmlns="http://schemas.microsoft.com/office/spreadsheetml/2009/9/main" objectType="Drop" dropStyle="combo" dx="22" fmlaLink="$AO$12" fmlaRange="BEANS" noThreeD="1" sel="1" val="0"/>
</file>

<file path=xl/ctrlProps/ctrlProp79.xml><?xml version="1.0" encoding="utf-8"?>
<formControlPr xmlns="http://schemas.microsoft.com/office/spreadsheetml/2009/9/main" objectType="Drop" dropStyle="combo" dx="22" fmlaLink="$O$40" fmlaRange="Cups" noThreeD="1" sel="1" val="0"/>
</file>

<file path=xl/ctrlProps/ctrlProp790.xml><?xml version="1.0" encoding="utf-8"?>
<formControlPr xmlns="http://schemas.microsoft.com/office/spreadsheetml/2009/9/main" objectType="Drop" dropStyle="combo" dx="22" fmlaLink="$AO$13" fmlaRange="BEANS" noThreeD="1" sel="1" val="0"/>
</file>

<file path=xl/ctrlProps/ctrlProp791.xml><?xml version="1.0" encoding="utf-8"?>
<formControlPr xmlns="http://schemas.microsoft.com/office/spreadsheetml/2009/9/main" objectType="Drop" dropStyle="combo" dx="22" fmlaLink="$AO$14" fmlaRange="BEANS" noThreeD="1" sel="1" val="0"/>
</file>

<file path=xl/ctrlProps/ctrlProp792.xml><?xml version="1.0" encoding="utf-8"?>
<formControlPr xmlns="http://schemas.microsoft.com/office/spreadsheetml/2009/9/main" objectType="Drop" dropStyle="combo" dx="22" fmlaLink="$AO$15" fmlaRange="BEANS" noThreeD="1" sel="1" val="0"/>
</file>

<file path=xl/ctrlProps/ctrlProp793.xml><?xml version="1.0" encoding="utf-8"?>
<formControlPr xmlns="http://schemas.microsoft.com/office/spreadsheetml/2009/9/main" objectType="Drop" dropStyle="combo" dx="22" fmlaLink="$AO$16" fmlaRange="BEANS" noThreeD="1" sel="1" val="0"/>
</file>

<file path=xl/ctrlProps/ctrlProp794.xml><?xml version="1.0" encoding="utf-8"?>
<formControlPr xmlns="http://schemas.microsoft.com/office/spreadsheetml/2009/9/main" objectType="Drop" dropStyle="combo" dx="22" fmlaLink="$AO$17" fmlaRange="BEANS" noThreeD="1" sel="1" val="0"/>
</file>

<file path=xl/ctrlProps/ctrlProp795.xml><?xml version="1.0" encoding="utf-8"?>
<formControlPr xmlns="http://schemas.microsoft.com/office/spreadsheetml/2009/9/main" objectType="Drop" dropStyle="combo" dx="22" fmlaLink="$AO$18" fmlaRange="BEANS" noThreeD="1" sel="1" val="0"/>
</file>

<file path=xl/ctrlProps/ctrlProp796.xml><?xml version="1.0" encoding="utf-8"?>
<formControlPr xmlns="http://schemas.microsoft.com/office/spreadsheetml/2009/9/main" objectType="Drop" dropStyle="combo" dx="22" fmlaLink="$AO$19" fmlaRange="BEANS" noThreeD="1" sel="1" val="0"/>
</file>

<file path=xl/ctrlProps/ctrlProp797.xml><?xml version="1.0" encoding="utf-8"?>
<formControlPr xmlns="http://schemas.microsoft.com/office/spreadsheetml/2009/9/main" objectType="Drop" dropStyle="combo" dx="22" fmlaLink="$AR$10" fmlaRange="Cups" noThreeD="1" sel="1" val="0"/>
</file>

<file path=xl/ctrlProps/ctrlProp798.xml><?xml version="1.0" encoding="utf-8"?>
<formControlPr xmlns="http://schemas.microsoft.com/office/spreadsheetml/2009/9/main" objectType="Drop" dropStyle="combo" dx="22" fmlaLink="$AR$11" fmlaRange="Cups" noThreeD="1" sel="1" val="0"/>
</file>

<file path=xl/ctrlProps/ctrlProp799.xml><?xml version="1.0" encoding="utf-8"?>
<formControlPr xmlns="http://schemas.microsoft.com/office/spreadsheetml/2009/9/main" objectType="Drop" dropStyle="combo" dx="22" fmlaLink="$AR$12" fmlaRange="Cups" noThreeD="1" sel="1" val="0"/>
</file>

<file path=xl/ctrlProps/ctrlProp8.xml><?xml version="1.0" encoding="utf-8"?>
<formControlPr xmlns="http://schemas.microsoft.com/office/spreadsheetml/2009/9/main" objectType="Drop" dropStyle="combo" dx="22" fmlaLink="$I$19" fmlaRange="Cups" noThreeD="1" sel="1" val="0"/>
</file>

<file path=xl/ctrlProps/ctrlProp80.xml><?xml version="1.0" encoding="utf-8"?>
<formControlPr xmlns="http://schemas.microsoft.com/office/spreadsheetml/2009/9/main" objectType="Drop" dropStyle="combo" dx="22" fmlaLink="$O$41" fmlaRange="Cups" noThreeD="1" sel="1" val="0"/>
</file>

<file path=xl/ctrlProps/ctrlProp800.xml><?xml version="1.0" encoding="utf-8"?>
<formControlPr xmlns="http://schemas.microsoft.com/office/spreadsheetml/2009/9/main" objectType="Drop" dropStyle="combo" dx="22" fmlaLink="$AR$13" fmlaRange="Cups" noThreeD="1" sel="1" val="0"/>
</file>

<file path=xl/ctrlProps/ctrlProp801.xml><?xml version="1.0" encoding="utf-8"?>
<formControlPr xmlns="http://schemas.microsoft.com/office/spreadsheetml/2009/9/main" objectType="Drop" dropStyle="combo" dx="22" fmlaLink="$AR$14" fmlaRange="Cups" noThreeD="1" sel="1" val="0"/>
</file>

<file path=xl/ctrlProps/ctrlProp802.xml><?xml version="1.0" encoding="utf-8"?>
<formControlPr xmlns="http://schemas.microsoft.com/office/spreadsheetml/2009/9/main" objectType="Drop" dropStyle="combo" dx="22" fmlaLink="$AR$15" fmlaRange="Cups" noThreeD="1" sel="1" val="0"/>
</file>

<file path=xl/ctrlProps/ctrlProp803.xml><?xml version="1.0" encoding="utf-8"?>
<formControlPr xmlns="http://schemas.microsoft.com/office/spreadsheetml/2009/9/main" objectType="Drop" dropStyle="combo" dx="22" fmlaLink="$AR$16" fmlaRange="Cups" noThreeD="1" sel="1" val="0"/>
</file>

<file path=xl/ctrlProps/ctrlProp804.xml><?xml version="1.0" encoding="utf-8"?>
<formControlPr xmlns="http://schemas.microsoft.com/office/spreadsheetml/2009/9/main" objectType="Drop" dropStyle="combo" dx="22" fmlaLink="$AR$17" fmlaRange="Cups" noThreeD="1" sel="1" val="0"/>
</file>

<file path=xl/ctrlProps/ctrlProp805.xml><?xml version="1.0" encoding="utf-8"?>
<formControlPr xmlns="http://schemas.microsoft.com/office/spreadsheetml/2009/9/main" objectType="Drop" dropStyle="combo" dx="22" fmlaLink="$AR$18" fmlaRange="Cups" noThreeD="1" sel="1" val="0"/>
</file>

<file path=xl/ctrlProps/ctrlProp806.xml><?xml version="1.0" encoding="utf-8"?>
<formControlPr xmlns="http://schemas.microsoft.com/office/spreadsheetml/2009/9/main" objectType="Drop" dropStyle="combo" dx="22" fmlaLink="$AR$19" fmlaRange="Cups" noThreeD="1" sel="1" val="0"/>
</file>

<file path=xl/ctrlProps/ctrlProp807.xml><?xml version="1.0" encoding="utf-8"?>
<formControlPr xmlns="http://schemas.microsoft.com/office/spreadsheetml/2009/9/main" objectType="Drop" dropStyle="combo" dx="22" fmlaLink="$AU$10" fmlaRange="STARCHY" noThreeD="1" sel="1" val="0"/>
</file>

<file path=xl/ctrlProps/ctrlProp808.xml><?xml version="1.0" encoding="utf-8"?>
<formControlPr xmlns="http://schemas.microsoft.com/office/spreadsheetml/2009/9/main" objectType="Drop" dropStyle="combo" dx="22" fmlaLink="$AU$11" fmlaRange="STARCHY" noThreeD="1" sel="1" val="0"/>
</file>

<file path=xl/ctrlProps/ctrlProp809.xml><?xml version="1.0" encoding="utf-8"?>
<formControlPr xmlns="http://schemas.microsoft.com/office/spreadsheetml/2009/9/main" objectType="Drop" dropStyle="combo" dx="22" fmlaLink="$AU$12" fmlaRange="STARCHY" noThreeD="1" sel="1" val="0"/>
</file>

<file path=xl/ctrlProps/ctrlProp81.xml><?xml version="1.0" encoding="utf-8"?>
<formControlPr xmlns="http://schemas.microsoft.com/office/spreadsheetml/2009/9/main" objectType="Drop" dropStyle="combo" dx="22" fmlaLink="$O$42" fmlaRange="Cups" noThreeD="1" sel="1" val="0"/>
</file>

<file path=xl/ctrlProps/ctrlProp810.xml><?xml version="1.0" encoding="utf-8"?>
<formControlPr xmlns="http://schemas.microsoft.com/office/spreadsheetml/2009/9/main" objectType="Drop" dropStyle="combo" dx="22" fmlaLink="$AU$13" fmlaRange="STARCHY" noThreeD="1" sel="1" val="0"/>
</file>

<file path=xl/ctrlProps/ctrlProp811.xml><?xml version="1.0" encoding="utf-8"?>
<formControlPr xmlns="http://schemas.microsoft.com/office/spreadsheetml/2009/9/main" objectType="Drop" dropStyle="combo" dx="22" fmlaLink="$AU$14" fmlaRange="STARCHY" noThreeD="1" sel="1" val="0"/>
</file>

<file path=xl/ctrlProps/ctrlProp812.xml><?xml version="1.0" encoding="utf-8"?>
<formControlPr xmlns="http://schemas.microsoft.com/office/spreadsheetml/2009/9/main" objectType="Drop" dropStyle="combo" dx="22" fmlaLink="$AU$15" fmlaRange="STARCHY" noThreeD="1" sel="1" val="0"/>
</file>

<file path=xl/ctrlProps/ctrlProp813.xml><?xml version="1.0" encoding="utf-8"?>
<formControlPr xmlns="http://schemas.microsoft.com/office/spreadsheetml/2009/9/main" objectType="Drop" dropStyle="combo" dx="22" fmlaLink="$AU$16" fmlaRange="STARCHY" noThreeD="1" sel="1" val="0"/>
</file>

<file path=xl/ctrlProps/ctrlProp814.xml><?xml version="1.0" encoding="utf-8"?>
<formControlPr xmlns="http://schemas.microsoft.com/office/spreadsheetml/2009/9/main" objectType="Drop" dropStyle="combo" dx="22" fmlaLink="$AU$17" fmlaRange="STARCHY" noThreeD="1" sel="1" val="0"/>
</file>

<file path=xl/ctrlProps/ctrlProp815.xml><?xml version="1.0" encoding="utf-8"?>
<formControlPr xmlns="http://schemas.microsoft.com/office/spreadsheetml/2009/9/main" objectType="Drop" dropStyle="combo" dx="22" fmlaLink="$AU$18" fmlaRange="STARCHY" noThreeD="1" sel="1" val="0"/>
</file>

<file path=xl/ctrlProps/ctrlProp816.xml><?xml version="1.0" encoding="utf-8"?>
<formControlPr xmlns="http://schemas.microsoft.com/office/spreadsheetml/2009/9/main" objectType="Drop" dropStyle="combo" dx="22" fmlaLink="$AU$19" fmlaRange="STARCHY" noThreeD="1" sel="1" val="0"/>
</file>

<file path=xl/ctrlProps/ctrlProp817.xml><?xml version="1.0" encoding="utf-8"?>
<formControlPr xmlns="http://schemas.microsoft.com/office/spreadsheetml/2009/9/main" objectType="Drop" dropStyle="combo" dx="22" fmlaLink="$AX$10" fmlaRange="Cups" noThreeD="1" sel="1" val="0"/>
</file>

<file path=xl/ctrlProps/ctrlProp818.xml><?xml version="1.0" encoding="utf-8"?>
<formControlPr xmlns="http://schemas.microsoft.com/office/spreadsheetml/2009/9/main" objectType="Drop" dropStyle="combo" dx="22" fmlaLink="$AX$11" fmlaRange="Cups" noThreeD="1" sel="1" val="0"/>
</file>

<file path=xl/ctrlProps/ctrlProp819.xml><?xml version="1.0" encoding="utf-8"?>
<formControlPr xmlns="http://schemas.microsoft.com/office/spreadsheetml/2009/9/main" objectType="Drop" dropStyle="combo" dx="22" fmlaLink="$AX$12" fmlaRange="Cups" noThreeD="1" sel="1" val="0"/>
</file>

<file path=xl/ctrlProps/ctrlProp82.xml><?xml version="1.0" encoding="utf-8"?>
<formControlPr xmlns="http://schemas.microsoft.com/office/spreadsheetml/2009/9/main" objectType="Drop" dropStyle="combo" dx="22" fmlaLink="$O$43" fmlaRange="Cups" noThreeD="1" sel="1" val="0"/>
</file>

<file path=xl/ctrlProps/ctrlProp820.xml><?xml version="1.0" encoding="utf-8"?>
<formControlPr xmlns="http://schemas.microsoft.com/office/spreadsheetml/2009/9/main" objectType="Drop" dropStyle="combo" dx="22" fmlaLink="$AX$13" fmlaRange="Cups" noThreeD="1" sel="1" val="0"/>
</file>

<file path=xl/ctrlProps/ctrlProp821.xml><?xml version="1.0" encoding="utf-8"?>
<formControlPr xmlns="http://schemas.microsoft.com/office/spreadsheetml/2009/9/main" objectType="Drop" dropStyle="combo" dx="22" fmlaLink="$AX$14" fmlaRange="Cups" noThreeD="1" sel="1" val="0"/>
</file>

<file path=xl/ctrlProps/ctrlProp822.xml><?xml version="1.0" encoding="utf-8"?>
<formControlPr xmlns="http://schemas.microsoft.com/office/spreadsheetml/2009/9/main" objectType="Drop" dropStyle="combo" dx="22" fmlaLink="$AX$15" fmlaRange="Cups" noThreeD="1" sel="1" val="0"/>
</file>

<file path=xl/ctrlProps/ctrlProp823.xml><?xml version="1.0" encoding="utf-8"?>
<formControlPr xmlns="http://schemas.microsoft.com/office/spreadsheetml/2009/9/main" objectType="Drop" dropStyle="combo" dx="22" fmlaLink="$AX$16" fmlaRange="Cups" noThreeD="1" sel="1" val="0"/>
</file>

<file path=xl/ctrlProps/ctrlProp824.xml><?xml version="1.0" encoding="utf-8"?>
<formControlPr xmlns="http://schemas.microsoft.com/office/spreadsheetml/2009/9/main" objectType="Drop" dropStyle="combo" dx="22" fmlaLink="$AX$17" fmlaRange="Cups" noThreeD="1" sel="1" val="0"/>
</file>

<file path=xl/ctrlProps/ctrlProp825.xml><?xml version="1.0" encoding="utf-8"?>
<formControlPr xmlns="http://schemas.microsoft.com/office/spreadsheetml/2009/9/main" objectType="Drop" dropStyle="combo" dx="22" fmlaLink="$AX$18" fmlaRange="Cups" noThreeD="1" sel="1" val="0"/>
</file>

<file path=xl/ctrlProps/ctrlProp826.xml><?xml version="1.0" encoding="utf-8"?>
<formControlPr xmlns="http://schemas.microsoft.com/office/spreadsheetml/2009/9/main" objectType="Drop" dropStyle="combo" dx="22" fmlaLink="$AX$19" fmlaRange="Cups" noThreeD="1" sel="1" val="0"/>
</file>

<file path=xl/ctrlProps/ctrlProp827.xml><?xml version="1.0" encoding="utf-8"?>
<formControlPr xmlns="http://schemas.microsoft.com/office/spreadsheetml/2009/9/main" objectType="Drop" dropStyle="combo" dx="22" fmlaLink="$BA$10" fmlaRange="OTHER" noThreeD="1" sel="1" val="0"/>
</file>

<file path=xl/ctrlProps/ctrlProp828.xml><?xml version="1.0" encoding="utf-8"?>
<formControlPr xmlns="http://schemas.microsoft.com/office/spreadsheetml/2009/9/main" objectType="Drop" dropStyle="combo" dx="22" fmlaLink="$BA$11" fmlaRange="OTHER" noThreeD="1" sel="1" val="0"/>
</file>

<file path=xl/ctrlProps/ctrlProp829.xml><?xml version="1.0" encoding="utf-8"?>
<formControlPr xmlns="http://schemas.microsoft.com/office/spreadsheetml/2009/9/main" objectType="Drop" dropStyle="combo" dx="22" fmlaLink="$BA$12" fmlaRange="OTHER" noThreeD="1" sel="1" val="0"/>
</file>

<file path=xl/ctrlProps/ctrlProp83.xml><?xml version="1.0" encoding="utf-8"?>
<formControlPr xmlns="http://schemas.microsoft.com/office/spreadsheetml/2009/9/main" objectType="Drop" dropStyle="combo" dx="22" fmlaLink="$O$44" fmlaRange="Cups" noThreeD="1" sel="1" val="0"/>
</file>

<file path=xl/ctrlProps/ctrlProp830.xml><?xml version="1.0" encoding="utf-8"?>
<formControlPr xmlns="http://schemas.microsoft.com/office/spreadsheetml/2009/9/main" objectType="Drop" dropStyle="combo" dx="22" fmlaLink="$BA$13" fmlaRange="OTHER" noThreeD="1" sel="1" val="0"/>
</file>

<file path=xl/ctrlProps/ctrlProp831.xml><?xml version="1.0" encoding="utf-8"?>
<formControlPr xmlns="http://schemas.microsoft.com/office/spreadsheetml/2009/9/main" objectType="Drop" dropStyle="combo" dx="22" fmlaLink="$BA$14" fmlaRange="OTHER" noThreeD="1" sel="1" val="0"/>
</file>

<file path=xl/ctrlProps/ctrlProp832.xml><?xml version="1.0" encoding="utf-8"?>
<formControlPr xmlns="http://schemas.microsoft.com/office/spreadsheetml/2009/9/main" objectType="Drop" dropStyle="combo" dx="22" fmlaLink="$BA$15" fmlaRange="OTHER" noThreeD="1" sel="1" val="0"/>
</file>

<file path=xl/ctrlProps/ctrlProp833.xml><?xml version="1.0" encoding="utf-8"?>
<formControlPr xmlns="http://schemas.microsoft.com/office/spreadsheetml/2009/9/main" objectType="Drop" dropStyle="combo" dx="22" fmlaLink="$BA$16" fmlaRange="OTHER" noThreeD="1" sel="1" val="0"/>
</file>

<file path=xl/ctrlProps/ctrlProp834.xml><?xml version="1.0" encoding="utf-8"?>
<formControlPr xmlns="http://schemas.microsoft.com/office/spreadsheetml/2009/9/main" objectType="Drop" dropStyle="combo" dx="22" fmlaLink="$BA$17" fmlaRange="OTHER" noThreeD="1" sel="1" val="0"/>
</file>

<file path=xl/ctrlProps/ctrlProp835.xml><?xml version="1.0" encoding="utf-8"?>
<formControlPr xmlns="http://schemas.microsoft.com/office/spreadsheetml/2009/9/main" objectType="Drop" dropStyle="combo" dx="22" fmlaLink="$BA$18" fmlaRange="OTHER" noThreeD="1" sel="1" val="0"/>
</file>

<file path=xl/ctrlProps/ctrlProp836.xml><?xml version="1.0" encoding="utf-8"?>
<formControlPr xmlns="http://schemas.microsoft.com/office/spreadsheetml/2009/9/main" objectType="Drop" dropStyle="combo" dx="22" fmlaLink="$BA$19" fmlaRange="OTHER" noThreeD="1" sel="1" val="0"/>
</file>

<file path=xl/ctrlProps/ctrlProp837.xml><?xml version="1.0" encoding="utf-8"?>
<formControlPr xmlns="http://schemas.microsoft.com/office/spreadsheetml/2009/9/main" objectType="Drop" dropStyle="combo" dx="22" fmlaLink="$BD$10" fmlaRange="Cups" noThreeD="1" sel="1" val="0"/>
</file>

<file path=xl/ctrlProps/ctrlProp838.xml><?xml version="1.0" encoding="utf-8"?>
<formControlPr xmlns="http://schemas.microsoft.com/office/spreadsheetml/2009/9/main" objectType="Drop" dropStyle="combo" dx="22" fmlaLink="$BD$11" fmlaRange="Cups" noThreeD="1" sel="1" val="0"/>
</file>

<file path=xl/ctrlProps/ctrlProp839.xml><?xml version="1.0" encoding="utf-8"?>
<formControlPr xmlns="http://schemas.microsoft.com/office/spreadsheetml/2009/9/main" objectType="Drop" dropStyle="combo" dx="22" fmlaLink="$BD$12" fmlaRange="Cups" noThreeD="1" sel="1" val="0"/>
</file>

<file path=xl/ctrlProps/ctrlProp84.xml><?xml version="1.0" encoding="utf-8"?>
<formControlPr xmlns="http://schemas.microsoft.com/office/spreadsheetml/2009/9/main" objectType="Drop" dropStyle="combo" dx="22" fmlaLink="$O$45" fmlaRange="Cups" noThreeD="1" sel="1" val="0"/>
</file>

<file path=xl/ctrlProps/ctrlProp840.xml><?xml version="1.0" encoding="utf-8"?>
<formControlPr xmlns="http://schemas.microsoft.com/office/spreadsheetml/2009/9/main" objectType="Drop" dropStyle="combo" dx="22" fmlaLink="$BD$13" fmlaRange="Cups" noThreeD="1" sel="1" val="0"/>
</file>

<file path=xl/ctrlProps/ctrlProp841.xml><?xml version="1.0" encoding="utf-8"?>
<formControlPr xmlns="http://schemas.microsoft.com/office/spreadsheetml/2009/9/main" objectType="Drop" dropStyle="combo" dx="22" fmlaLink="$BD$14" fmlaRange="Cups" noThreeD="1" sel="1" val="0"/>
</file>

<file path=xl/ctrlProps/ctrlProp842.xml><?xml version="1.0" encoding="utf-8"?>
<formControlPr xmlns="http://schemas.microsoft.com/office/spreadsheetml/2009/9/main" objectType="Drop" dropStyle="combo" dx="22" fmlaLink="$BD$15" fmlaRange="Cups" noThreeD="1" sel="1" val="0"/>
</file>

<file path=xl/ctrlProps/ctrlProp843.xml><?xml version="1.0" encoding="utf-8"?>
<formControlPr xmlns="http://schemas.microsoft.com/office/spreadsheetml/2009/9/main" objectType="Drop" dropStyle="combo" dx="22" fmlaLink="$BD$16" fmlaRange="Cups" noThreeD="1" sel="1" val="0"/>
</file>

<file path=xl/ctrlProps/ctrlProp844.xml><?xml version="1.0" encoding="utf-8"?>
<formControlPr xmlns="http://schemas.microsoft.com/office/spreadsheetml/2009/9/main" objectType="Drop" dropStyle="combo" dx="22" fmlaLink="$BD$17" fmlaRange="Cups" noThreeD="1" sel="1" val="0"/>
</file>

<file path=xl/ctrlProps/ctrlProp845.xml><?xml version="1.0" encoding="utf-8"?>
<formControlPr xmlns="http://schemas.microsoft.com/office/spreadsheetml/2009/9/main" objectType="Drop" dropStyle="combo" dx="22" fmlaLink="$BD$18" fmlaRange="Cups" noThreeD="1" sel="1" val="0"/>
</file>

<file path=xl/ctrlProps/ctrlProp846.xml><?xml version="1.0" encoding="utf-8"?>
<formControlPr xmlns="http://schemas.microsoft.com/office/spreadsheetml/2009/9/main" objectType="Drop" dropStyle="combo" dx="22" fmlaLink="$BD$19" fmlaRange="Cups" noThreeD="1" sel="1" val="0"/>
</file>

<file path=xl/ctrlProps/ctrlProp847.xml><?xml version="1.0" encoding="utf-8"?>
<formControlPr xmlns="http://schemas.microsoft.com/office/spreadsheetml/2009/9/main" objectType="Drop" dropStyle="combo" dx="22" fmlaLink="$AC$18" fmlaRange="GREEN" noThreeD="1" sel="1" val="0"/>
</file>

<file path=xl/ctrlProps/ctrlProp848.xml><?xml version="1.0" encoding="utf-8"?>
<formControlPr xmlns="http://schemas.microsoft.com/office/spreadsheetml/2009/9/main" objectType="Drop" dropStyle="combo" dx="22" fmlaLink="$W$16" fmlaRange="Cups" noThreeD="1" sel="1" val="0"/>
</file>

<file path=xl/ctrlProps/ctrlProp849.xml><?xml version="1.0" encoding="utf-8"?>
<formControlPr xmlns="http://schemas.microsoft.com/office/spreadsheetml/2009/9/main" objectType="Drop" dropStyle="combo" dx="22" fmlaLink="$W$15" fmlaRange="Cups" noThreeD="1" sel="1" val="0"/>
</file>

<file path=xl/ctrlProps/ctrlProp85.xml><?xml version="1.0" encoding="utf-8"?>
<formControlPr xmlns="http://schemas.microsoft.com/office/spreadsheetml/2009/9/main" objectType="Drop" dropStyle="combo" dx="22" fmlaLink="$O$46" fmlaRange="Cups" noThreeD="1" sel="1" val="0"/>
</file>

<file path=xl/ctrlProps/ctrlProp850.xml><?xml version="1.0" encoding="utf-8"?>
<formControlPr xmlns="http://schemas.microsoft.com/office/spreadsheetml/2009/9/main" objectType="Drop" dropStyle="combo" dx="22" fmlaLink="$W$13" fmlaRange="Cups" noThreeD="1" sel="1" val="0"/>
</file>

<file path=xl/ctrlProps/ctrlProp851.xml><?xml version="1.0" encoding="utf-8"?>
<formControlPr xmlns="http://schemas.microsoft.com/office/spreadsheetml/2009/9/main" objectType="Drop" dropStyle="combo" dx="22" fmlaLink="$W$14" fmlaRange="Cups" noThreeD="1" sel="1" val="0"/>
</file>

<file path=xl/ctrlProps/ctrlProp852.xml><?xml version="1.0" encoding="utf-8"?>
<formControlPr xmlns="http://schemas.microsoft.com/office/spreadsheetml/2009/9/main" objectType="Drop" dropStyle="combo" dx="22" fmlaLink="$W$17" fmlaRange="Cups" noThreeD="1" sel="1" val="0"/>
</file>

<file path=xl/ctrlProps/ctrlProp853.xml><?xml version="1.0" encoding="utf-8"?>
<formControlPr xmlns="http://schemas.microsoft.com/office/spreadsheetml/2009/9/main" objectType="Drop" dropStyle="combo" dx="22" fmlaLink="$AF$7" fmlaRange="Cups" noThreeD="1" sel="1" val="0"/>
</file>

<file path=xl/ctrlProps/ctrlProp854.xml><?xml version="1.0" encoding="utf-8"?>
<formControlPr xmlns="http://schemas.microsoft.com/office/spreadsheetml/2009/9/main" objectType="Drop" dropStyle="combo" dx="22" fmlaLink="$AL$7" fmlaRange="Cups" noThreeD="1" sel="1" val="0"/>
</file>

<file path=xl/ctrlProps/ctrlProp855.xml><?xml version="1.0" encoding="utf-8"?>
<formControlPr xmlns="http://schemas.microsoft.com/office/spreadsheetml/2009/9/main" objectType="Drop" dropStyle="combo" dx="22" fmlaLink="$AR$7" fmlaRange="Cups" noThreeD="1" sel="1" val="0"/>
</file>

<file path=xl/ctrlProps/ctrlProp856.xml><?xml version="1.0" encoding="utf-8"?>
<formControlPr xmlns="http://schemas.microsoft.com/office/spreadsheetml/2009/9/main" objectType="Drop" dropStyle="combo" dx="22" fmlaLink="$AX$7" fmlaRange="Cups" noThreeD="1" sel="1" val="0"/>
</file>

<file path=xl/ctrlProps/ctrlProp857.xml><?xml version="1.0" encoding="utf-8"?>
<formControlPr xmlns="http://schemas.microsoft.com/office/spreadsheetml/2009/9/main" objectType="Drop" dropStyle="combo" dx="22" fmlaLink="$BD$5" fmlaRange="Cups" noThreeD="1" sel="1" val="0"/>
</file>

<file path=xl/ctrlProps/ctrlProp858.xml><?xml version="1.0" encoding="utf-8"?>
<formControlPr xmlns="http://schemas.microsoft.com/office/spreadsheetml/2009/9/main" objectType="CheckBox" fmlaLink="$AR$3" lockText="1"/>
</file>

<file path=xl/ctrlProps/ctrlProp859.xml><?xml version="1.0" encoding="utf-8"?>
<formControlPr xmlns="http://schemas.microsoft.com/office/spreadsheetml/2009/9/main" objectType="Drop" dropStyle="combo" dx="22" fmlaLink="$A$7" fmlaRange="meals" noThreeD="1" sel="1" val="0"/>
</file>

<file path=xl/ctrlProps/ctrlProp86.xml><?xml version="1.0" encoding="utf-8"?>
<formControlPr xmlns="http://schemas.microsoft.com/office/spreadsheetml/2009/9/main" objectType="Drop" dropStyle="combo" dx="22" fmlaLink="$O$47" fmlaRange="Cups" noThreeD="1" sel="1" val="0"/>
</file>

<file path=xl/ctrlProps/ctrlProp860.xml><?xml version="1.0" encoding="utf-8"?>
<formControlPr xmlns="http://schemas.microsoft.com/office/spreadsheetml/2009/9/main" objectType="Drop" dropStyle="combo" dx="22" fmlaLink="$A$8" fmlaRange="meals" noThreeD="1" sel="1" val="0"/>
</file>

<file path=xl/ctrlProps/ctrlProp861.xml><?xml version="1.0" encoding="utf-8"?>
<formControlPr xmlns="http://schemas.microsoft.com/office/spreadsheetml/2009/9/main" objectType="Drop" dropStyle="combo" dx="22" fmlaLink="$A$9" fmlaRange="meals" noThreeD="1" sel="1" val="0"/>
</file>

<file path=xl/ctrlProps/ctrlProp862.xml><?xml version="1.0" encoding="utf-8"?>
<formControlPr xmlns="http://schemas.microsoft.com/office/spreadsheetml/2009/9/main" objectType="Drop" dropStyle="combo" dx="22" fmlaLink="$A$10" fmlaRange="meals" noThreeD="1" sel="1" val="0"/>
</file>

<file path=xl/ctrlProps/ctrlProp863.xml><?xml version="1.0" encoding="utf-8"?>
<formControlPr xmlns="http://schemas.microsoft.com/office/spreadsheetml/2009/9/main" objectType="Drop" dropStyle="combo" dx="22" fmlaLink="$A$11" fmlaRange="meals" noThreeD="1" sel="1" val="0"/>
</file>

<file path=xl/ctrlProps/ctrlProp864.xml><?xml version="1.0" encoding="utf-8"?>
<formControlPr xmlns="http://schemas.microsoft.com/office/spreadsheetml/2009/9/main" objectType="Drop" dropStyle="combo" dx="22" fmlaLink="$A$12" fmlaRange="meals" noThreeD="1" sel="1" val="0"/>
</file>

<file path=xl/ctrlProps/ctrlProp865.xml><?xml version="1.0" encoding="utf-8"?>
<formControlPr xmlns="http://schemas.microsoft.com/office/spreadsheetml/2009/9/main" objectType="Drop" dropStyle="combo" dx="22" fmlaLink="$A$13" fmlaRange="meals" noThreeD="1" sel="1" val="0"/>
</file>

<file path=xl/ctrlProps/ctrlProp866.xml><?xml version="1.0" encoding="utf-8"?>
<formControlPr xmlns="http://schemas.microsoft.com/office/spreadsheetml/2009/9/main" objectType="Drop" dropStyle="combo" dx="22" fmlaLink="$A$14" fmlaRange="meals" noThreeD="1" sel="1" val="0"/>
</file>

<file path=xl/ctrlProps/ctrlProp867.xml><?xml version="1.0" encoding="utf-8"?>
<formControlPr xmlns="http://schemas.microsoft.com/office/spreadsheetml/2009/9/main" objectType="Drop" dropStyle="combo" dx="22" fmlaLink="$A$15" fmlaRange="meals" noThreeD="1" sel="1" val="0"/>
</file>

<file path=xl/ctrlProps/ctrlProp868.xml><?xml version="1.0" encoding="utf-8"?>
<formControlPr xmlns="http://schemas.microsoft.com/office/spreadsheetml/2009/9/main" objectType="Drop" dropStyle="combo" dx="22" fmlaLink="$A$16" fmlaRange="meals" noThreeD="1" sel="1" val="0"/>
</file>

<file path=xl/ctrlProps/ctrlProp869.xml><?xml version="1.0" encoding="utf-8"?>
<formControlPr xmlns="http://schemas.microsoft.com/office/spreadsheetml/2009/9/main" objectType="Drop" dropStyle="combo" dx="22" fmlaLink="$A$17" fmlaRange="meals" noThreeD="1" sel="1" val="0"/>
</file>

<file path=xl/ctrlProps/ctrlProp87.xml><?xml version="1.0" encoding="utf-8"?>
<formControlPr xmlns="http://schemas.microsoft.com/office/spreadsheetml/2009/9/main" objectType="Drop" dropStyle="combo" dx="22" fmlaLink="$O$48" fmlaRange="Cups" noThreeD="1" sel="1" val="0"/>
</file>

<file path=xl/ctrlProps/ctrlProp870.xml><?xml version="1.0" encoding="utf-8"?>
<formControlPr xmlns="http://schemas.microsoft.com/office/spreadsheetml/2009/9/main" objectType="Drop" dropStyle="combo" dx="22" fmlaLink="$A$18" fmlaRange="meals" noThreeD="1" sel="1" val="0"/>
</file>

<file path=xl/ctrlProps/ctrlProp871.xml><?xml version="1.0" encoding="utf-8"?>
<formControlPr xmlns="http://schemas.microsoft.com/office/spreadsheetml/2009/9/main" objectType="Drop" dropStyle="combo" dx="22" fmlaLink="$A$19" fmlaRange="meals" noThreeD="1" sel="1" val="0"/>
</file>

<file path=xl/ctrlProps/ctrlProp872.xml><?xml version="1.0" encoding="utf-8"?>
<formControlPr xmlns="http://schemas.microsoft.com/office/spreadsheetml/2009/9/main" objectType="Drop" dropStyle="combo" dx="22" fmlaLink="$A$20" fmlaRange="meals" noThreeD="1" sel="1" val="0"/>
</file>

<file path=xl/ctrlProps/ctrlProp873.xml><?xml version="1.0" encoding="utf-8"?>
<formControlPr xmlns="http://schemas.microsoft.com/office/spreadsheetml/2009/9/main" objectType="Drop" dropStyle="combo" dx="22" fmlaLink="$A$21" fmlaRange="meals" noThreeD="1" sel="1" val="0"/>
</file>

<file path=xl/ctrlProps/ctrlProp874.xml><?xml version="1.0" encoding="utf-8"?>
<formControlPr xmlns="http://schemas.microsoft.com/office/spreadsheetml/2009/9/main" objectType="Drop" dropStyle="combo" dx="22" fmlaLink="$A$22" fmlaRange="meals" noThreeD="1" sel="1" val="0"/>
</file>

<file path=xl/ctrlProps/ctrlProp875.xml><?xml version="1.0" encoding="utf-8"?>
<formControlPr xmlns="http://schemas.microsoft.com/office/spreadsheetml/2009/9/main" objectType="Drop" dropStyle="combo" dx="22" fmlaLink="$A$23" fmlaRange="meals" noThreeD="1" sel="1" val="0"/>
</file>

<file path=xl/ctrlProps/ctrlProp876.xml><?xml version="1.0" encoding="utf-8"?>
<formControlPr xmlns="http://schemas.microsoft.com/office/spreadsheetml/2009/9/main" objectType="Drop" dropStyle="combo" dx="22" fmlaLink="$A$24" fmlaRange="meals" noThreeD="1" sel="1" val="0"/>
</file>

<file path=xl/ctrlProps/ctrlProp877.xml><?xml version="1.0" encoding="utf-8"?>
<formControlPr xmlns="http://schemas.microsoft.com/office/spreadsheetml/2009/9/main" objectType="Drop" dropStyle="combo" dx="22" fmlaLink="$A$25" fmlaRange="meals" noThreeD="1" sel="1" val="0"/>
</file>

<file path=xl/ctrlProps/ctrlProp878.xml><?xml version="1.0" encoding="utf-8"?>
<formControlPr xmlns="http://schemas.microsoft.com/office/spreadsheetml/2009/9/main" objectType="Drop" dropStyle="combo" dx="22" fmlaLink="$A$26" fmlaRange="meals" noThreeD="1" sel="1" val="0"/>
</file>

<file path=xl/ctrlProps/ctrlProp879.xml><?xml version="1.0" encoding="utf-8"?>
<formControlPr xmlns="http://schemas.microsoft.com/office/spreadsheetml/2009/9/main" objectType="CheckBox" fmlaLink="$X$5" lockText="1"/>
</file>

<file path=xl/ctrlProps/ctrlProp88.xml><?xml version="1.0" encoding="utf-8"?>
<formControlPr xmlns="http://schemas.microsoft.com/office/spreadsheetml/2009/9/main" objectType="Drop" dropStyle="combo" dx="22" fmlaLink="$O$49" fmlaRange="Cups" noThreeD="1" sel="1" val="0"/>
</file>

<file path=xl/ctrlProps/ctrlProp880.xml><?xml version="1.0" encoding="utf-8"?>
<formControlPr xmlns="http://schemas.microsoft.com/office/spreadsheetml/2009/9/main" objectType="CheckBox" fmlaLink="$X$6" lockText="1"/>
</file>

<file path=xl/ctrlProps/ctrlProp881.xml><?xml version="1.0" encoding="utf-8"?>
<formControlPr xmlns="http://schemas.microsoft.com/office/spreadsheetml/2009/9/main" objectType="CheckBox" fmlaLink="$X$7" lockText="1"/>
</file>

<file path=xl/ctrlProps/ctrlProp882.xml><?xml version="1.0" encoding="utf-8"?>
<formControlPr xmlns="http://schemas.microsoft.com/office/spreadsheetml/2009/9/main" objectType="CheckBox" fmlaLink="$X$8" lockText="1"/>
</file>

<file path=xl/ctrlProps/ctrlProp883.xml><?xml version="1.0" encoding="utf-8"?>
<formControlPr xmlns="http://schemas.microsoft.com/office/spreadsheetml/2009/9/main" objectType="CheckBox" fmlaLink="$X$9" lockText="1"/>
</file>

<file path=xl/ctrlProps/ctrlProp884.xml><?xml version="1.0" encoding="utf-8"?>
<formControlPr xmlns="http://schemas.microsoft.com/office/spreadsheetml/2009/9/main" objectType="Drop" dropStyle="combo" dx="22" fmlaLink="$AC$10" fmlaRange="GREEN" noThreeD="1" sel="1" val="0"/>
</file>

<file path=xl/ctrlProps/ctrlProp885.xml><?xml version="1.0" encoding="utf-8"?>
<formControlPr xmlns="http://schemas.microsoft.com/office/spreadsheetml/2009/9/main" objectType="Drop" dropStyle="combo" dx="22" fmlaLink="$AC$11" fmlaRange="GREEN" noThreeD="1" sel="1" val="0"/>
</file>

<file path=xl/ctrlProps/ctrlProp886.xml><?xml version="1.0" encoding="utf-8"?>
<formControlPr xmlns="http://schemas.microsoft.com/office/spreadsheetml/2009/9/main" objectType="Drop" dropStyle="combo" dx="22" fmlaLink="$AC$12" fmlaRange="GREEN" noThreeD="1" sel="1" val="0"/>
</file>

<file path=xl/ctrlProps/ctrlProp887.xml><?xml version="1.0" encoding="utf-8"?>
<formControlPr xmlns="http://schemas.microsoft.com/office/spreadsheetml/2009/9/main" objectType="Drop" dropStyle="combo" dx="22" fmlaLink="$AC$13" fmlaRange="GREEN" noThreeD="1" sel="1" val="0"/>
</file>

<file path=xl/ctrlProps/ctrlProp888.xml><?xml version="1.0" encoding="utf-8"?>
<formControlPr xmlns="http://schemas.microsoft.com/office/spreadsheetml/2009/9/main" objectType="Drop" dropStyle="combo" dx="22" fmlaLink="$AC$14" fmlaRange="GREEN" noThreeD="1" sel="1" val="0"/>
</file>

<file path=xl/ctrlProps/ctrlProp889.xml><?xml version="1.0" encoding="utf-8"?>
<formControlPr xmlns="http://schemas.microsoft.com/office/spreadsheetml/2009/9/main" objectType="Drop" dropStyle="combo" dx="22" fmlaLink="$AC$15" fmlaRange="GREEN" noThreeD="1" sel="1" val="0"/>
</file>

<file path=xl/ctrlProps/ctrlProp89.xml><?xml version="1.0" encoding="utf-8"?>
<formControlPr xmlns="http://schemas.microsoft.com/office/spreadsheetml/2009/9/main" objectType="Drop" dropStyle="combo" dx="22" fmlaLink="$O$50" fmlaRange="Cups" noThreeD="1" sel="1" val="0"/>
</file>

<file path=xl/ctrlProps/ctrlProp890.xml><?xml version="1.0" encoding="utf-8"?>
<formControlPr xmlns="http://schemas.microsoft.com/office/spreadsheetml/2009/9/main" objectType="Drop" dropStyle="combo" dx="22" fmlaLink="$AC$16" fmlaRange="GREEN" noThreeD="1" sel="1" val="0"/>
</file>

<file path=xl/ctrlProps/ctrlProp891.xml><?xml version="1.0" encoding="utf-8"?>
<formControlPr xmlns="http://schemas.microsoft.com/office/spreadsheetml/2009/9/main" objectType="Drop" dropStyle="combo" dx="22" fmlaLink="$AC$17" fmlaRange="GREEN" noThreeD="1" sel="1" val="0"/>
</file>

<file path=xl/ctrlProps/ctrlProp892.xml><?xml version="1.0" encoding="utf-8"?>
<formControlPr xmlns="http://schemas.microsoft.com/office/spreadsheetml/2009/9/main" objectType="Drop" dropStyle="combo" dx="22" fmlaLink="$AC$19" fmlaRange="GREEN" noThreeD="1" sel="1" val="0"/>
</file>

<file path=xl/ctrlProps/ctrlProp893.xml><?xml version="1.0" encoding="utf-8"?>
<formControlPr xmlns="http://schemas.microsoft.com/office/spreadsheetml/2009/9/main" objectType="Drop" dropStyle="combo" dx="22" fmlaLink="$AF$10" fmlaRange="Cups" noThreeD="1" sel="1" val="0"/>
</file>

<file path=xl/ctrlProps/ctrlProp894.xml><?xml version="1.0" encoding="utf-8"?>
<formControlPr xmlns="http://schemas.microsoft.com/office/spreadsheetml/2009/9/main" objectType="Drop" dropStyle="combo" dx="22" fmlaLink="$AF$11" fmlaRange="Cups" noThreeD="1" sel="1" val="0"/>
</file>

<file path=xl/ctrlProps/ctrlProp895.xml><?xml version="1.0" encoding="utf-8"?>
<formControlPr xmlns="http://schemas.microsoft.com/office/spreadsheetml/2009/9/main" objectType="Drop" dropStyle="combo" dx="22" fmlaLink="$AF$12" fmlaRange="Cups" noThreeD="1" sel="1" val="0"/>
</file>

<file path=xl/ctrlProps/ctrlProp896.xml><?xml version="1.0" encoding="utf-8"?>
<formControlPr xmlns="http://schemas.microsoft.com/office/spreadsheetml/2009/9/main" objectType="Drop" dropStyle="combo" dx="22" fmlaLink="$AF$13" fmlaRange="Cups" noThreeD="1" sel="1" val="0"/>
</file>

<file path=xl/ctrlProps/ctrlProp897.xml><?xml version="1.0" encoding="utf-8"?>
<formControlPr xmlns="http://schemas.microsoft.com/office/spreadsheetml/2009/9/main" objectType="Drop" dropStyle="combo" dx="22" fmlaLink="$AF$14" fmlaRange="Cups" noThreeD="1" sel="1" val="0"/>
</file>

<file path=xl/ctrlProps/ctrlProp898.xml><?xml version="1.0" encoding="utf-8"?>
<formControlPr xmlns="http://schemas.microsoft.com/office/spreadsheetml/2009/9/main" objectType="Drop" dropStyle="combo" dx="22" fmlaLink="$AF$15" fmlaRange="Cups" noThreeD="1" sel="1" val="0"/>
</file>

<file path=xl/ctrlProps/ctrlProp899.xml><?xml version="1.0" encoding="utf-8"?>
<formControlPr xmlns="http://schemas.microsoft.com/office/spreadsheetml/2009/9/main" objectType="Drop" dropStyle="combo" dx="22" fmlaLink="$AF$16" fmlaRange="Cups" noThreeD="1" sel="1" val="0"/>
</file>

<file path=xl/ctrlProps/ctrlProp9.xml><?xml version="1.0" encoding="utf-8"?>
<formControlPr xmlns="http://schemas.microsoft.com/office/spreadsheetml/2009/9/main" objectType="Drop" dropStyle="combo" dx="22" fmlaLink="$I$20" fmlaRange="Cups" noThreeD="1" sel="1" val="0"/>
</file>

<file path=xl/ctrlProps/ctrlProp90.xml><?xml version="1.0" encoding="utf-8"?>
<formControlPr xmlns="http://schemas.microsoft.com/office/spreadsheetml/2009/9/main" objectType="Drop" dropStyle="combo" dx="22" fmlaLink="$O$51" fmlaRange="Cups" noThreeD="1" sel="1" val="0"/>
</file>

<file path=xl/ctrlProps/ctrlProp900.xml><?xml version="1.0" encoding="utf-8"?>
<formControlPr xmlns="http://schemas.microsoft.com/office/spreadsheetml/2009/9/main" objectType="Drop" dropStyle="combo" dx="22" fmlaLink="$AF$17" fmlaRange="Cups" noThreeD="1" sel="1" val="0"/>
</file>

<file path=xl/ctrlProps/ctrlProp901.xml><?xml version="1.0" encoding="utf-8"?>
<formControlPr xmlns="http://schemas.microsoft.com/office/spreadsheetml/2009/9/main" objectType="Drop" dropStyle="combo" dx="22" fmlaLink="$AF$18" fmlaRange="Cups" noThreeD="1" sel="1" val="0"/>
</file>

<file path=xl/ctrlProps/ctrlProp902.xml><?xml version="1.0" encoding="utf-8"?>
<formControlPr xmlns="http://schemas.microsoft.com/office/spreadsheetml/2009/9/main" objectType="Drop" dropStyle="combo" dx="22" fmlaLink="$AF$19" fmlaRange="Cups" noThreeD="1" sel="1" val="0"/>
</file>

<file path=xl/ctrlProps/ctrlProp903.xml><?xml version="1.0" encoding="utf-8"?>
<formControlPr xmlns="http://schemas.microsoft.com/office/spreadsheetml/2009/9/main" objectType="Drop" dropStyle="combo" dx="22" fmlaLink="$AI$10" fmlaRange="RED" noThreeD="1" sel="1" val="0"/>
</file>

<file path=xl/ctrlProps/ctrlProp904.xml><?xml version="1.0" encoding="utf-8"?>
<formControlPr xmlns="http://schemas.microsoft.com/office/spreadsheetml/2009/9/main" objectType="Drop" dropStyle="combo" dx="22" fmlaLink="$AI$11" fmlaRange="RED" noThreeD="1" sel="1" val="0"/>
</file>

<file path=xl/ctrlProps/ctrlProp905.xml><?xml version="1.0" encoding="utf-8"?>
<formControlPr xmlns="http://schemas.microsoft.com/office/spreadsheetml/2009/9/main" objectType="Drop" dropStyle="combo" dx="22" fmlaLink="$AI$12" fmlaRange="RED" noThreeD="1" sel="1" val="0"/>
</file>

<file path=xl/ctrlProps/ctrlProp906.xml><?xml version="1.0" encoding="utf-8"?>
<formControlPr xmlns="http://schemas.microsoft.com/office/spreadsheetml/2009/9/main" objectType="Drop" dropStyle="combo" dx="22" fmlaLink="$AI$13" fmlaRange="RED" noThreeD="1" sel="1" val="0"/>
</file>

<file path=xl/ctrlProps/ctrlProp907.xml><?xml version="1.0" encoding="utf-8"?>
<formControlPr xmlns="http://schemas.microsoft.com/office/spreadsheetml/2009/9/main" objectType="Drop" dropStyle="combo" dx="22" fmlaLink="$AI$14" fmlaRange="RED" noThreeD="1" sel="1" val="0"/>
</file>

<file path=xl/ctrlProps/ctrlProp908.xml><?xml version="1.0" encoding="utf-8"?>
<formControlPr xmlns="http://schemas.microsoft.com/office/spreadsheetml/2009/9/main" objectType="Drop" dropStyle="combo" dx="22" fmlaLink="$AI$15" fmlaRange="RED" noThreeD="1" sel="1" val="0"/>
</file>

<file path=xl/ctrlProps/ctrlProp909.xml><?xml version="1.0" encoding="utf-8"?>
<formControlPr xmlns="http://schemas.microsoft.com/office/spreadsheetml/2009/9/main" objectType="Drop" dropStyle="combo" dx="22" fmlaLink="$AI$16" fmlaRange="RED" noThreeD="1" sel="1" val="0"/>
</file>

<file path=xl/ctrlProps/ctrlProp91.xml><?xml version="1.0" encoding="utf-8"?>
<formControlPr xmlns="http://schemas.microsoft.com/office/spreadsheetml/2009/9/main" objectType="Drop" dropStyle="combo" dx="22" fmlaLink="$O$52" fmlaRange="Cups" noThreeD="1" sel="1" val="0"/>
</file>

<file path=xl/ctrlProps/ctrlProp910.xml><?xml version="1.0" encoding="utf-8"?>
<formControlPr xmlns="http://schemas.microsoft.com/office/spreadsheetml/2009/9/main" objectType="Drop" dropStyle="combo" dx="22" fmlaLink="$AI$17" fmlaRange="RED" noThreeD="1" sel="1" val="0"/>
</file>

<file path=xl/ctrlProps/ctrlProp911.xml><?xml version="1.0" encoding="utf-8"?>
<formControlPr xmlns="http://schemas.microsoft.com/office/spreadsheetml/2009/9/main" objectType="Drop" dropStyle="combo" dx="22" fmlaLink="$AI$18" fmlaRange="RED" noThreeD="1" sel="1" val="0"/>
</file>

<file path=xl/ctrlProps/ctrlProp912.xml><?xml version="1.0" encoding="utf-8"?>
<formControlPr xmlns="http://schemas.microsoft.com/office/spreadsheetml/2009/9/main" objectType="Drop" dropStyle="combo" dx="22" fmlaLink="$AI$19" fmlaRange="RED" noThreeD="1" sel="1" val="0"/>
</file>

<file path=xl/ctrlProps/ctrlProp913.xml><?xml version="1.0" encoding="utf-8"?>
<formControlPr xmlns="http://schemas.microsoft.com/office/spreadsheetml/2009/9/main" objectType="Drop" dropStyle="combo" dx="22" fmlaLink="$AL$10" fmlaRange="Cups" noThreeD="1" sel="1" val="0"/>
</file>

<file path=xl/ctrlProps/ctrlProp914.xml><?xml version="1.0" encoding="utf-8"?>
<formControlPr xmlns="http://schemas.microsoft.com/office/spreadsheetml/2009/9/main" objectType="Drop" dropStyle="combo" dx="22" fmlaLink="$AL$11" fmlaRange="Cups" noThreeD="1" sel="1" val="0"/>
</file>

<file path=xl/ctrlProps/ctrlProp915.xml><?xml version="1.0" encoding="utf-8"?>
<formControlPr xmlns="http://schemas.microsoft.com/office/spreadsheetml/2009/9/main" objectType="Drop" dropStyle="combo" dx="22" fmlaLink="$AL$12" fmlaRange="Cups" noThreeD="1" sel="1" val="0"/>
</file>

<file path=xl/ctrlProps/ctrlProp916.xml><?xml version="1.0" encoding="utf-8"?>
<formControlPr xmlns="http://schemas.microsoft.com/office/spreadsheetml/2009/9/main" objectType="Drop" dropStyle="combo" dx="22" fmlaLink="$AL$13" fmlaRange="Cups" noThreeD="1" sel="1" val="0"/>
</file>

<file path=xl/ctrlProps/ctrlProp917.xml><?xml version="1.0" encoding="utf-8"?>
<formControlPr xmlns="http://schemas.microsoft.com/office/spreadsheetml/2009/9/main" objectType="Drop" dropStyle="combo" dx="22" fmlaLink="$AL$14" fmlaRange="Cups" noThreeD="1" sel="1" val="0"/>
</file>

<file path=xl/ctrlProps/ctrlProp918.xml><?xml version="1.0" encoding="utf-8"?>
<formControlPr xmlns="http://schemas.microsoft.com/office/spreadsheetml/2009/9/main" objectType="Drop" dropStyle="combo" dx="22" fmlaLink="$AL$15" fmlaRange="Cups" noThreeD="1" sel="1" val="0"/>
</file>

<file path=xl/ctrlProps/ctrlProp919.xml><?xml version="1.0" encoding="utf-8"?>
<formControlPr xmlns="http://schemas.microsoft.com/office/spreadsheetml/2009/9/main" objectType="Drop" dropStyle="combo" dx="22" fmlaLink="$AL$16" fmlaRange="Cups" noThreeD="1" sel="1" val="0"/>
</file>

<file path=xl/ctrlProps/ctrlProp92.xml><?xml version="1.0" encoding="utf-8"?>
<formControlPr xmlns="http://schemas.microsoft.com/office/spreadsheetml/2009/9/main" objectType="Drop" dropStyle="combo" dx="22" fmlaLink="$O$53" fmlaRange="Cups" noThreeD="1" sel="1" val="0"/>
</file>

<file path=xl/ctrlProps/ctrlProp920.xml><?xml version="1.0" encoding="utf-8"?>
<formControlPr xmlns="http://schemas.microsoft.com/office/spreadsheetml/2009/9/main" objectType="Drop" dropStyle="combo" dx="22" fmlaLink="$AL$17" fmlaRange="Cups" noThreeD="1" sel="1" val="0"/>
</file>

<file path=xl/ctrlProps/ctrlProp921.xml><?xml version="1.0" encoding="utf-8"?>
<formControlPr xmlns="http://schemas.microsoft.com/office/spreadsheetml/2009/9/main" objectType="Drop" dropStyle="combo" dx="22" fmlaLink="$AL$18" fmlaRange="Cups" noThreeD="1" sel="1" val="0"/>
</file>

<file path=xl/ctrlProps/ctrlProp922.xml><?xml version="1.0" encoding="utf-8"?>
<formControlPr xmlns="http://schemas.microsoft.com/office/spreadsheetml/2009/9/main" objectType="Drop" dropStyle="combo" dx="22" fmlaLink="$AL$19" fmlaRange="Cups" noThreeD="1" sel="1" val="0"/>
</file>

<file path=xl/ctrlProps/ctrlProp923.xml><?xml version="1.0" encoding="utf-8"?>
<formControlPr xmlns="http://schemas.microsoft.com/office/spreadsheetml/2009/9/main" objectType="Drop" dropStyle="combo" dx="22" fmlaLink="$AO$10" fmlaRange="BEANS" noThreeD="1" sel="1" val="0"/>
</file>

<file path=xl/ctrlProps/ctrlProp924.xml><?xml version="1.0" encoding="utf-8"?>
<formControlPr xmlns="http://schemas.microsoft.com/office/spreadsheetml/2009/9/main" objectType="Drop" dropStyle="combo" dx="22" fmlaLink="$AO$11" fmlaRange="BEANS" noThreeD="1" sel="1" val="0"/>
</file>

<file path=xl/ctrlProps/ctrlProp925.xml><?xml version="1.0" encoding="utf-8"?>
<formControlPr xmlns="http://schemas.microsoft.com/office/spreadsheetml/2009/9/main" objectType="Drop" dropStyle="combo" dx="22" fmlaLink="$AO$12" fmlaRange="BEANS" noThreeD="1" sel="1" val="0"/>
</file>

<file path=xl/ctrlProps/ctrlProp926.xml><?xml version="1.0" encoding="utf-8"?>
<formControlPr xmlns="http://schemas.microsoft.com/office/spreadsheetml/2009/9/main" objectType="Drop" dropStyle="combo" dx="22" fmlaLink="$AO$13" fmlaRange="BEANS" noThreeD="1" sel="1" val="0"/>
</file>

<file path=xl/ctrlProps/ctrlProp927.xml><?xml version="1.0" encoding="utf-8"?>
<formControlPr xmlns="http://schemas.microsoft.com/office/spreadsheetml/2009/9/main" objectType="Drop" dropStyle="combo" dx="22" fmlaLink="$AO$14" fmlaRange="BEANS" noThreeD="1" sel="1" val="0"/>
</file>

<file path=xl/ctrlProps/ctrlProp928.xml><?xml version="1.0" encoding="utf-8"?>
<formControlPr xmlns="http://schemas.microsoft.com/office/spreadsheetml/2009/9/main" objectType="Drop" dropStyle="combo" dx="22" fmlaLink="$AO$15" fmlaRange="BEANS" noThreeD="1" sel="1" val="0"/>
</file>

<file path=xl/ctrlProps/ctrlProp929.xml><?xml version="1.0" encoding="utf-8"?>
<formControlPr xmlns="http://schemas.microsoft.com/office/spreadsheetml/2009/9/main" objectType="Drop" dropStyle="combo" dx="22" fmlaLink="$AO$16" fmlaRange="BEANS" noThreeD="1" sel="1" val="0"/>
</file>

<file path=xl/ctrlProps/ctrlProp93.xml><?xml version="1.0" encoding="utf-8"?>
<formControlPr xmlns="http://schemas.microsoft.com/office/spreadsheetml/2009/9/main" objectType="Drop" dropStyle="combo" dx="22" fmlaLink="$O$54" fmlaRange="Cups" noThreeD="1" sel="1" val="0"/>
</file>

<file path=xl/ctrlProps/ctrlProp930.xml><?xml version="1.0" encoding="utf-8"?>
<formControlPr xmlns="http://schemas.microsoft.com/office/spreadsheetml/2009/9/main" objectType="Drop" dropStyle="combo" dx="22" fmlaLink="$AO$17" fmlaRange="BEANS" noThreeD="1" sel="1" val="0"/>
</file>

<file path=xl/ctrlProps/ctrlProp931.xml><?xml version="1.0" encoding="utf-8"?>
<formControlPr xmlns="http://schemas.microsoft.com/office/spreadsheetml/2009/9/main" objectType="Drop" dropStyle="combo" dx="22" fmlaLink="$AO$18" fmlaRange="BEANS" noThreeD="1" sel="1" val="0"/>
</file>

<file path=xl/ctrlProps/ctrlProp932.xml><?xml version="1.0" encoding="utf-8"?>
<formControlPr xmlns="http://schemas.microsoft.com/office/spreadsheetml/2009/9/main" objectType="Drop" dropStyle="combo" dx="22" fmlaLink="$AO$19" fmlaRange="BEANS" noThreeD="1" sel="1" val="0"/>
</file>

<file path=xl/ctrlProps/ctrlProp933.xml><?xml version="1.0" encoding="utf-8"?>
<formControlPr xmlns="http://schemas.microsoft.com/office/spreadsheetml/2009/9/main" objectType="Drop" dropStyle="combo" dx="22" fmlaLink="$AR$10" fmlaRange="Cups" noThreeD="1" sel="1" val="0"/>
</file>

<file path=xl/ctrlProps/ctrlProp934.xml><?xml version="1.0" encoding="utf-8"?>
<formControlPr xmlns="http://schemas.microsoft.com/office/spreadsheetml/2009/9/main" objectType="Drop" dropStyle="combo" dx="22" fmlaLink="$AR$11" fmlaRange="Cups" noThreeD="1" sel="1" val="0"/>
</file>

<file path=xl/ctrlProps/ctrlProp935.xml><?xml version="1.0" encoding="utf-8"?>
<formControlPr xmlns="http://schemas.microsoft.com/office/spreadsheetml/2009/9/main" objectType="Drop" dropStyle="combo" dx="22" fmlaLink="$AR$12" fmlaRange="Cups" noThreeD="1" sel="1" val="0"/>
</file>

<file path=xl/ctrlProps/ctrlProp936.xml><?xml version="1.0" encoding="utf-8"?>
<formControlPr xmlns="http://schemas.microsoft.com/office/spreadsheetml/2009/9/main" objectType="Drop" dropStyle="combo" dx="22" fmlaLink="$AR$13" fmlaRange="Cups" noThreeD="1" sel="1" val="0"/>
</file>

<file path=xl/ctrlProps/ctrlProp937.xml><?xml version="1.0" encoding="utf-8"?>
<formControlPr xmlns="http://schemas.microsoft.com/office/spreadsheetml/2009/9/main" objectType="Drop" dropStyle="combo" dx="22" fmlaLink="$AR$14" fmlaRange="Cups" noThreeD="1" sel="1" val="0"/>
</file>

<file path=xl/ctrlProps/ctrlProp938.xml><?xml version="1.0" encoding="utf-8"?>
<formControlPr xmlns="http://schemas.microsoft.com/office/spreadsheetml/2009/9/main" objectType="Drop" dropStyle="combo" dx="22" fmlaLink="$AR$15" fmlaRange="Cups" noThreeD="1" sel="1" val="0"/>
</file>

<file path=xl/ctrlProps/ctrlProp939.xml><?xml version="1.0" encoding="utf-8"?>
<formControlPr xmlns="http://schemas.microsoft.com/office/spreadsheetml/2009/9/main" objectType="Drop" dropStyle="combo" dx="22" fmlaLink="$AR$16" fmlaRange="Cups" noThreeD="1" sel="1" val="0"/>
</file>

<file path=xl/ctrlProps/ctrlProp94.xml><?xml version="1.0" encoding="utf-8"?>
<formControlPr xmlns="http://schemas.microsoft.com/office/spreadsheetml/2009/9/main" objectType="Drop" dropStyle="combo" dx="22" fmlaLink="$O$55" fmlaRange="Cups" noThreeD="1" sel="1" val="0"/>
</file>

<file path=xl/ctrlProps/ctrlProp940.xml><?xml version="1.0" encoding="utf-8"?>
<formControlPr xmlns="http://schemas.microsoft.com/office/spreadsheetml/2009/9/main" objectType="Drop" dropStyle="combo" dx="22" fmlaLink="$AR$17" fmlaRange="Cups" noThreeD="1" sel="1" val="0"/>
</file>

<file path=xl/ctrlProps/ctrlProp941.xml><?xml version="1.0" encoding="utf-8"?>
<formControlPr xmlns="http://schemas.microsoft.com/office/spreadsheetml/2009/9/main" objectType="Drop" dropStyle="combo" dx="22" fmlaLink="$AR$18" fmlaRange="Cups" noThreeD="1" sel="1" val="0"/>
</file>

<file path=xl/ctrlProps/ctrlProp942.xml><?xml version="1.0" encoding="utf-8"?>
<formControlPr xmlns="http://schemas.microsoft.com/office/spreadsheetml/2009/9/main" objectType="Drop" dropStyle="combo" dx="22" fmlaLink="$AR$19" fmlaRange="Cups" noThreeD="1" sel="1" val="0"/>
</file>

<file path=xl/ctrlProps/ctrlProp943.xml><?xml version="1.0" encoding="utf-8"?>
<formControlPr xmlns="http://schemas.microsoft.com/office/spreadsheetml/2009/9/main" objectType="Drop" dropStyle="combo" dx="22" fmlaLink="$AU$10" fmlaRange="STARCHY" noThreeD="1" sel="1" val="0"/>
</file>

<file path=xl/ctrlProps/ctrlProp944.xml><?xml version="1.0" encoding="utf-8"?>
<formControlPr xmlns="http://schemas.microsoft.com/office/spreadsheetml/2009/9/main" objectType="Drop" dropStyle="combo" dx="22" fmlaLink="$AU$11" fmlaRange="STARCHY" noThreeD="1" sel="1" val="0"/>
</file>

<file path=xl/ctrlProps/ctrlProp945.xml><?xml version="1.0" encoding="utf-8"?>
<formControlPr xmlns="http://schemas.microsoft.com/office/spreadsheetml/2009/9/main" objectType="Drop" dropStyle="combo" dx="22" fmlaLink="$AU$12" fmlaRange="STARCHY" noThreeD="1" sel="1" val="0"/>
</file>

<file path=xl/ctrlProps/ctrlProp946.xml><?xml version="1.0" encoding="utf-8"?>
<formControlPr xmlns="http://schemas.microsoft.com/office/spreadsheetml/2009/9/main" objectType="Drop" dropStyle="combo" dx="22" fmlaLink="$AU$13" fmlaRange="STARCHY" noThreeD="1" sel="1" val="0"/>
</file>

<file path=xl/ctrlProps/ctrlProp947.xml><?xml version="1.0" encoding="utf-8"?>
<formControlPr xmlns="http://schemas.microsoft.com/office/spreadsheetml/2009/9/main" objectType="Drop" dropStyle="combo" dx="22" fmlaLink="$AU$14" fmlaRange="STARCHY" noThreeD="1" sel="1" val="0"/>
</file>

<file path=xl/ctrlProps/ctrlProp948.xml><?xml version="1.0" encoding="utf-8"?>
<formControlPr xmlns="http://schemas.microsoft.com/office/spreadsheetml/2009/9/main" objectType="Drop" dropStyle="combo" dx="22" fmlaLink="$AU$15" fmlaRange="STARCHY" noThreeD="1" sel="1" val="0"/>
</file>

<file path=xl/ctrlProps/ctrlProp949.xml><?xml version="1.0" encoding="utf-8"?>
<formControlPr xmlns="http://schemas.microsoft.com/office/spreadsheetml/2009/9/main" objectType="Drop" dropStyle="combo" dx="22" fmlaLink="$AU$16" fmlaRange="STARCHY" noThreeD="1" sel="1" val="0"/>
</file>

<file path=xl/ctrlProps/ctrlProp95.xml><?xml version="1.0" encoding="utf-8"?>
<formControlPr xmlns="http://schemas.microsoft.com/office/spreadsheetml/2009/9/main" objectType="Drop" dropStyle="combo" dx="22" fmlaLink="$O$56" fmlaRange="Cups" noThreeD="1" sel="1" val="0"/>
</file>

<file path=xl/ctrlProps/ctrlProp950.xml><?xml version="1.0" encoding="utf-8"?>
<formControlPr xmlns="http://schemas.microsoft.com/office/spreadsheetml/2009/9/main" objectType="Drop" dropStyle="combo" dx="22" fmlaLink="$AU$17" fmlaRange="STARCHY" noThreeD="1" sel="1" val="0"/>
</file>

<file path=xl/ctrlProps/ctrlProp951.xml><?xml version="1.0" encoding="utf-8"?>
<formControlPr xmlns="http://schemas.microsoft.com/office/spreadsheetml/2009/9/main" objectType="Drop" dropStyle="combo" dx="22" fmlaLink="$AU$18" fmlaRange="STARCHY" noThreeD="1" sel="1" val="0"/>
</file>

<file path=xl/ctrlProps/ctrlProp952.xml><?xml version="1.0" encoding="utf-8"?>
<formControlPr xmlns="http://schemas.microsoft.com/office/spreadsheetml/2009/9/main" objectType="Drop" dropStyle="combo" dx="22" fmlaLink="$AU$19" fmlaRange="STARCHY" noThreeD="1" sel="1" val="0"/>
</file>

<file path=xl/ctrlProps/ctrlProp953.xml><?xml version="1.0" encoding="utf-8"?>
<formControlPr xmlns="http://schemas.microsoft.com/office/spreadsheetml/2009/9/main" objectType="Drop" dropStyle="combo" dx="22" fmlaLink="$AX$10" fmlaRange="Cups" noThreeD="1" sel="1" val="0"/>
</file>

<file path=xl/ctrlProps/ctrlProp954.xml><?xml version="1.0" encoding="utf-8"?>
<formControlPr xmlns="http://schemas.microsoft.com/office/spreadsheetml/2009/9/main" objectType="Drop" dropStyle="combo" dx="22" fmlaLink="$AX$11" fmlaRange="Cups" noThreeD="1" sel="1" val="0"/>
</file>

<file path=xl/ctrlProps/ctrlProp955.xml><?xml version="1.0" encoding="utf-8"?>
<formControlPr xmlns="http://schemas.microsoft.com/office/spreadsheetml/2009/9/main" objectType="Drop" dropStyle="combo" dx="22" fmlaLink="$AX$12" fmlaRange="Cups" noThreeD="1" sel="1" val="0"/>
</file>

<file path=xl/ctrlProps/ctrlProp956.xml><?xml version="1.0" encoding="utf-8"?>
<formControlPr xmlns="http://schemas.microsoft.com/office/spreadsheetml/2009/9/main" objectType="Drop" dropStyle="combo" dx="22" fmlaLink="$AX$13" fmlaRange="Cups" noThreeD="1" sel="1" val="0"/>
</file>

<file path=xl/ctrlProps/ctrlProp957.xml><?xml version="1.0" encoding="utf-8"?>
<formControlPr xmlns="http://schemas.microsoft.com/office/spreadsheetml/2009/9/main" objectType="Drop" dropStyle="combo" dx="22" fmlaLink="$AX$14" fmlaRange="Cups" noThreeD="1" sel="1" val="0"/>
</file>

<file path=xl/ctrlProps/ctrlProp958.xml><?xml version="1.0" encoding="utf-8"?>
<formControlPr xmlns="http://schemas.microsoft.com/office/spreadsheetml/2009/9/main" objectType="Drop" dropStyle="combo" dx="22" fmlaLink="$AX$15" fmlaRange="Cups" noThreeD="1" sel="1" val="0"/>
</file>

<file path=xl/ctrlProps/ctrlProp959.xml><?xml version="1.0" encoding="utf-8"?>
<formControlPr xmlns="http://schemas.microsoft.com/office/spreadsheetml/2009/9/main" objectType="Drop" dropStyle="combo" dx="22" fmlaLink="$AX$16" fmlaRange="Cups" noThreeD="1" sel="1" val="0"/>
</file>

<file path=xl/ctrlProps/ctrlProp96.xml><?xml version="1.0" encoding="utf-8"?>
<formControlPr xmlns="http://schemas.microsoft.com/office/spreadsheetml/2009/9/main" objectType="Drop" dropStyle="combo" dx="22" fmlaLink="$O$57" fmlaRange="Cups" noThreeD="1" sel="1" val="0"/>
</file>

<file path=xl/ctrlProps/ctrlProp960.xml><?xml version="1.0" encoding="utf-8"?>
<formControlPr xmlns="http://schemas.microsoft.com/office/spreadsheetml/2009/9/main" objectType="Drop" dropStyle="combo" dx="22" fmlaLink="$AX$17" fmlaRange="Cups" noThreeD="1" sel="1" val="0"/>
</file>

<file path=xl/ctrlProps/ctrlProp961.xml><?xml version="1.0" encoding="utf-8"?>
<formControlPr xmlns="http://schemas.microsoft.com/office/spreadsheetml/2009/9/main" objectType="Drop" dropStyle="combo" dx="22" fmlaLink="$AX$18" fmlaRange="Cups" noThreeD="1" sel="1" val="0"/>
</file>

<file path=xl/ctrlProps/ctrlProp962.xml><?xml version="1.0" encoding="utf-8"?>
<formControlPr xmlns="http://schemas.microsoft.com/office/spreadsheetml/2009/9/main" objectType="Drop" dropStyle="combo" dx="22" fmlaLink="$AX$19" fmlaRange="Cups" noThreeD="1" sel="1" val="0"/>
</file>

<file path=xl/ctrlProps/ctrlProp963.xml><?xml version="1.0" encoding="utf-8"?>
<formControlPr xmlns="http://schemas.microsoft.com/office/spreadsheetml/2009/9/main" objectType="Drop" dropStyle="combo" dx="22" fmlaLink="$BA$10" fmlaRange="OTHER" noThreeD="1" sel="1" val="0"/>
</file>

<file path=xl/ctrlProps/ctrlProp964.xml><?xml version="1.0" encoding="utf-8"?>
<formControlPr xmlns="http://schemas.microsoft.com/office/spreadsheetml/2009/9/main" objectType="Drop" dropStyle="combo" dx="22" fmlaLink="$BA$11" fmlaRange="OTHER" noThreeD="1" sel="1" val="0"/>
</file>

<file path=xl/ctrlProps/ctrlProp965.xml><?xml version="1.0" encoding="utf-8"?>
<formControlPr xmlns="http://schemas.microsoft.com/office/spreadsheetml/2009/9/main" objectType="Drop" dropStyle="combo" dx="22" fmlaLink="$BA$12" fmlaRange="OTHER" noThreeD="1" sel="1" val="0"/>
</file>

<file path=xl/ctrlProps/ctrlProp966.xml><?xml version="1.0" encoding="utf-8"?>
<formControlPr xmlns="http://schemas.microsoft.com/office/spreadsheetml/2009/9/main" objectType="Drop" dropStyle="combo" dx="22" fmlaLink="$BA$13" fmlaRange="OTHER" noThreeD="1" sel="1" val="0"/>
</file>

<file path=xl/ctrlProps/ctrlProp967.xml><?xml version="1.0" encoding="utf-8"?>
<formControlPr xmlns="http://schemas.microsoft.com/office/spreadsheetml/2009/9/main" objectType="Drop" dropStyle="combo" dx="22" fmlaLink="$BA$14" fmlaRange="OTHER" noThreeD="1" sel="1" val="0"/>
</file>

<file path=xl/ctrlProps/ctrlProp968.xml><?xml version="1.0" encoding="utf-8"?>
<formControlPr xmlns="http://schemas.microsoft.com/office/spreadsheetml/2009/9/main" objectType="Drop" dropStyle="combo" dx="22" fmlaLink="$BA$15" fmlaRange="OTHER" noThreeD="1" sel="1" val="0"/>
</file>

<file path=xl/ctrlProps/ctrlProp969.xml><?xml version="1.0" encoding="utf-8"?>
<formControlPr xmlns="http://schemas.microsoft.com/office/spreadsheetml/2009/9/main" objectType="Drop" dropStyle="combo" dx="22" fmlaLink="$BA$16" fmlaRange="OTHER" noThreeD="1" sel="1" val="0"/>
</file>

<file path=xl/ctrlProps/ctrlProp97.xml><?xml version="1.0" encoding="utf-8"?>
<formControlPr xmlns="http://schemas.microsoft.com/office/spreadsheetml/2009/9/main" objectType="Drop" dropStyle="combo" dx="22" fmlaLink="$O$58" fmlaRange="Cups" noThreeD="1" sel="1" val="0"/>
</file>

<file path=xl/ctrlProps/ctrlProp970.xml><?xml version="1.0" encoding="utf-8"?>
<formControlPr xmlns="http://schemas.microsoft.com/office/spreadsheetml/2009/9/main" objectType="Drop" dropStyle="combo" dx="22" fmlaLink="$BA$17" fmlaRange="OTHER" noThreeD="1" sel="1" val="0"/>
</file>

<file path=xl/ctrlProps/ctrlProp971.xml><?xml version="1.0" encoding="utf-8"?>
<formControlPr xmlns="http://schemas.microsoft.com/office/spreadsheetml/2009/9/main" objectType="Drop" dropStyle="combo" dx="22" fmlaLink="$BA$18" fmlaRange="OTHER" noThreeD="1" sel="1" val="0"/>
</file>

<file path=xl/ctrlProps/ctrlProp972.xml><?xml version="1.0" encoding="utf-8"?>
<formControlPr xmlns="http://schemas.microsoft.com/office/spreadsheetml/2009/9/main" objectType="Drop" dropStyle="combo" dx="22" fmlaLink="$BA$19" fmlaRange="OTHER" noThreeD="1" sel="1" val="0"/>
</file>

<file path=xl/ctrlProps/ctrlProp973.xml><?xml version="1.0" encoding="utf-8"?>
<formControlPr xmlns="http://schemas.microsoft.com/office/spreadsheetml/2009/9/main" objectType="Drop" dropStyle="combo" dx="22" fmlaLink="$BD$10" fmlaRange="Cups" noThreeD="1" sel="1" val="0"/>
</file>

<file path=xl/ctrlProps/ctrlProp974.xml><?xml version="1.0" encoding="utf-8"?>
<formControlPr xmlns="http://schemas.microsoft.com/office/spreadsheetml/2009/9/main" objectType="Drop" dropStyle="combo" dx="22" fmlaLink="$BD$11" fmlaRange="Cups" noThreeD="1" sel="1" val="0"/>
</file>

<file path=xl/ctrlProps/ctrlProp975.xml><?xml version="1.0" encoding="utf-8"?>
<formControlPr xmlns="http://schemas.microsoft.com/office/spreadsheetml/2009/9/main" objectType="Drop" dropStyle="combo" dx="22" fmlaLink="$BD$12" fmlaRange="Cups" noThreeD="1" sel="1" val="0"/>
</file>

<file path=xl/ctrlProps/ctrlProp976.xml><?xml version="1.0" encoding="utf-8"?>
<formControlPr xmlns="http://schemas.microsoft.com/office/spreadsheetml/2009/9/main" objectType="Drop" dropStyle="combo" dx="22" fmlaLink="$BD$13" fmlaRange="Cups" noThreeD="1" sel="1" val="0"/>
</file>

<file path=xl/ctrlProps/ctrlProp977.xml><?xml version="1.0" encoding="utf-8"?>
<formControlPr xmlns="http://schemas.microsoft.com/office/spreadsheetml/2009/9/main" objectType="Drop" dropStyle="combo" dx="22" fmlaLink="$BD$14" fmlaRange="Cups" noThreeD="1" sel="1" val="0"/>
</file>

<file path=xl/ctrlProps/ctrlProp978.xml><?xml version="1.0" encoding="utf-8"?>
<formControlPr xmlns="http://schemas.microsoft.com/office/spreadsheetml/2009/9/main" objectType="Drop" dropStyle="combo" dx="22" fmlaLink="$BD$15" fmlaRange="Cups" noThreeD="1" sel="1" val="0"/>
</file>

<file path=xl/ctrlProps/ctrlProp979.xml><?xml version="1.0" encoding="utf-8"?>
<formControlPr xmlns="http://schemas.microsoft.com/office/spreadsheetml/2009/9/main" objectType="Drop" dropStyle="combo" dx="22" fmlaLink="$BD$16" fmlaRange="Cups" noThreeD="1" sel="1" val="0"/>
</file>

<file path=xl/ctrlProps/ctrlProp98.xml><?xml version="1.0" encoding="utf-8"?>
<formControlPr xmlns="http://schemas.microsoft.com/office/spreadsheetml/2009/9/main" objectType="Drop" dropStyle="combo" dx="22" fmlaLink="$O$59" fmlaRange="Cups" noThreeD="1" sel="1" val="0"/>
</file>

<file path=xl/ctrlProps/ctrlProp980.xml><?xml version="1.0" encoding="utf-8"?>
<formControlPr xmlns="http://schemas.microsoft.com/office/spreadsheetml/2009/9/main" objectType="Drop" dropStyle="combo" dx="22" fmlaLink="$BD$17" fmlaRange="Cups" noThreeD="1" sel="1" val="0"/>
</file>

<file path=xl/ctrlProps/ctrlProp981.xml><?xml version="1.0" encoding="utf-8"?>
<formControlPr xmlns="http://schemas.microsoft.com/office/spreadsheetml/2009/9/main" objectType="Drop" dropStyle="combo" dx="22" fmlaLink="$BD$18" fmlaRange="Cups" noThreeD="1" sel="1" val="0"/>
</file>

<file path=xl/ctrlProps/ctrlProp982.xml><?xml version="1.0" encoding="utf-8"?>
<formControlPr xmlns="http://schemas.microsoft.com/office/spreadsheetml/2009/9/main" objectType="Drop" dropStyle="combo" dx="22" fmlaLink="$BD$19" fmlaRange="Cups" noThreeD="1" sel="1" val="0"/>
</file>

<file path=xl/ctrlProps/ctrlProp983.xml><?xml version="1.0" encoding="utf-8"?>
<formControlPr xmlns="http://schemas.microsoft.com/office/spreadsheetml/2009/9/main" objectType="Drop" dropStyle="combo" dx="22" fmlaLink="$AC$18" fmlaRange="GREEN" noThreeD="1" sel="1" val="0"/>
</file>

<file path=xl/ctrlProps/ctrlProp984.xml><?xml version="1.0" encoding="utf-8"?>
<formControlPr xmlns="http://schemas.microsoft.com/office/spreadsheetml/2009/9/main" objectType="Drop" dropStyle="combo" dx="22" fmlaLink="$W$16" fmlaRange="Cups" noThreeD="1" sel="1" val="0"/>
</file>

<file path=xl/ctrlProps/ctrlProp985.xml><?xml version="1.0" encoding="utf-8"?>
<formControlPr xmlns="http://schemas.microsoft.com/office/spreadsheetml/2009/9/main" objectType="Drop" dropStyle="combo" dx="22" fmlaLink="$W$15" fmlaRange="Cups" noThreeD="1" sel="1" val="0"/>
</file>

<file path=xl/ctrlProps/ctrlProp986.xml><?xml version="1.0" encoding="utf-8"?>
<formControlPr xmlns="http://schemas.microsoft.com/office/spreadsheetml/2009/9/main" objectType="Drop" dropStyle="combo" dx="22" fmlaLink="$W$13" fmlaRange="Cups" noThreeD="1" sel="1" val="0"/>
</file>

<file path=xl/ctrlProps/ctrlProp987.xml><?xml version="1.0" encoding="utf-8"?>
<formControlPr xmlns="http://schemas.microsoft.com/office/spreadsheetml/2009/9/main" objectType="Drop" dropStyle="combo" dx="22" fmlaLink="$W$14" fmlaRange="Cups" noThreeD="1" sel="1" val="0"/>
</file>

<file path=xl/ctrlProps/ctrlProp988.xml><?xml version="1.0" encoding="utf-8"?>
<formControlPr xmlns="http://schemas.microsoft.com/office/spreadsheetml/2009/9/main" objectType="Drop" dropStyle="combo" dx="22" fmlaLink="$W$17" fmlaRange="Cups" noThreeD="1" sel="1" val="0"/>
</file>

<file path=xl/ctrlProps/ctrlProp989.xml><?xml version="1.0" encoding="utf-8"?>
<formControlPr xmlns="http://schemas.microsoft.com/office/spreadsheetml/2009/9/main" objectType="Drop" dropStyle="combo" dx="22" fmlaLink="$AF$7" fmlaRange="Cups" noThreeD="1" sel="1" val="0"/>
</file>

<file path=xl/ctrlProps/ctrlProp99.xml><?xml version="1.0" encoding="utf-8"?>
<formControlPr xmlns="http://schemas.microsoft.com/office/spreadsheetml/2009/9/main" objectType="Drop" dropStyle="combo" dx="22" fmlaLink="$O$60" fmlaRange="Cups" noThreeD="1" sel="1" val="0"/>
</file>

<file path=xl/ctrlProps/ctrlProp990.xml><?xml version="1.0" encoding="utf-8"?>
<formControlPr xmlns="http://schemas.microsoft.com/office/spreadsheetml/2009/9/main" objectType="Drop" dropStyle="combo" dx="22" fmlaLink="$AL$7" fmlaRange="Cups" noThreeD="1" sel="1" val="0"/>
</file>

<file path=xl/ctrlProps/ctrlProp991.xml><?xml version="1.0" encoding="utf-8"?>
<formControlPr xmlns="http://schemas.microsoft.com/office/spreadsheetml/2009/9/main" objectType="Drop" dropStyle="combo" dx="22" fmlaLink="$AR$7" fmlaRange="Cups" noThreeD="1" sel="1" val="0"/>
</file>

<file path=xl/ctrlProps/ctrlProp992.xml><?xml version="1.0" encoding="utf-8"?>
<formControlPr xmlns="http://schemas.microsoft.com/office/spreadsheetml/2009/9/main" objectType="Drop" dropStyle="combo" dx="22" fmlaLink="$AX$7" fmlaRange="Cups" noThreeD="1" sel="1" val="0"/>
</file>

<file path=xl/ctrlProps/ctrlProp993.xml><?xml version="1.0" encoding="utf-8"?>
<formControlPr xmlns="http://schemas.microsoft.com/office/spreadsheetml/2009/9/main" objectType="Drop" dropStyle="combo" dx="22" fmlaLink="$BD$5" fmlaRange="Cups" noThreeD="1" sel="1" val="0"/>
</file>

<file path=xl/ctrlProps/ctrlProp994.xml><?xml version="1.0" encoding="utf-8"?>
<formControlPr xmlns="http://schemas.microsoft.com/office/spreadsheetml/2009/9/main" objectType="CheckBox" fmlaLink="$AR$3" lockText="1"/>
</file>

<file path=xl/ctrlProps/ctrlProp995.xml><?xml version="1.0" encoding="utf-8"?>
<formControlPr xmlns="http://schemas.microsoft.com/office/spreadsheetml/2009/9/main" objectType="Drop" dropStyle="combo" dx="22" fmlaLink="$A$7" fmlaRange="meals" noThreeD="1" sel="1" val="0"/>
</file>

<file path=xl/ctrlProps/ctrlProp996.xml><?xml version="1.0" encoding="utf-8"?>
<formControlPr xmlns="http://schemas.microsoft.com/office/spreadsheetml/2009/9/main" objectType="Drop" dropStyle="combo" dx="22" fmlaLink="$A$8" fmlaRange="meals" noThreeD="1" sel="1" val="0"/>
</file>

<file path=xl/ctrlProps/ctrlProp997.xml><?xml version="1.0" encoding="utf-8"?>
<formControlPr xmlns="http://schemas.microsoft.com/office/spreadsheetml/2009/9/main" objectType="Drop" dropStyle="combo" dx="22" fmlaLink="$A$9" fmlaRange="meals" noThreeD="1" sel="1" val="0"/>
</file>

<file path=xl/ctrlProps/ctrlProp998.xml><?xml version="1.0" encoding="utf-8"?>
<formControlPr xmlns="http://schemas.microsoft.com/office/spreadsheetml/2009/9/main" objectType="Drop" dropStyle="combo" dx="22" fmlaLink="$A$10" fmlaRange="meals" noThreeD="1" sel="1" val="0"/>
</file>

<file path=xl/ctrlProps/ctrlProp999.xml><?xml version="1.0" encoding="utf-8"?>
<formControlPr xmlns="http://schemas.microsoft.com/office/spreadsheetml/2009/9/main" objectType="Drop" dropStyle="combo" dx="22" fmlaLink="$A$11" fmlaRange="meals"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0</xdr:row>
      <xdr:rowOff>647700</xdr:rowOff>
    </xdr:to>
    <xdr:pic>
      <xdr:nvPicPr>
        <xdr:cNvPr id="25825" name="Picture 1">
          <a:extLst>
            <a:ext uri="{FF2B5EF4-FFF2-40B4-BE49-F238E27FC236}">
              <a16:creationId xmlns:a16="http://schemas.microsoft.com/office/drawing/2014/main" id="{00000000-0008-0000-0100-0000E16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7631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0</xdr:colOff>
      <xdr:row>0</xdr:row>
      <xdr:rowOff>643454</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534400" cy="643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504825</xdr:colOff>
          <xdr:row>9</xdr:row>
          <xdr:rowOff>104775</xdr:rowOff>
        </xdr:from>
        <xdr:to>
          <xdr:col>0</xdr:col>
          <xdr:colOff>809625</xdr:colOff>
          <xdr:row>9</xdr:row>
          <xdr:rowOff>323850</xdr:rowOff>
        </xdr:to>
        <xdr:sp macro="" textlink="">
          <xdr:nvSpPr>
            <xdr:cNvPr id="30721" name="Option Button 1" hidden="1">
              <a:extLst>
                <a:ext uri="{63B3BB69-23CF-44E3-9099-C40C66FF867C}">
                  <a14:compatExt spid="_x0000_s30721"/>
                </a:ext>
                <a:ext uri="{FF2B5EF4-FFF2-40B4-BE49-F238E27FC236}">
                  <a16:creationId xmlns:a16="http://schemas.microsoft.com/office/drawing/2014/main" id="{00000000-0008-0000-0F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10</xdr:row>
          <xdr:rowOff>142875</xdr:rowOff>
        </xdr:from>
        <xdr:to>
          <xdr:col>0</xdr:col>
          <xdr:colOff>809625</xdr:colOff>
          <xdr:row>10</xdr:row>
          <xdr:rowOff>361950</xdr:rowOff>
        </xdr:to>
        <xdr:sp macro="" textlink="">
          <xdr:nvSpPr>
            <xdr:cNvPr id="30722" name="Option Button 2" hidden="1">
              <a:extLst>
                <a:ext uri="{63B3BB69-23CF-44E3-9099-C40C66FF867C}">
                  <a14:compatExt spid="_x0000_s30722"/>
                </a:ext>
                <a:ext uri="{FF2B5EF4-FFF2-40B4-BE49-F238E27FC236}">
                  <a16:creationId xmlns:a16="http://schemas.microsoft.com/office/drawing/2014/main" id="{00000000-0008-0000-0F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11</xdr:row>
          <xdr:rowOff>123825</xdr:rowOff>
        </xdr:from>
        <xdr:to>
          <xdr:col>0</xdr:col>
          <xdr:colOff>809625</xdr:colOff>
          <xdr:row>11</xdr:row>
          <xdr:rowOff>342900</xdr:rowOff>
        </xdr:to>
        <xdr:sp macro="" textlink="">
          <xdr:nvSpPr>
            <xdr:cNvPr id="30723" name="Option Button 3" hidden="1">
              <a:extLst>
                <a:ext uri="{63B3BB69-23CF-44E3-9099-C40C66FF867C}">
                  <a14:compatExt spid="_x0000_s30723"/>
                </a:ext>
                <a:ext uri="{FF2B5EF4-FFF2-40B4-BE49-F238E27FC236}">
                  <a16:creationId xmlns:a16="http://schemas.microsoft.com/office/drawing/2014/main" id="{00000000-0008-0000-0F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12</xdr:row>
          <xdr:rowOff>104775</xdr:rowOff>
        </xdr:from>
        <xdr:to>
          <xdr:col>0</xdr:col>
          <xdr:colOff>809625</xdr:colOff>
          <xdr:row>12</xdr:row>
          <xdr:rowOff>323850</xdr:rowOff>
        </xdr:to>
        <xdr:sp macro="" textlink="">
          <xdr:nvSpPr>
            <xdr:cNvPr id="30724" name="Option Button 4" hidden="1">
              <a:extLst>
                <a:ext uri="{63B3BB69-23CF-44E3-9099-C40C66FF867C}">
                  <a14:compatExt spid="_x0000_s30724"/>
                </a:ext>
                <a:ext uri="{FF2B5EF4-FFF2-40B4-BE49-F238E27FC236}">
                  <a16:creationId xmlns:a16="http://schemas.microsoft.com/office/drawing/2014/main" id="{00000000-0008-0000-0F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17</xdr:row>
          <xdr:rowOff>190500</xdr:rowOff>
        </xdr:from>
        <xdr:to>
          <xdr:col>0</xdr:col>
          <xdr:colOff>762000</xdr:colOff>
          <xdr:row>17</xdr:row>
          <xdr:rowOff>409575</xdr:rowOff>
        </xdr:to>
        <xdr:sp macro="" textlink="">
          <xdr:nvSpPr>
            <xdr:cNvPr id="30725" name="Option Button 5" hidden="1">
              <a:extLst>
                <a:ext uri="{63B3BB69-23CF-44E3-9099-C40C66FF867C}">
                  <a14:compatExt spid="_x0000_s30725"/>
                </a:ext>
                <a:ext uri="{FF2B5EF4-FFF2-40B4-BE49-F238E27FC236}">
                  <a16:creationId xmlns:a16="http://schemas.microsoft.com/office/drawing/2014/main" id="{00000000-0008-0000-0F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18</xdr:row>
          <xdr:rowOff>200025</xdr:rowOff>
        </xdr:from>
        <xdr:to>
          <xdr:col>0</xdr:col>
          <xdr:colOff>781050</xdr:colOff>
          <xdr:row>18</xdr:row>
          <xdr:rowOff>419100</xdr:rowOff>
        </xdr:to>
        <xdr:sp macro="" textlink="">
          <xdr:nvSpPr>
            <xdr:cNvPr id="30726" name="Option Button 6" hidden="1">
              <a:extLst>
                <a:ext uri="{63B3BB69-23CF-44E3-9099-C40C66FF867C}">
                  <a14:compatExt spid="_x0000_s30726"/>
                </a:ext>
                <a:ext uri="{FF2B5EF4-FFF2-40B4-BE49-F238E27FC236}">
                  <a16:creationId xmlns:a16="http://schemas.microsoft.com/office/drawing/2014/main" id="{00000000-0008-0000-0F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466725</xdr:colOff>
          <xdr:row>19</xdr:row>
          <xdr:rowOff>152400</xdr:rowOff>
        </xdr:from>
        <xdr:to>
          <xdr:col>0</xdr:col>
          <xdr:colOff>771525</xdr:colOff>
          <xdr:row>19</xdr:row>
          <xdr:rowOff>371475</xdr:rowOff>
        </xdr:to>
        <xdr:sp macro="" textlink="">
          <xdr:nvSpPr>
            <xdr:cNvPr id="30727" name="Option Button 7" hidden="1">
              <a:extLst>
                <a:ext uri="{63B3BB69-23CF-44E3-9099-C40C66FF867C}">
                  <a14:compatExt spid="_x0000_s30727"/>
                </a:ext>
                <a:ext uri="{FF2B5EF4-FFF2-40B4-BE49-F238E27FC236}">
                  <a16:creationId xmlns:a16="http://schemas.microsoft.com/office/drawing/2014/main" id="{00000000-0008-0000-0F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20</xdr:row>
          <xdr:rowOff>171450</xdr:rowOff>
        </xdr:from>
        <xdr:to>
          <xdr:col>0</xdr:col>
          <xdr:colOff>762000</xdr:colOff>
          <xdr:row>20</xdr:row>
          <xdr:rowOff>390525</xdr:rowOff>
        </xdr:to>
        <xdr:sp macro="" textlink="">
          <xdr:nvSpPr>
            <xdr:cNvPr id="30728" name="Option Button 8" hidden="1">
              <a:extLst>
                <a:ext uri="{63B3BB69-23CF-44E3-9099-C40C66FF867C}">
                  <a14:compatExt spid="_x0000_s30728"/>
                </a:ext>
                <a:ext uri="{FF2B5EF4-FFF2-40B4-BE49-F238E27FC236}">
                  <a16:creationId xmlns:a16="http://schemas.microsoft.com/office/drawing/2014/main" id="{00000000-0008-0000-0F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9525</xdr:rowOff>
        </xdr:from>
        <xdr:to>
          <xdr:col>6</xdr:col>
          <xdr:colOff>9525</xdr:colOff>
          <xdr:row>12</xdr:row>
          <xdr:rowOff>581025</xdr:rowOff>
        </xdr:to>
        <xdr:sp macro="" textlink="">
          <xdr:nvSpPr>
            <xdr:cNvPr id="30729" name="Group Box 9" hidden="1">
              <a:extLst>
                <a:ext uri="{63B3BB69-23CF-44E3-9099-C40C66FF867C}">
                  <a14:compatExt spid="_x0000_s30729"/>
                </a:ext>
                <a:ext uri="{FF2B5EF4-FFF2-40B4-BE49-F238E27FC236}">
                  <a16:creationId xmlns:a16="http://schemas.microsoft.com/office/drawing/2014/main" id="{00000000-0008-0000-0F00-00000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9</xdr:col>
          <xdr:colOff>1752600</xdr:colOff>
          <xdr:row>21</xdr:row>
          <xdr:rowOff>9525</xdr:rowOff>
        </xdr:to>
        <xdr:sp macro="" textlink="">
          <xdr:nvSpPr>
            <xdr:cNvPr id="30730" name="Group Box 10" hidden="1">
              <a:extLst>
                <a:ext uri="{63B3BB69-23CF-44E3-9099-C40C66FF867C}">
                  <a14:compatExt spid="_x0000_s30730"/>
                </a:ext>
                <a:ext uri="{FF2B5EF4-FFF2-40B4-BE49-F238E27FC236}">
                  <a16:creationId xmlns:a16="http://schemas.microsoft.com/office/drawing/2014/main" id="{00000000-0008-0000-0F00-00000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27</xdr:row>
          <xdr:rowOff>19050</xdr:rowOff>
        </xdr:from>
        <xdr:to>
          <xdr:col>10</xdr:col>
          <xdr:colOff>0</xdr:colOff>
          <xdr:row>31</xdr:row>
          <xdr:rowOff>0</xdr:rowOff>
        </xdr:to>
        <xdr:sp macro="" textlink="">
          <xdr:nvSpPr>
            <xdr:cNvPr id="30731" name="Group Box 11" hidden="1">
              <a:extLst>
                <a:ext uri="{63B3BB69-23CF-44E3-9099-C40C66FF867C}">
                  <a14:compatExt spid="_x0000_s30731"/>
                </a:ext>
                <a:ext uri="{FF2B5EF4-FFF2-40B4-BE49-F238E27FC236}">
                  <a16:creationId xmlns:a16="http://schemas.microsoft.com/office/drawing/2014/main" id="{00000000-0008-0000-0F00-00000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27</xdr:row>
          <xdr:rowOff>171450</xdr:rowOff>
        </xdr:from>
        <xdr:to>
          <xdr:col>0</xdr:col>
          <xdr:colOff>695325</xdr:colOff>
          <xdr:row>27</xdr:row>
          <xdr:rowOff>390525</xdr:rowOff>
        </xdr:to>
        <xdr:sp macro="" textlink="">
          <xdr:nvSpPr>
            <xdr:cNvPr id="30732" name="Option Button 12" hidden="1">
              <a:extLst>
                <a:ext uri="{63B3BB69-23CF-44E3-9099-C40C66FF867C}">
                  <a14:compatExt spid="_x0000_s30732"/>
                </a:ext>
                <a:ext uri="{FF2B5EF4-FFF2-40B4-BE49-F238E27FC236}">
                  <a16:creationId xmlns:a16="http://schemas.microsoft.com/office/drawing/2014/main" id="{00000000-0008-0000-0F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28</xdr:row>
          <xdr:rowOff>171450</xdr:rowOff>
        </xdr:from>
        <xdr:to>
          <xdr:col>0</xdr:col>
          <xdr:colOff>695325</xdr:colOff>
          <xdr:row>28</xdr:row>
          <xdr:rowOff>390525</xdr:rowOff>
        </xdr:to>
        <xdr:sp macro="" textlink="">
          <xdr:nvSpPr>
            <xdr:cNvPr id="30733" name="Option Button 13" hidden="1">
              <a:extLst>
                <a:ext uri="{63B3BB69-23CF-44E3-9099-C40C66FF867C}">
                  <a14:compatExt spid="_x0000_s30733"/>
                </a:ext>
                <a:ext uri="{FF2B5EF4-FFF2-40B4-BE49-F238E27FC236}">
                  <a16:creationId xmlns:a16="http://schemas.microsoft.com/office/drawing/2014/main" id="{00000000-0008-0000-0F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29</xdr:row>
          <xdr:rowOff>123825</xdr:rowOff>
        </xdr:from>
        <xdr:to>
          <xdr:col>0</xdr:col>
          <xdr:colOff>695325</xdr:colOff>
          <xdr:row>29</xdr:row>
          <xdr:rowOff>342900</xdr:rowOff>
        </xdr:to>
        <xdr:sp macro="" textlink="">
          <xdr:nvSpPr>
            <xdr:cNvPr id="30734" name="Option Button 14" hidden="1">
              <a:extLst>
                <a:ext uri="{63B3BB69-23CF-44E3-9099-C40C66FF867C}">
                  <a14:compatExt spid="_x0000_s30734"/>
                </a:ext>
                <a:ext uri="{FF2B5EF4-FFF2-40B4-BE49-F238E27FC236}">
                  <a16:creationId xmlns:a16="http://schemas.microsoft.com/office/drawing/2014/main" id="{00000000-0008-0000-0F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30</xdr:row>
          <xdr:rowOff>171450</xdr:rowOff>
        </xdr:from>
        <xdr:to>
          <xdr:col>0</xdr:col>
          <xdr:colOff>695325</xdr:colOff>
          <xdr:row>30</xdr:row>
          <xdr:rowOff>390525</xdr:rowOff>
        </xdr:to>
        <xdr:sp macro="" textlink="">
          <xdr:nvSpPr>
            <xdr:cNvPr id="30735" name="Option Button 15" hidden="1">
              <a:extLst>
                <a:ext uri="{63B3BB69-23CF-44E3-9099-C40C66FF867C}">
                  <a14:compatExt spid="_x0000_s30735"/>
                </a:ext>
                <a:ext uri="{FF2B5EF4-FFF2-40B4-BE49-F238E27FC236}">
                  <a16:creationId xmlns:a16="http://schemas.microsoft.com/office/drawing/2014/main" id="{00000000-0008-0000-0F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35</xdr:row>
          <xdr:rowOff>171450</xdr:rowOff>
        </xdr:from>
        <xdr:to>
          <xdr:col>0</xdr:col>
          <xdr:colOff>695325</xdr:colOff>
          <xdr:row>35</xdr:row>
          <xdr:rowOff>390525</xdr:rowOff>
        </xdr:to>
        <xdr:sp macro="" textlink="">
          <xdr:nvSpPr>
            <xdr:cNvPr id="30736" name="Option Button 16" hidden="1">
              <a:extLst>
                <a:ext uri="{63B3BB69-23CF-44E3-9099-C40C66FF867C}">
                  <a14:compatExt spid="_x0000_s30736"/>
                </a:ext>
                <a:ext uri="{FF2B5EF4-FFF2-40B4-BE49-F238E27FC236}">
                  <a16:creationId xmlns:a16="http://schemas.microsoft.com/office/drawing/2014/main" id="{00000000-0008-0000-0F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36</xdr:row>
          <xdr:rowOff>123825</xdr:rowOff>
        </xdr:from>
        <xdr:to>
          <xdr:col>0</xdr:col>
          <xdr:colOff>676275</xdr:colOff>
          <xdr:row>36</xdr:row>
          <xdr:rowOff>342900</xdr:rowOff>
        </xdr:to>
        <xdr:sp macro="" textlink="">
          <xdr:nvSpPr>
            <xdr:cNvPr id="30737" name="Option Button 17" hidden="1">
              <a:extLst>
                <a:ext uri="{63B3BB69-23CF-44E3-9099-C40C66FF867C}">
                  <a14:compatExt spid="_x0000_s30737"/>
                </a:ext>
                <a:ext uri="{FF2B5EF4-FFF2-40B4-BE49-F238E27FC236}">
                  <a16:creationId xmlns:a16="http://schemas.microsoft.com/office/drawing/2014/main" id="{00000000-0008-0000-0F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37</xdr:row>
          <xdr:rowOff>142875</xdr:rowOff>
        </xdr:from>
        <xdr:to>
          <xdr:col>0</xdr:col>
          <xdr:colOff>695325</xdr:colOff>
          <xdr:row>37</xdr:row>
          <xdr:rowOff>361950</xdr:rowOff>
        </xdr:to>
        <xdr:sp macro="" textlink="">
          <xdr:nvSpPr>
            <xdr:cNvPr id="30738" name="Option Button 18" hidden="1">
              <a:extLst>
                <a:ext uri="{63B3BB69-23CF-44E3-9099-C40C66FF867C}">
                  <a14:compatExt spid="_x0000_s30738"/>
                </a:ext>
                <a:ext uri="{FF2B5EF4-FFF2-40B4-BE49-F238E27FC236}">
                  <a16:creationId xmlns:a16="http://schemas.microsoft.com/office/drawing/2014/main" id="{00000000-0008-0000-0F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38</xdr:row>
          <xdr:rowOff>142875</xdr:rowOff>
        </xdr:from>
        <xdr:to>
          <xdr:col>0</xdr:col>
          <xdr:colOff>695325</xdr:colOff>
          <xdr:row>38</xdr:row>
          <xdr:rowOff>361950</xdr:rowOff>
        </xdr:to>
        <xdr:sp macro="" textlink="">
          <xdr:nvSpPr>
            <xdr:cNvPr id="30739" name="Option Button 19" hidden="1">
              <a:extLst>
                <a:ext uri="{63B3BB69-23CF-44E3-9099-C40C66FF867C}">
                  <a14:compatExt spid="_x0000_s30739"/>
                </a:ext>
                <a:ext uri="{FF2B5EF4-FFF2-40B4-BE49-F238E27FC236}">
                  <a16:creationId xmlns:a16="http://schemas.microsoft.com/office/drawing/2014/main" id="{00000000-0008-0000-0F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35</xdr:row>
          <xdr:rowOff>9525</xdr:rowOff>
        </xdr:from>
        <xdr:to>
          <xdr:col>6</xdr:col>
          <xdr:colOff>19050</xdr:colOff>
          <xdr:row>39</xdr:row>
          <xdr:rowOff>0</xdr:rowOff>
        </xdr:to>
        <xdr:sp macro="" textlink="">
          <xdr:nvSpPr>
            <xdr:cNvPr id="30740" name="Group Box 20" hidden="1">
              <a:extLst>
                <a:ext uri="{63B3BB69-23CF-44E3-9099-C40C66FF867C}">
                  <a14:compatExt spid="_x0000_s30740"/>
                </a:ext>
                <a:ext uri="{FF2B5EF4-FFF2-40B4-BE49-F238E27FC236}">
                  <a16:creationId xmlns:a16="http://schemas.microsoft.com/office/drawing/2014/main" id="{00000000-0008-0000-0F00-00001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43</xdr:row>
          <xdr:rowOff>142875</xdr:rowOff>
        </xdr:from>
        <xdr:to>
          <xdr:col>0</xdr:col>
          <xdr:colOff>695325</xdr:colOff>
          <xdr:row>43</xdr:row>
          <xdr:rowOff>361950</xdr:rowOff>
        </xdr:to>
        <xdr:sp macro="" textlink="">
          <xdr:nvSpPr>
            <xdr:cNvPr id="30741" name="Option Button 21" hidden="1">
              <a:extLst>
                <a:ext uri="{63B3BB69-23CF-44E3-9099-C40C66FF867C}">
                  <a14:compatExt spid="_x0000_s30741"/>
                </a:ext>
                <a:ext uri="{FF2B5EF4-FFF2-40B4-BE49-F238E27FC236}">
                  <a16:creationId xmlns:a16="http://schemas.microsoft.com/office/drawing/2014/main" id="{00000000-0008-0000-0F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44</xdr:row>
          <xdr:rowOff>123825</xdr:rowOff>
        </xdr:from>
        <xdr:to>
          <xdr:col>0</xdr:col>
          <xdr:colOff>695325</xdr:colOff>
          <xdr:row>44</xdr:row>
          <xdr:rowOff>342900</xdr:rowOff>
        </xdr:to>
        <xdr:sp macro="" textlink="">
          <xdr:nvSpPr>
            <xdr:cNvPr id="30742" name="Option Button 22" hidden="1">
              <a:extLst>
                <a:ext uri="{63B3BB69-23CF-44E3-9099-C40C66FF867C}">
                  <a14:compatExt spid="_x0000_s30742"/>
                </a:ext>
                <a:ext uri="{FF2B5EF4-FFF2-40B4-BE49-F238E27FC236}">
                  <a16:creationId xmlns:a16="http://schemas.microsoft.com/office/drawing/2014/main" id="{00000000-0008-0000-0F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45</xdr:row>
          <xdr:rowOff>104775</xdr:rowOff>
        </xdr:from>
        <xdr:to>
          <xdr:col>0</xdr:col>
          <xdr:colOff>695325</xdr:colOff>
          <xdr:row>45</xdr:row>
          <xdr:rowOff>323850</xdr:rowOff>
        </xdr:to>
        <xdr:sp macro="" textlink="">
          <xdr:nvSpPr>
            <xdr:cNvPr id="30743" name="Option Button 23" hidden="1">
              <a:extLst>
                <a:ext uri="{63B3BB69-23CF-44E3-9099-C40C66FF867C}">
                  <a14:compatExt spid="_x0000_s30743"/>
                </a:ext>
                <a:ext uri="{FF2B5EF4-FFF2-40B4-BE49-F238E27FC236}">
                  <a16:creationId xmlns:a16="http://schemas.microsoft.com/office/drawing/2014/main" id="{00000000-0008-0000-0F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46</xdr:row>
          <xdr:rowOff>142875</xdr:rowOff>
        </xdr:from>
        <xdr:to>
          <xdr:col>0</xdr:col>
          <xdr:colOff>676275</xdr:colOff>
          <xdr:row>46</xdr:row>
          <xdr:rowOff>361950</xdr:rowOff>
        </xdr:to>
        <xdr:sp macro="" textlink="">
          <xdr:nvSpPr>
            <xdr:cNvPr id="30744" name="Option Button 24" hidden="1">
              <a:extLst>
                <a:ext uri="{63B3BB69-23CF-44E3-9099-C40C66FF867C}">
                  <a14:compatExt spid="_x0000_s30744"/>
                </a:ext>
                <a:ext uri="{FF2B5EF4-FFF2-40B4-BE49-F238E27FC236}">
                  <a16:creationId xmlns:a16="http://schemas.microsoft.com/office/drawing/2014/main" id="{00000000-0008-0000-0F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43</xdr:row>
          <xdr:rowOff>19050</xdr:rowOff>
        </xdr:from>
        <xdr:to>
          <xdr:col>12</xdr:col>
          <xdr:colOff>28575</xdr:colOff>
          <xdr:row>47</xdr:row>
          <xdr:rowOff>9525</xdr:rowOff>
        </xdr:to>
        <xdr:sp macro="" textlink="">
          <xdr:nvSpPr>
            <xdr:cNvPr id="30745" name="Group Box 25" hidden="1">
              <a:extLst>
                <a:ext uri="{63B3BB69-23CF-44E3-9099-C40C66FF867C}">
                  <a14:compatExt spid="_x0000_s30745"/>
                </a:ext>
                <a:ext uri="{FF2B5EF4-FFF2-40B4-BE49-F238E27FC236}">
                  <a16:creationId xmlns:a16="http://schemas.microsoft.com/office/drawing/2014/main" id="{00000000-0008-0000-0F00-00001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51</xdr:row>
          <xdr:rowOff>152400</xdr:rowOff>
        </xdr:from>
        <xdr:to>
          <xdr:col>0</xdr:col>
          <xdr:colOff>676275</xdr:colOff>
          <xdr:row>51</xdr:row>
          <xdr:rowOff>371475</xdr:rowOff>
        </xdr:to>
        <xdr:sp macro="" textlink="">
          <xdr:nvSpPr>
            <xdr:cNvPr id="30746" name="Option Button 26" hidden="1">
              <a:extLst>
                <a:ext uri="{63B3BB69-23CF-44E3-9099-C40C66FF867C}">
                  <a14:compatExt spid="_x0000_s30746"/>
                </a:ext>
                <a:ext uri="{FF2B5EF4-FFF2-40B4-BE49-F238E27FC236}">
                  <a16:creationId xmlns:a16="http://schemas.microsoft.com/office/drawing/2014/main" id="{00000000-0008-0000-0F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52</xdr:row>
          <xdr:rowOff>123825</xdr:rowOff>
        </xdr:from>
        <xdr:to>
          <xdr:col>0</xdr:col>
          <xdr:colOff>647700</xdr:colOff>
          <xdr:row>52</xdr:row>
          <xdr:rowOff>342900</xdr:rowOff>
        </xdr:to>
        <xdr:sp macro="" textlink="">
          <xdr:nvSpPr>
            <xdr:cNvPr id="30747" name="Option Button 27" hidden="1">
              <a:extLst>
                <a:ext uri="{63B3BB69-23CF-44E3-9099-C40C66FF867C}">
                  <a14:compatExt spid="_x0000_s30747"/>
                </a:ext>
                <a:ext uri="{FF2B5EF4-FFF2-40B4-BE49-F238E27FC236}">
                  <a16:creationId xmlns:a16="http://schemas.microsoft.com/office/drawing/2014/main" id="{00000000-0008-0000-0F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53</xdr:row>
          <xdr:rowOff>123825</xdr:rowOff>
        </xdr:from>
        <xdr:to>
          <xdr:col>0</xdr:col>
          <xdr:colOff>666750</xdr:colOff>
          <xdr:row>53</xdr:row>
          <xdr:rowOff>342900</xdr:rowOff>
        </xdr:to>
        <xdr:sp macro="" textlink="">
          <xdr:nvSpPr>
            <xdr:cNvPr id="30748" name="Option Button 28" hidden="1">
              <a:extLst>
                <a:ext uri="{63B3BB69-23CF-44E3-9099-C40C66FF867C}">
                  <a14:compatExt spid="_x0000_s30748"/>
                </a:ext>
                <a:ext uri="{FF2B5EF4-FFF2-40B4-BE49-F238E27FC236}">
                  <a16:creationId xmlns:a16="http://schemas.microsoft.com/office/drawing/2014/main" id="{00000000-0008-0000-0F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54</xdr:row>
          <xdr:rowOff>152400</xdr:rowOff>
        </xdr:from>
        <xdr:to>
          <xdr:col>0</xdr:col>
          <xdr:colOff>666750</xdr:colOff>
          <xdr:row>54</xdr:row>
          <xdr:rowOff>371475</xdr:rowOff>
        </xdr:to>
        <xdr:sp macro="" textlink="">
          <xdr:nvSpPr>
            <xdr:cNvPr id="30749" name="Option Button 29" hidden="1">
              <a:extLst>
                <a:ext uri="{63B3BB69-23CF-44E3-9099-C40C66FF867C}">
                  <a14:compatExt spid="_x0000_s30749"/>
                </a:ext>
                <a:ext uri="{FF2B5EF4-FFF2-40B4-BE49-F238E27FC236}">
                  <a16:creationId xmlns:a16="http://schemas.microsoft.com/office/drawing/2014/main" id="{00000000-0008-0000-0F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51</xdr:row>
          <xdr:rowOff>19050</xdr:rowOff>
        </xdr:from>
        <xdr:to>
          <xdr:col>9</xdr:col>
          <xdr:colOff>1733550</xdr:colOff>
          <xdr:row>55</xdr:row>
          <xdr:rowOff>9525</xdr:rowOff>
        </xdr:to>
        <xdr:sp macro="" textlink="">
          <xdr:nvSpPr>
            <xdr:cNvPr id="30750" name="Group Box 30" hidden="1">
              <a:extLst>
                <a:ext uri="{63B3BB69-23CF-44E3-9099-C40C66FF867C}">
                  <a14:compatExt spid="_x0000_s30750"/>
                </a:ext>
                <a:ext uri="{FF2B5EF4-FFF2-40B4-BE49-F238E27FC236}">
                  <a16:creationId xmlns:a16="http://schemas.microsoft.com/office/drawing/2014/main" id="{00000000-0008-0000-0F00-00001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59</xdr:row>
          <xdr:rowOff>142875</xdr:rowOff>
        </xdr:from>
        <xdr:to>
          <xdr:col>0</xdr:col>
          <xdr:colOff>676275</xdr:colOff>
          <xdr:row>59</xdr:row>
          <xdr:rowOff>361950</xdr:rowOff>
        </xdr:to>
        <xdr:sp macro="" textlink="">
          <xdr:nvSpPr>
            <xdr:cNvPr id="30751" name="Option Button 31" hidden="1">
              <a:extLst>
                <a:ext uri="{63B3BB69-23CF-44E3-9099-C40C66FF867C}">
                  <a14:compatExt spid="_x0000_s30751"/>
                </a:ext>
                <a:ext uri="{FF2B5EF4-FFF2-40B4-BE49-F238E27FC236}">
                  <a16:creationId xmlns:a16="http://schemas.microsoft.com/office/drawing/2014/main" id="{00000000-0008-0000-0F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60</xdr:row>
          <xdr:rowOff>123825</xdr:rowOff>
        </xdr:from>
        <xdr:to>
          <xdr:col>0</xdr:col>
          <xdr:colOff>695325</xdr:colOff>
          <xdr:row>60</xdr:row>
          <xdr:rowOff>342900</xdr:rowOff>
        </xdr:to>
        <xdr:sp macro="" textlink="">
          <xdr:nvSpPr>
            <xdr:cNvPr id="30752" name="Option Button 32" hidden="1">
              <a:extLst>
                <a:ext uri="{63B3BB69-23CF-44E3-9099-C40C66FF867C}">
                  <a14:compatExt spid="_x0000_s30752"/>
                </a:ext>
                <a:ext uri="{FF2B5EF4-FFF2-40B4-BE49-F238E27FC236}">
                  <a16:creationId xmlns:a16="http://schemas.microsoft.com/office/drawing/2014/main" id="{00000000-0008-0000-0F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61</xdr:row>
          <xdr:rowOff>123825</xdr:rowOff>
        </xdr:from>
        <xdr:to>
          <xdr:col>0</xdr:col>
          <xdr:colOff>676275</xdr:colOff>
          <xdr:row>61</xdr:row>
          <xdr:rowOff>342900</xdr:rowOff>
        </xdr:to>
        <xdr:sp macro="" textlink="">
          <xdr:nvSpPr>
            <xdr:cNvPr id="30753" name="Option Button 33" hidden="1">
              <a:extLst>
                <a:ext uri="{63B3BB69-23CF-44E3-9099-C40C66FF867C}">
                  <a14:compatExt spid="_x0000_s30753"/>
                </a:ext>
                <a:ext uri="{FF2B5EF4-FFF2-40B4-BE49-F238E27FC236}">
                  <a16:creationId xmlns:a16="http://schemas.microsoft.com/office/drawing/2014/main" id="{00000000-0008-0000-0F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62</xdr:row>
          <xdr:rowOff>104775</xdr:rowOff>
        </xdr:from>
        <xdr:to>
          <xdr:col>0</xdr:col>
          <xdr:colOff>695325</xdr:colOff>
          <xdr:row>62</xdr:row>
          <xdr:rowOff>323850</xdr:rowOff>
        </xdr:to>
        <xdr:sp macro="" textlink="">
          <xdr:nvSpPr>
            <xdr:cNvPr id="30754" name="Option Button 34" hidden="1">
              <a:extLst>
                <a:ext uri="{63B3BB69-23CF-44E3-9099-C40C66FF867C}">
                  <a14:compatExt spid="_x0000_s30754"/>
                </a:ext>
                <a:ext uri="{FF2B5EF4-FFF2-40B4-BE49-F238E27FC236}">
                  <a16:creationId xmlns:a16="http://schemas.microsoft.com/office/drawing/2014/main" id="{00000000-0008-0000-0F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59</xdr:row>
          <xdr:rowOff>19050</xdr:rowOff>
        </xdr:from>
        <xdr:to>
          <xdr:col>10</xdr:col>
          <xdr:colOff>0</xdr:colOff>
          <xdr:row>62</xdr:row>
          <xdr:rowOff>581025</xdr:rowOff>
        </xdr:to>
        <xdr:sp macro="" textlink="">
          <xdr:nvSpPr>
            <xdr:cNvPr id="30755" name="Group Box 35" hidden="1">
              <a:extLst>
                <a:ext uri="{63B3BB69-23CF-44E3-9099-C40C66FF867C}">
                  <a14:compatExt spid="_x0000_s30755"/>
                </a:ext>
                <a:ext uri="{FF2B5EF4-FFF2-40B4-BE49-F238E27FC236}">
                  <a16:creationId xmlns:a16="http://schemas.microsoft.com/office/drawing/2014/main" id="{00000000-0008-0000-0F00-00002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7</xdr:row>
          <xdr:rowOff>142875</xdr:rowOff>
        </xdr:from>
        <xdr:to>
          <xdr:col>39</xdr:col>
          <xdr:colOff>190500</xdr:colOff>
          <xdr:row>7</xdr:row>
          <xdr:rowOff>342900</xdr:rowOff>
        </xdr:to>
        <xdr:sp macro="" textlink="">
          <xdr:nvSpPr>
            <xdr:cNvPr id="30756" name="Drop Down 36" hidden="1">
              <a:extLst>
                <a:ext uri="{63B3BB69-23CF-44E3-9099-C40C66FF867C}">
                  <a14:compatExt spid="_x0000_s30756"/>
                </a:ext>
                <a:ext uri="{FF2B5EF4-FFF2-40B4-BE49-F238E27FC236}">
                  <a16:creationId xmlns:a16="http://schemas.microsoft.com/office/drawing/2014/main" id="{00000000-0008-0000-0F00-000024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8</xdr:row>
          <xdr:rowOff>142875</xdr:rowOff>
        </xdr:from>
        <xdr:to>
          <xdr:col>39</xdr:col>
          <xdr:colOff>171450</xdr:colOff>
          <xdr:row>8</xdr:row>
          <xdr:rowOff>342900</xdr:rowOff>
        </xdr:to>
        <xdr:sp macro="" textlink="">
          <xdr:nvSpPr>
            <xdr:cNvPr id="30757" name="Drop Down 37" hidden="1">
              <a:extLst>
                <a:ext uri="{63B3BB69-23CF-44E3-9099-C40C66FF867C}">
                  <a14:compatExt spid="_x0000_s30757"/>
                </a:ext>
                <a:ext uri="{FF2B5EF4-FFF2-40B4-BE49-F238E27FC236}">
                  <a16:creationId xmlns:a16="http://schemas.microsoft.com/office/drawing/2014/main" id="{00000000-0008-0000-0F00-000025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7</xdr:row>
          <xdr:rowOff>104775</xdr:rowOff>
        </xdr:from>
        <xdr:to>
          <xdr:col>47</xdr:col>
          <xdr:colOff>381000</xdr:colOff>
          <xdr:row>7</xdr:row>
          <xdr:rowOff>304800</xdr:rowOff>
        </xdr:to>
        <xdr:sp macro="" textlink="">
          <xdr:nvSpPr>
            <xdr:cNvPr id="30758" name="Drop Down 38" hidden="1">
              <a:extLst>
                <a:ext uri="{63B3BB69-23CF-44E3-9099-C40C66FF867C}">
                  <a14:compatExt spid="_x0000_s30758"/>
                </a:ext>
                <a:ext uri="{FF2B5EF4-FFF2-40B4-BE49-F238E27FC236}">
                  <a16:creationId xmlns:a16="http://schemas.microsoft.com/office/drawing/2014/main" id="{00000000-0008-0000-0F00-000026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8</xdr:row>
          <xdr:rowOff>47625</xdr:rowOff>
        </xdr:from>
        <xdr:to>
          <xdr:col>47</xdr:col>
          <xdr:colOff>381000</xdr:colOff>
          <xdr:row>8</xdr:row>
          <xdr:rowOff>257175</xdr:rowOff>
        </xdr:to>
        <xdr:sp macro="" textlink="">
          <xdr:nvSpPr>
            <xdr:cNvPr id="30759" name="Drop Down 39" hidden="1">
              <a:extLst>
                <a:ext uri="{63B3BB69-23CF-44E3-9099-C40C66FF867C}">
                  <a14:compatExt spid="_x0000_s30759"/>
                </a:ext>
                <a:ext uri="{FF2B5EF4-FFF2-40B4-BE49-F238E27FC236}">
                  <a16:creationId xmlns:a16="http://schemas.microsoft.com/office/drawing/2014/main" id="{00000000-0008-0000-0F00-000027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9</xdr:row>
          <xdr:rowOff>47625</xdr:rowOff>
        </xdr:from>
        <xdr:to>
          <xdr:col>47</xdr:col>
          <xdr:colOff>381000</xdr:colOff>
          <xdr:row>9</xdr:row>
          <xdr:rowOff>257175</xdr:rowOff>
        </xdr:to>
        <xdr:sp macro="" textlink="">
          <xdr:nvSpPr>
            <xdr:cNvPr id="30760" name="Drop Down 40" hidden="1">
              <a:extLst>
                <a:ext uri="{63B3BB69-23CF-44E3-9099-C40C66FF867C}">
                  <a14:compatExt spid="_x0000_s30760"/>
                </a:ext>
                <a:ext uri="{FF2B5EF4-FFF2-40B4-BE49-F238E27FC236}">
                  <a16:creationId xmlns:a16="http://schemas.microsoft.com/office/drawing/2014/main" id="{00000000-0008-0000-0F00-000028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10</xdr:row>
          <xdr:rowOff>47625</xdr:rowOff>
        </xdr:from>
        <xdr:to>
          <xdr:col>47</xdr:col>
          <xdr:colOff>381000</xdr:colOff>
          <xdr:row>10</xdr:row>
          <xdr:rowOff>257175</xdr:rowOff>
        </xdr:to>
        <xdr:sp macro="" textlink="">
          <xdr:nvSpPr>
            <xdr:cNvPr id="30761" name="Drop Down 41" hidden="1">
              <a:extLst>
                <a:ext uri="{63B3BB69-23CF-44E3-9099-C40C66FF867C}">
                  <a14:compatExt spid="_x0000_s30761"/>
                </a:ext>
                <a:ext uri="{FF2B5EF4-FFF2-40B4-BE49-F238E27FC236}">
                  <a16:creationId xmlns:a16="http://schemas.microsoft.com/office/drawing/2014/main" id="{00000000-0008-0000-0F00-000029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11</xdr:row>
          <xdr:rowOff>47625</xdr:rowOff>
        </xdr:from>
        <xdr:to>
          <xdr:col>47</xdr:col>
          <xdr:colOff>381000</xdr:colOff>
          <xdr:row>11</xdr:row>
          <xdr:rowOff>257175</xdr:rowOff>
        </xdr:to>
        <xdr:sp macro="" textlink="">
          <xdr:nvSpPr>
            <xdr:cNvPr id="30762" name="Drop Down 42" hidden="1">
              <a:extLst>
                <a:ext uri="{63B3BB69-23CF-44E3-9099-C40C66FF867C}">
                  <a14:compatExt spid="_x0000_s30762"/>
                </a:ext>
                <a:ext uri="{FF2B5EF4-FFF2-40B4-BE49-F238E27FC236}">
                  <a16:creationId xmlns:a16="http://schemas.microsoft.com/office/drawing/2014/main" id="{00000000-0008-0000-0F00-00002A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0</xdr:rowOff>
        </xdr:from>
        <xdr:to>
          <xdr:col>9</xdr:col>
          <xdr:colOff>1752600</xdr:colOff>
          <xdr:row>12</xdr:row>
          <xdr:rowOff>542925</xdr:rowOff>
        </xdr:to>
        <xdr:sp macro="" textlink="">
          <xdr:nvSpPr>
            <xdr:cNvPr id="30763" name="Group Box 43" hidden="1">
              <a:extLst>
                <a:ext uri="{63B3BB69-23CF-44E3-9099-C40C66FF867C}">
                  <a14:compatExt spid="_x0000_s30763"/>
                </a:ext>
                <a:ext uri="{FF2B5EF4-FFF2-40B4-BE49-F238E27FC236}">
                  <a16:creationId xmlns:a16="http://schemas.microsoft.com/office/drawing/2014/main" id="{00000000-0008-0000-0F00-00002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xdr:row>
          <xdr:rowOff>142875</xdr:rowOff>
        </xdr:from>
        <xdr:to>
          <xdr:col>6</xdr:col>
          <xdr:colOff>657225</xdr:colOff>
          <xdr:row>9</xdr:row>
          <xdr:rowOff>371475</xdr:rowOff>
        </xdr:to>
        <xdr:sp macro="" textlink="">
          <xdr:nvSpPr>
            <xdr:cNvPr id="30764" name="Option Button 44" hidden="1">
              <a:extLst>
                <a:ext uri="{63B3BB69-23CF-44E3-9099-C40C66FF867C}">
                  <a14:compatExt spid="_x0000_s30764"/>
                </a:ext>
                <a:ext uri="{FF2B5EF4-FFF2-40B4-BE49-F238E27FC236}">
                  <a16:creationId xmlns:a16="http://schemas.microsoft.com/office/drawing/2014/main" id="{00000000-0008-0000-0F00-00002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xdr:row>
          <xdr:rowOff>142875</xdr:rowOff>
        </xdr:from>
        <xdr:to>
          <xdr:col>6</xdr:col>
          <xdr:colOff>628650</xdr:colOff>
          <xdr:row>10</xdr:row>
          <xdr:rowOff>371475</xdr:rowOff>
        </xdr:to>
        <xdr:sp macro="" textlink="">
          <xdr:nvSpPr>
            <xdr:cNvPr id="30765" name="Option Button 45" hidden="1">
              <a:extLst>
                <a:ext uri="{63B3BB69-23CF-44E3-9099-C40C66FF867C}">
                  <a14:compatExt spid="_x0000_s30765"/>
                </a:ext>
                <a:ext uri="{FF2B5EF4-FFF2-40B4-BE49-F238E27FC236}">
                  <a16:creationId xmlns:a16="http://schemas.microsoft.com/office/drawing/2014/main" id="{00000000-0008-0000-0F00-00002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11</xdr:row>
          <xdr:rowOff>142875</xdr:rowOff>
        </xdr:from>
        <xdr:to>
          <xdr:col>6</xdr:col>
          <xdr:colOff>638175</xdr:colOff>
          <xdr:row>11</xdr:row>
          <xdr:rowOff>371475</xdr:rowOff>
        </xdr:to>
        <xdr:sp macro="" textlink="">
          <xdr:nvSpPr>
            <xdr:cNvPr id="30766" name="Option Button 46" hidden="1">
              <a:extLst>
                <a:ext uri="{63B3BB69-23CF-44E3-9099-C40C66FF867C}">
                  <a14:compatExt spid="_x0000_s30766"/>
                </a:ext>
                <a:ext uri="{FF2B5EF4-FFF2-40B4-BE49-F238E27FC236}">
                  <a16:creationId xmlns:a16="http://schemas.microsoft.com/office/drawing/2014/main" id="{00000000-0008-0000-0F00-00002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xdr:row>
          <xdr:rowOff>123825</xdr:rowOff>
        </xdr:from>
        <xdr:to>
          <xdr:col>6</xdr:col>
          <xdr:colOff>657225</xdr:colOff>
          <xdr:row>12</xdr:row>
          <xdr:rowOff>352425</xdr:rowOff>
        </xdr:to>
        <xdr:sp macro="" textlink="">
          <xdr:nvSpPr>
            <xdr:cNvPr id="30767" name="Option Button 47" hidden="1">
              <a:extLst>
                <a:ext uri="{63B3BB69-23CF-44E3-9099-C40C66FF867C}">
                  <a14:compatExt spid="_x0000_s30767"/>
                </a:ext>
                <a:ext uri="{FF2B5EF4-FFF2-40B4-BE49-F238E27FC236}">
                  <a16:creationId xmlns:a16="http://schemas.microsoft.com/office/drawing/2014/main" id="{00000000-0008-0000-0F00-00002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1752600</xdr:colOff>
          <xdr:row>34</xdr:row>
          <xdr:rowOff>600075</xdr:rowOff>
        </xdr:from>
        <xdr:to>
          <xdr:col>10</xdr:col>
          <xdr:colOff>0</xdr:colOff>
          <xdr:row>38</xdr:row>
          <xdr:rowOff>561975</xdr:rowOff>
        </xdr:to>
        <xdr:sp macro="" textlink="">
          <xdr:nvSpPr>
            <xdr:cNvPr id="30768" name="Group Box 48" hidden="1">
              <a:extLst>
                <a:ext uri="{63B3BB69-23CF-44E3-9099-C40C66FF867C}">
                  <a14:compatExt spid="_x0000_s30768"/>
                </a:ext>
                <a:ext uri="{FF2B5EF4-FFF2-40B4-BE49-F238E27FC236}">
                  <a16:creationId xmlns:a16="http://schemas.microsoft.com/office/drawing/2014/main" id="{00000000-0008-0000-0F00-00003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35</xdr:row>
          <xdr:rowOff>171450</xdr:rowOff>
        </xdr:from>
        <xdr:to>
          <xdr:col>6</xdr:col>
          <xdr:colOff>533400</xdr:colOff>
          <xdr:row>35</xdr:row>
          <xdr:rowOff>390525</xdr:rowOff>
        </xdr:to>
        <xdr:sp macro="" textlink="">
          <xdr:nvSpPr>
            <xdr:cNvPr id="30769" name="Option Button 49" hidden="1">
              <a:extLst>
                <a:ext uri="{63B3BB69-23CF-44E3-9099-C40C66FF867C}">
                  <a14:compatExt spid="_x0000_s30769"/>
                </a:ext>
                <a:ext uri="{FF2B5EF4-FFF2-40B4-BE49-F238E27FC236}">
                  <a16:creationId xmlns:a16="http://schemas.microsoft.com/office/drawing/2014/main" id="{00000000-0008-0000-0F00-00003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36</xdr:row>
          <xdr:rowOff>104775</xdr:rowOff>
        </xdr:from>
        <xdr:to>
          <xdr:col>6</xdr:col>
          <xdr:colOff>504825</xdr:colOff>
          <xdr:row>36</xdr:row>
          <xdr:rowOff>361950</xdr:rowOff>
        </xdr:to>
        <xdr:sp macro="" textlink="">
          <xdr:nvSpPr>
            <xdr:cNvPr id="30770" name="Option Button 50" hidden="1">
              <a:extLst>
                <a:ext uri="{63B3BB69-23CF-44E3-9099-C40C66FF867C}">
                  <a14:compatExt spid="_x0000_s30770"/>
                </a:ext>
                <a:ext uri="{FF2B5EF4-FFF2-40B4-BE49-F238E27FC236}">
                  <a16:creationId xmlns:a16="http://schemas.microsoft.com/office/drawing/2014/main" id="{00000000-0008-0000-0F00-00003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37</xdr:row>
          <xdr:rowOff>142875</xdr:rowOff>
        </xdr:from>
        <xdr:to>
          <xdr:col>6</xdr:col>
          <xdr:colOff>533400</xdr:colOff>
          <xdr:row>37</xdr:row>
          <xdr:rowOff>361950</xdr:rowOff>
        </xdr:to>
        <xdr:sp macro="" textlink="">
          <xdr:nvSpPr>
            <xdr:cNvPr id="30771" name="Option Button 51" hidden="1">
              <a:extLst>
                <a:ext uri="{63B3BB69-23CF-44E3-9099-C40C66FF867C}">
                  <a14:compatExt spid="_x0000_s30771"/>
                </a:ext>
                <a:ext uri="{FF2B5EF4-FFF2-40B4-BE49-F238E27FC236}">
                  <a16:creationId xmlns:a16="http://schemas.microsoft.com/office/drawing/2014/main" id="{00000000-0008-0000-0F00-00003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38</xdr:row>
          <xdr:rowOff>142875</xdr:rowOff>
        </xdr:from>
        <xdr:to>
          <xdr:col>6</xdr:col>
          <xdr:colOff>542925</xdr:colOff>
          <xdr:row>38</xdr:row>
          <xdr:rowOff>361950</xdr:rowOff>
        </xdr:to>
        <xdr:sp macro="" textlink="">
          <xdr:nvSpPr>
            <xdr:cNvPr id="30772" name="Option Button 52" hidden="1">
              <a:extLst>
                <a:ext uri="{63B3BB69-23CF-44E3-9099-C40C66FF867C}">
                  <a14:compatExt spid="_x0000_s30772"/>
                </a:ext>
                <a:ext uri="{FF2B5EF4-FFF2-40B4-BE49-F238E27FC236}">
                  <a16:creationId xmlns:a16="http://schemas.microsoft.com/office/drawing/2014/main" id="{00000000-0008-0000-0F00-00003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76</xdr:row>
          <xdr:rowOff>85725</xdr:rowOff>
        </xdr:from>
        <xdr:to>
          <xdr:col>6</xdr:col>
          <xdr:colOff>962025</xdr:colOff>
          <xdr:row>76</xdr:row>
          <xdr:rowOff>342900</xdr:rowOff>
        </xdr:to>
        <xdr:sp macro="" textlink="">
          <xdr:nvSpPr>
            <xdr:cNvPr id="30776" name="Check Box 56" hidden="1">
              <a:extLst>
                <a:ext uri="{63B3BB69-23CF-44E3-9099-C40C66FF867C}">
                  <a14:compatExt spid="_x0000_s30776"/>
                </a:ext>
                <a:ext uri="{FF2B5EF4-FFF2-40B4-BE49-F238E27FC236}">
                  <a16:creationId xmlns:a16="http://schemas.microsoft.com/office/drawing/2014/main" id="{00000000-0008-0000-0F00-00003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76</xdr:row>
          <xdr:rowOff>76200</xdr:rowOff>
        </xdr:from>
        <xdr:to>
          <xdr:col>9</xdr:col>
          <xdr:colOff>1057275</xdr:colOff>
          <xdr:row>76</xdr:row>
          <xdr:rowOff>333375</xdr:rowOff>
        </xdr:to>
        <xdr:sp macro="" textlink="">
          <xdr:nvSpPr>
            <xdr:cNvPr id="30777" name="Check Box 57" hidden="1">
              <a:extLst>
                <a:ext uri="{63B3BB69-23CF-44E3-9099-C40C66FF867C}">
                  <a14:compatExt spid="_x0000_s30777"/>
                </a:ext>
                <a:ext uri="{FF2B5EF4-FFF2-40B4-BE49-F238E27FC236}">
                  <a16:creationId xmlns:a16="http://schemas.microsoft.com/office/drawing/2014/main" id="{00000000-0008-0000-0F00-00003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77</xdr:row>
          <xdr:rowOff>85725</xdr:rowOff>
        </xdr:from>
        <xdr:to>
          <xdr:col>6</xdr:col>
          <xdr:colOff>962025</xdr:colOff>
          <xdr:row>77</xdr:row>
          <xdr:rowOff>342900</xdr:rowOff>
        </xdr:to>
        <xdr:sp macro="" textlink="">
          <xdr:nvSpPr>
            <xdr:cNvPr id="30778" name="Check Box 58" hidden="1">
              <a:extLst>
                <a:ext uri="{63B3BB69-23CF-44E3-9099-C40C66FF867C}">
                  <a14:compatExt spid="_x0000_s30778"/>
                </a:ext>
                <a:ext uri="{FF2B5EF4-FFF2-40B4-BE49-F238E27FC236}">
                  <a16:creationId xmlns:a16="http://schemas.microsoft.com/office/drawing/2014/main" id="{00000000-0008-0000-0F00-00003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77</xdr:row>
          <xdr:rowOff>76200</xdr:rowOff>
        </xdr:from>
        <xdr:to>
          <xdr:col>9</xdr:col>
          <xdr:colOff>1057275</xdr:colOff>
          <xdr:row>77</xdr:row>
          <xdr:rowOff>333375</xdr:rowOff>
        </xdr:to>
        <xdr:sp macro="" textlink="">
          <xdr:nvSpPr>
            <xdr:cNvPr id="30779" name="Check Box 59" hidden="1">
              <a:extLst>
                <a:ext uri="{63B3BB69-23CF-44E3-9099-C40C66FF867C}">
                  <a14:compatExt spid="_x0000_s30779"/>
                </a:ext>
                <a:ext uri="{FF2B5EF4-FFF2-40B4-BE49-F238E27FC236}">
                  <a16:creationId xmlns:a16="http://schemas.microsoft.com/office/drawing/2014/main" id="{00000000-0008-0000-0F00-00003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78</xdr:row>
          <xdr:rowOff>85725</xdr:rowOff>
        </xdr:from>
        <xdr:to>
          <xdr:col>6</xdr:col>
          <xdr:colOff>962025</xdr:colOff>
          <xdr:row>78</xdr:row>
          <xdr:rowOff>342900</xdr:rowOff>
        </xdr:to>
        <xdr:sp macro="" textlink="">
          <xdr:nvSpPr>
            <xdr:cNvPr id="30780" name="Check Box 60" hidden="1">
              <a:extLst>
                <a:ext uri="{63B3BB69-23CF-44E3-9099-C40C66FF867C}">
                  <a14:compatExt spid="_x0000_s30780"/>
                </a:ext>
                <a:ext uri="{FF2B5EF4-FFF2-40B4-BE49-F238E27FC236}">
                  <a16:creationId xmlns:a16="http://schemas.microsoft.com/office/drawing/2014/main" id="{00000000-0008-0000-0F00-00003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76200</xdr:rowOff>
        </xdr:from>
        <xdr:to>
          <xdr:col>9</xdr:col>
          <xdr:colOff>1047750</xdr:colOff>
          <xdr:row>78</xdr:row>
          <xdr:rowOff>333375</xdr:rowOff>
        </xdr:to>
        <xdr:sp macro="" textlink="">
          <xdr:nvSpPr>
            <xdr:cNvPr id="30781" name="Check Box 61" hidden="1">
              <a:extLst>
                <a:ext uri="{63B3BB69-23CF-44E3-9099-C40C66FF867C}">
                  <a14:compatExt spid="_x0000_s30781"/>
                </a:ext>
                <a:ext uri="{FF2B5EF4-FFF2-40B4-BE49-F238E27FC236}">
                  <a16:creationId xmlns:a16="http://schemas.microsoft.com/office/drawing/2014/main" id="{00000000-0008-0000-0F00-00003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79</xdr:row>
          <xdr:rowOff>85725</xdr:rowOff>
        </xdr:from>
        <xdr:to>
          <xdr:col>6</xdr:col>
          <xdr:colOff>962025</xdr:colOff>
          <xdr:row>79</xdr:row>
          <xdr:rowOff>342900</xdr:rowOff>
        </xdr:to>
        <xdr:sp macro="" textlink="">
          <xdr:nvSpPr>
            <xdr:cNvPr id="30782" name="Check Box 62" hidden="1">
              <a:extLst>
                <a:ext uri="{63B3BB69-23CF-44E3-9099-C40C66FF867C}">
                  <a14:compatExt spid="_x0000_s30782"/>
                </a:ext>
                <a:ext uri="{FF2B5EF4-FFF2-40B4-BE49-F238E27FC236}">
                  <a16:creationId xmlns:a16="http://schemas.microsoft.com/office/drawing/2014/main" id="{00000000-0008-0000-0F00-00003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79</xdr:row>
          <xdr:rowOff>85725</xdr:rowOff>
        </xdr:from>
        <xdr:to>
          <xdr:col>9</xdr:col>
          <xdr:colOff>1057275</xdr:colOff>
          <xdr:row>79</xdr:row>
          <xdr:rowOff>342900</xdr:rowOff>
        </xdr:to>
        <xdr:sp macro="" textlink="">
          <xdr:nvSpPr>
            <xdr:cNvPr id="30783" name="Check Box 63" hidden="1">
              <a:extLst>
                <a:ext uri="{63B3BB69-23CF-44E3-9099-C40C66FF867C}">
                  <a14:compatExt spid="_x0000_s30783"/>
                </a:ext>
                <a:ext uri="{FF2B5EF4-FFF2-40B4-BE49-F238E27FC236}">
                  <a16:creationId xmlns:a16="http://schemas.microsoft.com/office/drawing/2014/main" id="{00000000-0008-0000-0F00-00003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82</xdr:row>
          <xdr:rowOff>85725</xdr:rowOff>
        </xdr:from>
        <xdr:to>
          <xdr:col>6</xdr:col>
          <xdr:colOff>962025</xdr:colOff>
          <xdr:row>82</xdr:row>
          <xdr:rowOff>342900</xdr:rowOff>
        </xdr:to>
        <xdr:sp macro="" textlink="">
          <xdr:nvSpPr>
            <xdr:cNvPr id="30784" name="Check Box 64" hidden="1">
              <a:extLst>
                <a:ext uri="{63B3BB69-23CF-44E3-9099-C40C66FF867C}">
                  <a14:compatExt spid="_x0000_s30784"/>
                </a:ext>
                <a:ext uri="{FF2B5EF4-FFF2-40B4-BE49-F238E27FC236}">
                  <a16:creationId xmlns:a16="http://schemas.microsoft.com/office/drawing/2014/main" id="{00000000-0008-0000-0F00-00004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638175</xdr:colOff>
          <xdr:row>82</xdr:row>
          <xdr:rowOff>85725</xdr:rowOff>
        </xdr:from>
        <xdr:to>
          <xdr:col>9</xdr:col>
          <xdr:colOff>942975</xdr:colOff>
          <xdr:row>82</xdr:row>
          <xdr:rowOff>342900</xdr:rowOff>
        </xdr:to>
        <xdr:sp macro="" textlink="">
          <xdr:nvSpPr>
            <xdr:cNvPr id="30785" name="Check Box 65" hidden="1">
              <a:extLst>
                <a:ext uri="{63B3BB69-23CF-44E3-9099-C40C66FF867C}">
                  <a14:compatExt spid="_x0000_s30785"/>
                </a:ext>
                <a:ext uri="{FF2B5EF4-FFF2-40B4-BE49-F238E27FC236}">
                  <a16:creationId xmlns:a16="http://schemas.microsoft.com/office/drawing/2014/main" id="{00000000-0008-0000-0F00-00004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114300</xdr:rowOff>
        </xdr:from>
        <xdr:to>
          <xdr:col>7</xdr:col>
          <xdr:colOff>1085850</xdr:colOff>
          <xdr:row>10</xdr:row>
          <xdr:rowOff>314325</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xdr:row>
          <xdr:rowOff>114300</xdr:rowOff>
        </xdr:from>
        <xdr:to>
          <xdr:col>7</xdr:col>
          <xdr:colOff>1085850</xdr:colOff>
          <xdr:row>12</xdr:row>
          <xdr:rowOff>314325</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xdr:row>
          <xdr:rowOff>114300</xdr:rowOff>
        </xdr:from>
        <xdr:to>
          <xdr:col>7</xdr:col>
          <xdr:colOff>1085850</xdr:colOff>
          <xdr:row>13</xdr:row>
          <xdr:rowOff>314325</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14</xdr:row>
          <xdr:rowOff>114300</xdr:rowOff>
        </xdr:from>
        <xdr:to>
          <xdr:col>7</xdr:col>
          <xdr:colOff>1085850</xdr:colOff>
          <xdr:row>14</xdr:row>
          <xdr:rowOff>314325</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15</xdr:row>
          <xdr:rowOff>114300</xdr:rowOff>
        </xdr:from>
        <xdr:to>
          <xdr:col>7</xdr:col>
          <xdr:colOff>1085850</xdr:colOff>
          <xdr:row>15</xdr:row>
          <xdr:rowOff>314325</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xdr:row>
          <xdr:rowOff>114300</xdr:rowOff>
        </xdr:from>
        <xdr:to>
          <xdr:col>7</xdr:col>
          <xdr:colOff>1085850</xdr:colOff>
          <xdr:row>16</xdr:row>
          <xdr:rowOff>314325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xdr:row>
          <xdr:rowOff>114300</xdr:rowOff>
        </xdr:from>
        <xdr:to>
          <xdr:col>7</xdr:col>
          <xdr:colOff>1085850</xdr:colOff>
          <xdr:row>17</xdr:row>
          <xdr:rowOff>314325</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18</xdr:row>
          <xdr:rowOff>114300</xdr:rowOff>
        </xdr:from>
        <xdr:to>
          <xdr:col>7</xdr:col>
          <xdr:colOff>1085850</xdr:colOff>
          <xdr:row>18</xdr:row>
          <xdr:rowOff>314325</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19</xdr:row>
          <xdr:rowOff>114300</xdr:rowOff>
        </xdr:from>
        <xdr:to>
          <xdr:col>7</xdr:col>
          <xdr:colOff>1085850</xdr:colOff>
          <xdr:row>19</xdr:row>
          <xdr:rowOff>314325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20</xdr:row>
          <xdr:rowOff>114300</xdr:rowOff>
        </xdr:from>
        <xdr:to>
          <xdr:col>7</xdr:col>
          <xdr:colOff>1085850</xdr:colOff>
          <xdr:row>20</xdr:row>
          <xdr:rowOff>314325</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21</xdr:row>
          <xdr:rowOff>114300</xdr:rowOff>
        </xdr:from>
        <xdr:to>
          <xdr:col>7</xdr:col>
          <xdr:colOff>1085850</xdr:colOff>
          <xdr:row>21</xdr:row>
          <xdr:rowOff>314325</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114300</xdr:rowOff>
        </xdr:from>
        <xdr:to>
          <xdr:col>7</xdr:col>
          <xdr:colOff>1085850</xdr:colOff>
          <xdr:row>22</xdr:row>
          <xdr:rowOff>314325</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23</xdr:row>
          <xdr:rowOff>114300</xdr:rowOff>
        </xdr:from>
        <xdr:to>
          <xdr:col>7</xdr:col>
          <xdr:colOff>1085850</xdr:colOff>
          <xdr:row>23</xdr:row>
          <xdr:rowOff>314325</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24</xdr:row>
          <xdr:rowOff>114300</xdr:rowOff>
        </xdr:from>
        <xdr:to>
          <xdr:col>7</xdr:col>
          <xdr:colOff>1085850</xdr:colOff>
          <xdr:row>24</xdr:row>
          <xdr:rowOff>314325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25</xdr:row>
          <xdr:rowOff>114300</xdr:rowOff>
        </xdr:from>
        <xdr:to>
          <xdr:col>7</xdr:col>
          <xdr:colOff>1085850</xdr:colOff>
          <xdr:row>25</xdr:row>
          <xdr:rowOff>314325</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26</xdr:row>
          <xdr:rowOff>114300</xdr:rowOff>
        </xdr:from>
        <xdr:to>
          <xdr:col>7</xdr:col>
          <xdr:colOff>1085850</xdr:colOff>
          <xdr:row>26</xdr:row>
          <xdr:rowOff>314325</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27</xdr:row>
          <xdr:rowOff>114300</xdr:rowOff>
        </xdr:from>
        <xdr:to>
          <xdr:col>7</xdr:col>
          <xdr:colOff>1085850</xdr:colOff>
          <xdr:row>27</xdr:row>
          <xdr:rowOff>314325</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28</xdr:row>
          <xdr:rowOff>114300</xdr:rowOff>
        </xdr:from>
        <xdr:to>
          <xdr:col>7</xdr:col>
          <xdr:colOff>1085850</xdr:colOff>
          <xdr:row>28</xdr:row>
          <xdr:rowOff>314325</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29</xdr:row>
          <xdr:rowOff>114300</xdr:rowOff>
        </xdr:from>
        <xdr:to>
          <xdr:col>7</xdr:col>
          <xdr:colOff>1085850</xdr:colOff>
          <xdr:row>29</xdr:row>
          <xdr:rowOff>314325</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30</xdr:row>
          <xdr:rowOff>114300</xdr:rowOff>
        </xdr:from>
        <xdr:to>
          <xdr:col>7</xdr:col>
          <xdr:colOff>1085850</xdr:colOff>
          <xdr:row>30</xdr:row>
          <xdr:rowOff>314325</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31</xdr:row>
          <xdr:rowOff>114300</xdr:rowOff>
        </xdr:from>
        <xdr:to>
          <xdr:col>7</xdr:col>
          <xdr:colOff>1085850</xdr:colOff>
          <xdr:row>31</xdr:row>
          <xdr:rowOff>314325</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32</xdr:row>
          <xdr:rowOff>114300</xdr:rowOff>
        </xdr:from>
        <xdr:to>
          <xdr:col>7</xdr:col>
          <xdr:colOff>1085850</xdr:colOff>
          <xdr:row>32</xdr:row>
          <xdr:rowOff>314325</xdr:rowOff>
        </xdr:to>
        <xdr:sp macro="" textlink="">
          <xdr:nvSpPr>
            <xdr:cNvPr id="1046" name="Drop Down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33</xdr:row>
          <xdr:rowOff>114300</xdr:rowOff>
        </xdr:from>
        <xdr:to>
          <xdr:col>7</xdr:col>
          <xdr:colOff>1085850</xdr:colOff>
          <xdr:row>33</xdr:row>
          <xdr:rowOff>314325</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34</xdr:row>
          <xdr:rowOff>114300</xdr:rowOff>
        </xdr:from>
        <xdr:to>
          <xdr:col>7</xdr:col>
          <xdr:colOff>1085850</xdr:colOff>
          <xdr:row>34</xdr:row>
          <xdr:rowOff>314325</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35</xdr:row>
          <xdr:rowOff>114300</xdr:rowOff>
        </xdr:from>
        <xdr:to>
          <xdr:col>7</xdr:col>
          <xdr:colOff>1085850</xdr:colOff>
          <xdr:row>35</xdr:row>
          <xdr:rowOff>314325</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36</xdr:row>
          <xdr:rowOff>114300</xdr:rowOff>
        </xdr:from>
        <xdr:to>
          <xdr:col>7</xdr:col>
          <xdr:colOff>1085850</xdr:colOff>
          <xdr:row>36</xdr:row>
          <xdr:rowOff>314325</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37</xdr:row>
          <xdr:rowOff>114300</xdr:rowOff>
        </xdr:from>
        <xdr:to>
          <xdr:col>7</xdr:col>
          <xdr:colOff>1085850</xdr:colOff>
          <xdr:row>37</xdr:row>
          <xdr:rowOff>314325</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114300</xdr:rowOff>
        </xdr:from>
        <xdr:to>
          <xdr:col>7</xdr:col>
          <xdr:colOff>1085850</xdr:colOff>
          <xdr:row>38</xdr:row>
          <xdr:rowOff>314325</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114300</xdr:rowOff>
        </xdr:from>
        <xdr:to>
          <xdr:col>7</xdr:col>
          <xdr:colOff>1085850</xdr:colOff>
          <xdr:row>39</xdr:row>
          <xdr:rowOff>314325</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40</xdr:row>
          <xdr:rowOff>114300</xdr:rowOff>
        </xdr:from>
        <xdr:to>
          <xdr:col>7</xdr:col>
          <xdr:colOff>1085850</xdr:colOff>
          <xdr:row>40</xdr:row>
          <xdr:rowOff>314325</xdr:rowOff>
        </xdr:to>
        <xdr:sp macro="" textlink="">
          <xdr:nvSpPr>
            <xdr:cNvPr id="1054" name="Drop Down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41</xdr:row>
          <xdr:rowOff>114300</xdr:rowOff>
        </xdr:from>
        <xdr:to>
          <xdr:col>7</xdr:col>
          <xdr:colOff>1085850</xdr:colOff>
          <xdr:row>41</xdr:row>
          <xdr:rowOff>314325</xdr:rowOff>
        </xdr:to>
        <xdr:sp macro="" textlink="">
          <xdr:nvSpPr>
            <xdr:cNvPr id="1055" name="Drop Down 31"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42</xdr:row>
          <xdr:rowOff>114300</xdr:rowOff>
        </xdr:from>
        <xdr:to>
          <xdr:col>7</xdr:col>
          <xdr:colOff>1085850</xdr:colOff>
          <xdr:row>42</xdr:row>
          <xdr:rowOff>314325</xdr:rowOff>
        </xdr:to>
        <xdr:sp macro="" textlink="">
          <xdr:nvSpPr>
            <xdr:cNvPr id="1056" name="Drop Down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43</xdr:row>
          <xdr:rowOff>114300</xdr:rowOff>
        </xdr:from>
        <xdr:to>
          <xdr:col>7</xdr:col>
          <xdr:colOff>1085850</xdr:colOff>
          <xdr:row>43</xdr:row>
          <xdr:rowOff>314325</xdr:rowOff>
        </xdr:to>
        <xdr:sp macro="" textlink="">
          <xdr:nvSpPr>
            <xdr:cNvPr id="1057" name="Drop Down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44</xdr:row>
          <xdr:rowOff>114300</xdr:rowOff>
        </xdr:from>
        <xdr:to>
          <xdr:col>7</xdr:col>
          <xdr:colOff>1085850</xdr:colOff>
          <xdr:row>44</xdr:row>
          <xdr:rowOff>314325</xdr:rowOff>
        </xdr:to>
        <xdr:sp macro="" textlink="">
          <xdr:nvSpPr>
            <xdr:cNvPr id="1058" name="Drop Down 34" hidden="1">
              <a:extLst>
                <a:ext uri="{63B3BB69-23CF-44E3-9099-C40C66FF867C}">
                  <a14:compatExt spid="_x0000_s1058"/>
                </a:ext>
                <a:ext uri="{FF2B5EF4-FFF2-40B4-BE49-F238E27FC236}">
                  <a16:creationId xmlns:a16="http://schemas.microsoft.com/office/drawing/2014/main" id="{00000000-0008-0000-03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45</xdr:row>
          <xdr:rowOff>114300</xdr:rowOff>
        </xdr:from>
        <xdr:to>
          <xdr:col>7</xdr:col>
          <xdr:colOff>1085850</xdr:colOff>
          <xdr:row>45</xdr:row>
          <xdr:rowOff>314325</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3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46</xdr:row>
          <xdr:rowOff>114300</xdr:rowOff>
        </xdr:from>
        <xdr:to>
          <xdr:col>7</xdr:col>
          <xdr:colOff>1085850</xdr:colOff>
          <xdr:row>46</xdr:row>
          <xdr:rowOff>314325</xdr:rowOff>
        </xdr:to>
        <xdr:sp macro="" textlink="">
          <xdr:nvSpPr>
            <xdr:cNvPr id="1060" name="Drop Down 36" hidden="1">
              <a:extLst>
                <a:ext uri="{63B3BB69-23CF-44E3-9099-C40C66FF867C}">
                  <a14:compatExt spid="_x0000_s1060"/>
                </a:ext>
                <a:ext uri="{FF2B5EF4-FFF2-40B4-BE49-F238E27FC236}">
                  <a16:creationId xmlns:a16="http://schemas.microsoft.com/office/drawing/2014/main" id="{00000000-0008-0000-03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47</xdr:row>
          <xdr:rowOff>114300</xdr:rowOff>
        </xdr:from>
        <xdr:to>
          <xdr:col>7</xdr:col>
          <xdr:colOff>1085850</xdr:colOff>
          <xdr:row>47</xdr:row>
          <xdr:rowOff>314325</xdr:rowOff>
        </xdr:to>
        <xdr:sp macro="" textlink="">
          <xdr:nvSpPr>
            <xdr:cNvPr id="1061" name="Drop Down 37"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48</xdr:row>
          <xdr:rowOff>114300</xdr:rowOff>
        </xdr:from>
        <xdr:to>
          <xdr:col>7</xdr:col>
          <xdr:colOff>1085850</xdr:colOff>
          <xdr:row>48</xdr:row>
          <xdr:rowOff>314325</xdr:rowOff>
        </xdr:to>
        <xdr:sp macro="" textlink="">
          <xdr:nvSpPr>
            <xdr:cNvPr id="1062" name="Drop Down 38"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49</xdr:row>
          <xdr:rowOff>114300</xdr:rowOff>
        </xdr:from>
        <xdr:to>
          <xdr:col>7</xdr:col>
          <xdr:colOff>1085850</xdr:colOff>
          <xdr:row>49</xdr:row>
          <xdr:rowOff>314325</xdr:rowOff>
        </xdr:to>
        <xdr:sp macro="" textlink="">
          <xdr:nvSpPr>
            <xdr:cNvPr id="1063" name="Drop Down 39"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50</xdr:row>
          <xdr:rowOff>114300</xdr:rowOff>
        </xdr:from>
        <xdr:to>
          <xdr:col>7</xdr:col>
          <xdr:colOff>1085850</xdr:colOff>
          <xdr:row>50</xdr:row>
          <xdr:rowOff>314325</xdr:rowOff>
        </xdr:to>
        <xdr:sp macro="" textlink="">
          <xdr:nvSpPr>
            <xdr:cNvPr id="1064" name="Drop Down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51</xdr:row>
          <xdr:rowOff>114300</xdr:rowOff>
        </xdr:from>
        <xdr:to>
          <xdr:col>7</xdr:col>
          <xdr:colOff>1085850</xdr:colOff>
          <xdr:row>51</xdr:row>
          <xdr:rowOff>314325</xdr:rowOff>
        </xdr:to>
        <xdr:sp macro="" textlink="">
          <xdr:nvSpPr>
            <xdr:cNvPr id="1065" name="Drop Down 41" hidden="1">
              <a:extLst>
                <a:ext uri="{63B3BB69-23CF-44E3-9099-C40C66FF867C}">
                  <a14:compatExt spid="_x0000_s1065"/>
                </a:ext>
                <a:ext uri="{FF2B5EF4-FFF2-40B4-BE49-F238E27FC236}">
                  <a16:creationId xmlns:a16="http://schemas.microsoft.com/office/drawing/2014/main" id="{00000000-0008-0000-03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52</xdr:row>
          <xdr:rowOff>114300</xdr:rowOff>
        </xdr:from>
        <xdr:to>
          <xdr:col>7</xdr:col>
          <xdr:colOff>1085850</xdr:colOff>
          <xdr:row>52</xdr:row>
          <xdr:rowOff>314325</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3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53</xdr:row>
          <xdr:rowOff>114300</xdr:rowOff>
        </xdr:from>
        <xdr:to>
          <xdr:col>7</xdr:col>
          <xdr:colOff>1085850</xdr:colOff>
          <xdr:row>53</xdr:row>
          <xdr:rowOff>314325</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3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54</xdr:row>
          <xdr:rowOff>114300</xdr:rowOff>
        </xdr:from>
        <xdr:to>
          <xdr:col>7</xdr:col>
          <xdr:colOff>1085850</xdr:colOff>
          <xdr:row>54</xdr:row>
          <xdr:rowOff>314325</xdr:rowOff>
        </xdr:to>
        <xdr:sp macro="" textlink="">
          <xdr:nvSpPr>
            <xdr:cNvPr id="1068" name="Drop Down 44" hidden="1">
              <a:extLst>
                <a:ext uri="{63B3BB69-23CF-44E3-9099-C40C66FF867C}">
                  <a14:compatExt spid="_x0000_s1068"/>
                </a:ext>
                <a:ext uri="{FF2B5EF4-FFF2-40B4-BE49-F238E27FC236}">
                  <a16:creationId xmlns:a16="http://schemas.microsoft.com/office/drawing/2014/main" id="{00000000-0008-0000-03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55</xdr:row>
          <xdr:rowOff>114300</xdr:rowOff>
        </xdr:from>
        <xdr:to>
          <xdr:col>7</xdr:col>
          <xdr:colOff>1085850</xdr:colOff>
          <xdr:row>55</xdr:row>
          <xdr:rowOff>314325</xdr:rowOff>
        </xdr:to>
        <xdr:sp macro="" textlink="">
          <xdr:nvSpPr>
            <xdr:cNvPr id="1069" name="Drop Down 45" hidden="1">
              <a:extLst>
                <a:ext uri="{63B3BB69-23CF-44E3-9099-C40C66FF867C}">
                  <a14:compatExt spid="_x0000_s1069"/>
                </a:ext>
                <a:ext uri="{FF2B5EF4-FFF2-40B4-BE49-F238E27FC236}">
                  <a16:creationId xmlns:a16="http://schemas.microsoft.com/office/drawing/2014/main" id="{00000000-0008-0000-03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56</xdr:row>
          <xdr:rowOff>114300</xdr:rowOff>
        </xdr:from>
        <xdr:to>
          <xdr:col>7</xdr:col>
          <xdr:colOff>1085850</xdr:colOff>
          <xdr:row>56</xdr:row>
          <xdr:rowOff>314325</xdr:rowOff>
        </xdr:to>
        <xdr:sp macro="" textlink="">
          <xdr:nvSpPr>
            <xdr:cNvPr id="1070" name="Drop Down 46"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57</xdr:row>
          <xdr:rowOff>114300</xdr:rowOff>
        </xdr:from>
        <xdr:to>
          <xdr:col>7</xdr:col>
          <xdr:colOff>1085850</xdr:colOff>
          <xdr:row>57</xdr:row>
          <xdr:rowOff>314325</xdr:rowOff>
        </xdr:to>
        <xdr:sp macro="" textlink="">
          <xdr:nvSpPr>
            <xdr:cNvPr id="1071" name="Drop Down 47" hidden="1">
              <a:extLst>
                <a:ext uri="{63B3BB69-23CF-44E3-9099-C40C66FF867C}">
                  <a14:compatExt spid="_x0000_s1071"/>
                </a:ext>
                <a:ext uri="{FF2B5EF4-FFF2-40B4-BE49-F238E27FC236}">
                  <a16:creationId xmlns:a16="http://schemas.microsoft.com/office/drawing/2014/main" id="{00000000-0008-0000-03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58</xdr:row>
          <xdr:rowOff>114300</xdr:rowOff>
        </xdr:from>
        <xdr:to>
          <xdr:col>7</xdr:col>
          <xdr:colOff>1085850</xdr:colOff>
          <xdr:row>58</xdr:row>
          <xdr:rowOff>314325</xdr:rowOff>
        </xdr:to>
        <xdr:sp macro="" textlink="">
          <xdr:nvSpPr>
            <xdr:cNvPr id="1072" name="Drop Down 48" hidden="1">
              <a:extLst>
                <a:ext uri="{63B3BB69-23CF-44E3-9099-C40C66FF867C}">
                  <a14:compatExt spid="_x0000_s1072"/>
                </a:ext>
                <a:ext uri="{FF2B5EF4-FFF2-40B4-BE49-F238E27FC236}">
                  <a16:creationId xmlns:a16="http://schemas.microsoft.com/office/drawing/2014/main" id="{00000000-0008-0000-03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59</xdr:row>
          <xdr:rowOff>114300</xdr:rowOff>
        </xdr:from>
        <xdr:to>
          <xdr:col>7</xdr:col>
          <xdr:colOff>1085850</xdr:colOff>
          <xdr:row>59</xdr:row>
          <xdr:rowOff>314325</xdr:rowOff>
        </xdr:to>
        <xdr:sp macro="" textlink="">
          <xdr:nvSpPr>
            <xdr:cNvPr id="1073" name="Drop Down 49" hidden="1">
              <a:extLst>
                <a:ext uri="{63B3BB69-23CF-44E3-9099-C40C66FF867C}">
                  <a14:compatExt spid="_x0000_s1073"/>
                </a:ext>
                <a:ext uri="{FF2B5EF4-FFF2-40B4-BE49-F238E27FC236}">
                  <a16:creationId xmlns:a16="http://schemas.microsoft.com/office/drawing/2014/main" id="{00000000-0008-0000-03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60</xdr:row>
          <xdr:rowOff>114300</xdr:rowOff>
        </xdr:from>
        <xdr:to>
          <xdr:col>7</xdr:col>
          <xdr:colOff>1085850</xdr:colOff>
          <xdr:row>60</xdr:row>
          <xdr:rowOff>314325</xdr:rowOff>
        </xdr:to>
        <xdr:sp macro="" textlink="">
          <xdr:nvSpPr>
            <xdr:cNvPr id="1074" name="Drop Down 50" hidden="1">
              <a:extLst>
                <a:ext uri="{63B3BB69-23CF-44E3-9099-C40C66FF867C}">
                  <a14:compatExt spid="_x0000_s1074"/>
                </a:ext>
                <a:ext uri="{FF2B5EF4-FFF2-40B4-BE49-F238E27FC236}">
                  <a16:creationId xmlns:a16="http://schemas.microsoft.com/office/drawing/2014/main" id="{00000000-0008-0000-03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114300</xdr:rowOff>
        </xdr:from>
        <xdr:to>
          <xdr:col>13</xdr:col>
          <xdr:colOff>1085850</xdr:colOff>
          <xdr:row>10</xdr:row>
          <xdr:rowOff>314325</xdr:rowOff>
        </xdr:to>
        <xdr:sp macro="" textlink="">
          <xdr:nvSpPr>
            <xdr:cNvPr id="1075" name="Drop Down 51" hidden="1">
              <a:extLst>
                <a:ext uri="{63B3BB69-23CF-44E3-9099-C40C66FF867C}">
                  <a14:compatExt spid="_x0000_s1075"/>
                </a:ext>
                <a:ext uri="{FF2B5EF4-FFF2-40B4-BE49-F238E27FC236}">
                  <a16:creationId xmlns:a16="http://schemas.microsoft.com/office/drawing/2014/main" id="{00000000-0008-0000-03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114300</xdr:rowOff>
        </xdr:from>
        <xdr:to>
          <xdr:col>13</xdr:col>
          <xdr:colOff>1085850</xdr:colOff>
          <xdr:row>12</xdr:row>
          <xdr:rowOff>314325</xdr:rowOff>
        </xdr:to>
        <xdr:sp macro="" textlink="">
          <xdr:nvSpPr>
            <xdr:cNvPr id="1076" name="Drop Down 52" hidden="1">
              <a:extLst>
                <a:ext uri="{63B3BB69-23CF-44E3-9099-C40C66FF867C}">
                  <a14:compatExt spid="_x0000_s1076"/>
                </a:ext>
                <a:ext uri="{FF2B5EF4-FFF2-40B4-BE49-F238E27FC236}">
                  <a16:creationId xmlns:a16="http://schemas.microsoft.com/office/drawing/2014/main" id="{00000000-0008-0000-03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114300</xdr:rowOff>
        </xdr:from>
        <xdr:to>
          <xdr:col>13</xdr:col>
          <xdr:colOff>1085850</xdr:colOff>
          <xdr:row>13</xdr:row>
          <xdr:rowOff>314325</xdr:rowOff>
        </xdr:to>
        <xdr:sp macro="" textlink="">
          <xdr:nvSpPr>
            <xdr:cNvPr id="1077" name="Drop Down 53" hidden="1">
              <a:extLst>
                <a:ext uri="{63B3BB69-23CF-44E3-9099-C40C66FF867C}">
                  <a14:compatExt spid="_x0000_s1077"/>
                </a:ext>
                <a:ext uri="{FF2B5EF4-FFF2-40B4-BE49-F238E27FC236}">
                  <a16:creationId xmlns:a16="http://schemas.microsoft.com/office/drawing/2014/main" id="{00000000-0008-0000-03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114300</xdr:rowOff>
        </xdr:from>
        <xdr:to>
          <xdr:col>13</xdr:col>
          <xdr:colOff>1085850</xdr:colOff>
          <xdr:row>14</xdr:row>
          <xdr:rowOff>314325</xdr:rowOff>
        </xdr:to>
        <xdr:sp macro="" textlink="">
          <xdr:nvSpPr>
            <xdr:cNvPr id="1078" name="Drop Down 54" hidden="1">
              <a:extLst>
                <a:ext uri="{63B3BB69-23CF-44E3-9099-C40C66FF867C}">
                  <a14:compatExt spid="_x0000_s1078"/>
                </a:ext>
                <a:ext uri="{FF2B5EF4-FFF2-40B4-BE49-F238E27FC236}">
                  <a16:creationId xmlns:a16="http://schemas.microsoft.com/office/drawing/2014/main" id="{00000000-0008-0000-03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114300</xdr:rowOff>
        </xdr:from>
        <xdr:to>
          <xdr:col>13</xdr:col>
          <xdr:colOff>1085850</xdr:colOff>
          <xdr:row>15</xdr:row>
          <xdr:rowOff>314325</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3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114300</xdr:rowOff>
        </xdr:from>
        <xdr:to>
          <xdr:col>13</xdr:col>
          <xdr:colOff>1085850</xdr:colOff>
          <xdr:row>16</xdr:row>
          <xdr:rowOff>314325</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3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114300</xdr:rowOff>
        </xdr:from>
        <xdr:to>
          <xdr:col>13</xdr:col>
          <xdr:colOff>1085850</xdr:colOff>
          <xdr:row>17</xdr:row>
          <xdr:rowOff>314325</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3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114300</xdr:rowOff>
        </xdr:from>
        <xdr:to>
          <xdr:col>13</xdr:col>
          <xdr:colOff>1085850</xdr:colOff>
          <xdr:row>18</xdr:row>
          <xdr:rowOff>314325</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3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19</xdr:row>
          <xdr:rowOff>114300</xdr:rowOff>
        </xdr:from>
        <xdr:to>
          <xdr:col>13</xdr:col>
          <xdr:colOff>1085850</xdr:colOff>
          <xdr:row>19</xdr:row>
          <xdr:rowOff>314325</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3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20</xdr:row>
          <xdr:rowOff>114300</xdr:rowOff>
        </xdr:from>
        <xdr:to>
          <xdr:col>13</xdr:col>
          <xdr:colOff>1085850</xdr:colOff>
          <xdr:row>20</xdr:row>
          <xdr:rowOff>314325</xdr:rowOff>
        </xdr:to>
        <xdr:sp macro="" textlink="">
          <xdr:nvSpPr>
            <xdr:cNvPr id="1084" name="Drop Down 60" hidden="1">
              <a:extLst>
                <a:ext uri="{63B3BB69-23CF-44E3-9099-C40C66FF867C}">
                  <a14:compatExt spid="_x0000_s1084"/>
                </a:ext>
                <a:ext uri="{FF2B5EF4-FFF2-40B4-BE49-F238E27FC236}">
                  <a16:creationId xmlns:a16="http://schemas.microsoft.com/office/drawing/2014/main" id="{00000000-0008-0000-03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21</xdr:row>
          <xdr:rowOff>114300</xdr:rowOff>
        </xdr:from>
        <xdr:to>
          <xdr:col>13</xdr:col>
          <xdr:colOff>1085850</xdr:colOff>
          <xdr:row>21</xdr:row>
          <xdr:rowOff>314325</xdr:rowOff>
        </xdr:to>
        <xdr:sp macro="" textlink="">
          <xdr:nvSpPr>
            <xdr:cNvPr id="1085" name="Drop Down 61" hidden="1">
              <a:extLst>
                <a:ext uri="{63B3BB69-23CF-44E3-9099-C40C66FF867C}">
                  <a14:compatExt spid="_x0000_s1085"/>
                </a:ext>
                <a:ext uri="{FF2B5EF4-FFF2-40B4-BE49-F238E27FC236}">
                  <a16:creationId xmlns:a16="http://schemas.microsoft.com/office/drawing/2014/main" id="{00000000-0008-0000-03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22</xdr:row>
          <xdr:rowOff>114300</xdr:rowOff>
        </xdr:from>
        <xdr:to>
          <xdr:col>13</xdr:col>
          <xdr:colOff>1085850</xdr:colOff>
          <xdr:row>22</xdr:row>
          <xdr:rowOff>314325</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3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23</xdr:row>
          <xdr:rowOff>114300</xdr:rowOff>
        </xdr:from>
        <xdr:to>
          <xdr:col>13</xdr:col>
          <xdr:colOff>1085850</xdr:colOff>
          <xdr:row>23</xdr:row>
          <xdr:rowOff>314325</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3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114300</xdr:rowOff>
        </xdr:from>
        <xdr:to>
          <xdr:col>13</xdr:col>
          <xdr:colOff>1085850</xdr:colOff>
          <xdr:row>24</xdr:row>
          <xdr:rowOff>314325</xdr:rowOff>
        </xdr:to>
        <xdr:sp macro="" textlink="">
          <xdr:nvSpPr>
            <xdr:cNvPr id="1088" name="Drop Down 64" hidden="1">
              <a:extLst>
                <a:ext uri="{63B3BB69-23CF-44E3-9099-C40C66FF867C}">
                  <a14:compatExt spid="_x0000_s1088"/>
                </a:ext>
                <a:ext uri="{FF2B5EF4-FFF2-40B4-BE49-F238E27FC236}">
                  <a16:creationId xmlns:a16="http://schemas.microsoft.com/office/drawing/2014/main" id="{00000000-0008-0000-03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25</xdr:row>
          <xdr:rowOff>114300</xdr:rowOff>
        </xdr:from>
        <xdr:to>
          <xdr:col>13</xdr:col>
          <xdr:colOff>1085850</xdr:colOff>
          <xdr:row>25</xdr:row>
          <xdr:rowOff>314325</xdr:rowOff>
        </xdr:to>
        <xdr:sp macro="" textlink="">
          <xdr:nvSpPr>
            <xdr:cNvPr id="1089" name="Drop Down 65" hidden="1">
              <a:extLst>
                <a:ext uri="{63B3BB69-23CF-44E3-9099-C40C66FF867C}">
                  <a14:compatExt spid="_x0000_s1089"/>
                </a:ext>
                <a:ext uri="{FF2B5EF4-FFF2-40B4-BE49-F238E27FC236}">
                  <a16:creationId xmlns:a16="http://schemas.microsoft.com/office/drawing/2014/main" id="{00000000-0008-0000-03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26</xdr:row>
          <xdr:rowOff>114300</xdr:rowOff>
        </xdr:from>
        <xdr:to>
          <xdr:col>13</xdr:col>
          <xdr:colOff>1085850</xdr:colOff>
          <xdr:row>26</xdr:row>
          <xdr:rowOff>314325</xdr:rowOff>
        </xdr:to>
        <xdr:sp macro="" textlink="">
          <xdr:nvSpPr>
            <xdr:cNvPr id="1090" name="Drop Down 66" hidden="1">
              <a:extLst>
                <a:ext uri="{63B3BB69-23CF-44E3-9099-C40C66FF867C}">
                  <a14:compatExt spid="_x0000_s1090"/>
                </a:ext>
                <a:ext uri="{FF2B5EF4-FFF2-40B4-BE49-F238E27FC236}">
                  <a16:creationId xmlns:a16="http://schemas.microsoft.com/office/drawing/2014/main" id="{00000000-0008-0000-03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27</xdr:row>
          <xdr:rowOff>114300</xdr:rowOff>
        </xdr:from>
        <xdr:to>
          <xdr:col>13</xdr:col>
          <xdr:colOff>1085850</xdr:colOff>
          <xdr:row>27</xdr:row>
          <xdr:rowOff>314325</xdr:rowOff>
        </xdr:to>
        <xdr:sp macro="" textlink="">
          <xdr:nvSpPr>
            <xdr:cNvPr id="1091" name="Drop Down 67" hidden="1">
              <a:extLst>
                <a:ext uri="{63B3BB69-23CF-44E3-9099-C40C66FF867C}">
                  <a14:compatExt spid="_x0000_s1091"/>
                </a:ext>
                <a:ext uri="{FF2B5EF4-FFF2-40B4-BE49-F238E27FC236}">
                  <a16:creationId xmlns:a16="http://schemas.microsoft.com/office/drawing/2014/main" id="{00000000-0008-0000-03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28</xdr:row>
          <xdr:rowOff>114300</xdr:rowOff>
        </xdr:from>
        <xdr:to>
          <xdr:col>13</xdr:col>
          <xdr:colOff>1085850</xdr:colOff>
          <xdr:row>28</xdr:row>
          <xdr:rowOff>314325</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3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13</xdr:col>
          <xdr:colOff>1085850</xdr:colOff>
          <xdr:row>29</xdr:row>
          <xdr:rowOff>314325</xdr:rowOff>
        </xdr:to>
        <xdr:sp macro="" textlink="">
          <xdr:nvSpPr>
            <xdr:cNvPr id="1093" name="Drop Down 69" hidden="1">
              <a:extLst>
                <a:ext uri="{63B3BB69-23CF-44E3-9099-C40C66FF867C}">
                  <a14:compatExt spid="_x0000_s1093"/>
                </a:ext>
                <a:ext uri="{FF2B5EF4-FFF2-40B4-BE49-F238E27FC236}">
                  <a16:creationId xmlns:a16="http://schemas.microsoft.com/office/drawing/2014/main" id="{00000000-0008-0000-03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30</xdr:row>
          <xdr:rowOff>114300</xdr:rowOff>
        </xdr:from>
        <xdr:to>
          <xdr:col>13</xdr:col>
          <xdr:colOff>1085850</xdr:colOff>
          <xdr:row>30</xdr:row>
          <xdr:rowOff>314325</xdr:rowOff>
        </xdr:to>
        <xdr:sp macro="" textlink="">
          <xdr:nvSpPr>
            <xdr:cNvPr id="1094" name="Drop Down 70" hidden="1">
              <a:extLst>
                <a:ext uri="{63B3BB69-23CF-44E3-9099-C40C66FF867C}">
                  <a14:compatExt spid="_x0000_s1094"/>
                </a:ext>
                <a:ext uri="{FF2B5EF4-FFF2-40B4-BE49-F238E27FC236}">
                  <a16:creationId xmlns:a16="http://schemas.microsoft.com/office/drawing/2014/main" id="{00000000-0008-0000-03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31</xdr:row>
          <xdr:rowOff>114300</xdr:rowOff>
        </xdr:from>
        <xdr:to>
          <xdr:col>13</xdr:col>
          <xdr:colOff>1085850</xdr:colOff>
          <xdr:row>31</xdr:row>
          <xdr:rowOff>314325</xdr:rowOff>
        </xdr:to>
        <xdr:sp macro="" textlink="">
          <xdr:nvSpPr>
            <xdr:cNvPr id="1095" name="Drop Down 71"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32</xdr:row>
          <xdr:rowOff>114300</xdr:rowOff>
        </xdr:from>
        <xdr:to>
          <xdr:col>13</xdr:col>
          <xdr:colOff>1085850</xdr:colOff>
          <xdr:row>32</xdr:row>
          <xdr:rowOff>314325</xdr:rowOff>
        </xdr:to>
        <xdr:sp macro="" textlink="">
          <xdr:nvSpPr>
            <xdr:cNvPr id="1096" name="Drop Down 72"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33</xdr:row>
          <xdr:rowOff>114300</xdr:rowOff>
        </xdr:from>
        <xdr:to>
          <xdr:col>13</xdr:col>
          <xdr:colOff>1085850</xdr:colOff>
          <xdr:row>33</xdr:row>
          <xdr:rowOff>314325</xdr:rowOff>
        </xdr:to>
        <xdr:sp macro="" textlink="">
          <xdr:nvSpPr>
            <xdr:cNvPr id="1097" name="Drop Down 73" hidden="1">
              <a:extLst>
                <a:ext uri="{63B3BB69-23CF-44E3-9099-C40C66FF867C}">
                  <a14:compatExt spid="_x0000_s1097"/>
                </a:ext>
                <a:ext uri="{FF2B5EF4-FFF2-40B4-BE49-F238E27FC236}">
                  <a16:creationId xmlns:a16="http://schemas.microsoft.com/office/drawing/2014/main" id="{00000000-0008-0000-03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xdr:row>
          <xdr:rowOff>114300</xdr:rowOff>
        </xdr:from>
        <xdr:to>
          <xdr:col>13</xdr:col>
          <xdr:colOff>1085850</xdr:colOff>
          <xdr:row>34</xdr:row>
          <xdr:rowOff>314325</xdr:rowOff>
        </xdr:to>
        <xdr:sp macro="" textlink="">
          <xdr:nvSpPr>
            <xdr:cNvPr id="1098" name="Drop Down 74" hidden="1">
              <a:extLst>
                <a:ext uri="{63B3BB69-23CF-44E3-9099-C40C66FF867C}">
                  <a14:compatExt spid="_x0000_s1098"/>
                </a:ext>
                <a:ext uri="{FF2B5EF4-FFF2-40B4-BE49-F238E27FC236}">
                  <a16:creationId xmlns:a16="http://schemas.microsoft.com/office/drawing/2014/main" id="{00000000-0008-0000-03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35</xdr:row>
          <xdr:rowOff>114300</xdr:rowOff>
        </xdr:from>
        <xdr:to>
          <xdr:col>13</xdr:col>
          <xdr:colOff>1085850</xdr:colOff>
          <xdr:row>35</xdr:row>
          <xdr:rowOff>314325</xdr:rowOff>
        </xdr:to>
        <xdr:sp macro="" textlink="">
          <xdr:nvSpPr>
            <xdr:cNvPr id="1099" name="Drop Down 75" hidden="1">
              <a:extLst>
                <a:ext uri="{63B3BB69-23CF-44E3-9099-C40C66FF867C}">
                  <a14:compatExt spid="_x0000_s1099"/>
                </a:ext>
                <a:ext uri="{FF2B5EF4-FFF2-40B4-BE49-F238E27FC236}">
                  <a16:creationId xmlns:a16="http://schemas.microsoft.com/office/drawing/2014/main" id="{00000000-0008-0000-03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114300</xdr:rowOff>
        </xdr:from>
        <xdr:to>
          <xdr:col>13</xdr:col>
          <xdr:colOff>1085850</xdr:colOff>
          <xdr:row>36</xdr:row>
          <xdr:rowOff>314325</xdr:rowOff>
        </xdr:to>
        <xdr:sp macro="" textlink="">
          <xdr:nvSpPr>
            <xdr:cNvPr id="1100" name="Drop Down 76" hidden="1">
              <a:extLst>
                <a:ext uri="{63B3BB69-23CF-44E3-9099-C40C66FF867C}">
                  <a14:compatExt spid="_x0000_s1100"/>
                </a:ext>
                <a:ext uri="{FF2B5EF4-FFF2-40B4-BE49-F238E27FC236}">
                  <a16:creationId xmlns:a16="http://schemas.microsoft.com/office/drawing/2014/main" id="{00000000-0008-0000-03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37</xdr:row>
          <xdr:rowOff>114300</xdr:rowOff>
        </xdr:from>
        <xdr:to>
          <xdr:col>13</xdr:col>
          <xdr:colOff>1085850</xdr:colOff>
          <xdr:row>37</xdr:row>
          <xdr:rowOff>314325</xdr:rowOff>
        </xdr:to>
        <xdr:sp macro="" textlink="">
          <xdr:nvSpPr>
            <xdr:cNvPr id="1101" name="Drop Down 77" hidden="1">
              <a:extLst>
                <a:ext uri="{63B3BB69-23CF-44E3-9099-C40C66FF867C}">
                  <a14:compatExt spid="_x0000_s1101"/>
                </a:ext>
                <a:ext uri="{FF2B5EF4-FFF2-40B4-BE49-F238E27FC236}">
                  <a16:creationId xmlns:a16="http://schemas.microsoft.com/office/drawing/2014/main" id="{00000000-0008-0000-03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38</xdr:row>
          <xdr:rowOff>114300</xdr:rowOff>
        </xdr:from>
        <xdr:to>
          <xdr:col>13</xdr:col>
          <xdr:colOff>1085850</xdr:colOff>
          <xdr:row>38</xdr:row>
          <xdr:rowOff>314325</xdr:rowOff>
        </xdr:to>
        <xdr:sp macro="" textlink="">
          <xdr:nvSpPr>
            <xdr:cNvPr id="1102" name="Drop Down 78" hidden="1">
              <a:extLst>
                <a:ext uri="{63B3BB69-23CF-44E3-9099-C40C66FF867C}">
                  <a14:compatExt spid="_x0000_s1102"/>
                </a:ext>
                <a:ext uri="{FF2B5EF4-FFF2-40B4-BE49-F238E27FC236}">
                  <a16:creationId xmlns:a16="http://schemas.microsoft.com/office/drawing/2014/main" id="{00000000-0008-0000-03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39</xdr:row>
          <xdr:rowOff>114300</xdr:rowOff>
        </xdr:from>
        <xdr:to>
          <xdr:col>13</xdr:col>
          <xdr:colOff>1085850</xdr:colOff>
          <xdr:row>39</xdr:row>
          <xdr:rowOff>314325</xdr:rowOff>
        </xdr:to>
        <xdr:sp macro="" textlink="">
          <xdr:nvSpPr>
            <xdr:cNvPr id="1103" name="Drop Down 79" hidden="1">
              <a:extLst>
                <a:ext uri="{63B3BB69-23CF-44E3-9099-C40C66FF867C}">
                  <a14:compatExt spid="_x0000_s1103"/>
                </a:ext>
                <a:ext uri="{FF2B5EF4-FFF2-40B4-BE49-F238E27FC236}">
                  <a16:creationId xmlns:a16="http://schemas.microsoft.com/office/drawing/2014/main" id="{00000000-0008-0000-03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40</xdr:row>
          <xdr:rowOff>114300</xdr:rowOff>
        </xdr:from>
        <xdr:to>
          <xdr:col>13</xdr:col>
          <xdr:colOff>1085850</xdr:colOff>
          <xdr:row>40</xdr:row>
          <xdr:rowOff>314325</xdr:rowOff>
        </xdr:to>
        <xdr:sp macro="" textlink="">
          <xdr:nvSpPr>
            <xdr:cNvPr id="1104" name="Drop Down 80" hidden="1">
              <a:extLst>
                <a:ext uri="{63B3BB69-23CF-44E3-9099-C40C66FF867C}">
                  <a14:compatExt spid="_x0000_s1104"/>
                </a:ext>
                <a:ext uri="{FF2B5EF4-FFF2-40B4-BE49-F238E27FC236}">
                  <a16:creationId xmlns:a16="http://schemas.microsoft.com/office/drawing/2014/main" id="{00000000-0008-0000-03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41</xdr:row>
          <xdr:rowOff>114300</xdr:rowOff>
        </xdr:from>
        <xdr:to>
          <xdr:col>13</xdr:col>
          <xdr:colOff>1085850</xdr:colOff>
          <xdr:row>41</xdr:row>
          <xdr:rowOff>314325</xdr:rowOff>
        </xdr:to>
        <xdr:sp macro="" textlink="">
          <xdr:nvSpPr>
            <xdr:cNvPr id="1105" name="Drop Down 81" hidden="1">
              <a:extLst>
                <a:ext uri="{63B3BB69-23CF-44E3-9099-C40C66FF867C}">
                  <a14:compatExt spid="_x0000_s1105"/>
                </a:ext>
                <a:ext uri="{FF2B5EF4-FFF2-40B4-BE49-F238E27FC236}">
                  <a16:creationId xmlns:a16="http://schemas.microsoft.com/office/drawing/2014/main" id="{00000000-0008-0000-03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42</xdr:row>
          <xdr:rowOff>114300</xdr:rowOff>
        </xdr:from>
        <xdr:to>
          <xdr:col>13</xdr:col>
          <xdr:colOff>1085850</xdr:colOff>
          <xdr:row>42</xdr:row>
          <xdr:rowOff>314325</xdr:rowOff>
        </xdr:to>
        <xdr:sp macro="" textlink="">
          <xdr:nvSpPr>
            <xdr:cNvPr id="1106" name="Drop Down 82" hidden="1">
              <a:extLst>
                <a:ext uri="{63B3BB69-23CF-44E3-9099-C40C66FF867C}">
                  <a14:compatExt spid="_x0000_s1106"/>
                </a:ext>
                <a:ext uri="{FF2B5EF4-FFF2-40B4-BE49-F238E27FC236}">
                  <a16:creationId xmlns:a16="http://schemas.microsoft.com/office/drawing/2014/main" id="{00000000-0008-0000-03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43</xdr:row>
          <xdr:rowOff>114300</xdr:rowOff>
        </xdr:from>
        <xdr:to>
          <xdr:col>13</xdr:col>
          <xdr:colOff>1085850</xdr:colOff>
          <xdr:row>43</xdr:row>
          <xdr:rowOff>314325</xdr:rowOff>
        </xdr:to>
        <xdr:sp macro="" textlink="">
          <xdr:nvSpPr>
            <xdr:cNvPr id="1107" name="Drop Down 83" hidden="1">
              <a:extLst>
                <a:ext uri="{63B3BB69-23CF-44E3-9099-C40C66FF867C}">
                  <a14:compatExt spid="_x0000_s1107"/>
                </a:ext>
                <a:ext uri="{FF2B5EF4-FFF2-40B4-BE49-F238E27FC236}">
                  <a16:creationId xmlns:a16="http://schemas.microsoft.com/office/drawing/2014/main" id="{00000000-0008-0000-03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44</xdr:row>
          <xdr:rowOff>114300</xdr:rowOff>
        </xdr:from>
        <xdr:to>
          <xdr:col>13</xdr:col>
          <xdr:colOff>1085850</xdr:colOff>
          <xdr:row>44</xdr:row>
          <xdr:rowOff>314325</xdr:rowOff>
        </xdr:to>
        <xdr:sp macro="" textlink="">
          <xdr:nvSpPr>
            <xdr:cNvPr id="1108" name="Drop Down 84" hidden="1">
              <a:extLst>
                <a:ext uri="{63B3BB69-23CF-44E3-9099-C40C66FF867C}">
                  <a14:compatExt spid="_x0000_s1108"/>
                </a:ext>
                <a:ext uri="{FF2B5EF4-FFF2-40B4-BE49-F238E27FC236}">
                  <a16:creationId xmlns:a16="http://schemas.microsoft.com/office/drawing/2014/main" id="{00000000-0008-0000-03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45</xdr:row>
          <xdr:rowOff>114300</xdr:rowOff>
        </xdr:from>
        <xdr:to>
          <xdr:col>13</xdr:col>
          <xdr:colOff>1085850</xdr:colOff>
          <xdr:row>45</xdr:row>
          <xdr:rowOff>314325</xdr:rowOff>
        </xdr:to>
        <xdr:sp macro="" textlink="">
          <xdr:nvSpPr>
            <xdr:cNvPr id="1109" name="Drop Down 85" hidden="1">
              <a:extLst>
                <a:ext uri="{63B3BB69-23CF-44E3-9099-C40C66FF867C}">
                  <a14:compatExt spid="_x0000_s1109"/>
                </a:ext>
                <a:ext uri="{FF2B5EF4-FFF2-40B4-BE49-F238E27FC236}">
                  <a16:creationId xmlns:a16="http://schemas.microsoft.com/office/drawing/2014/main" id="{00000000-0008-0000-03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46</xdr:row>
          <xdr:rowOff>114300</xdr:rowOff>
        </xdr:from>
        <xdr:to>
          <xdr:col>13</xdr:col>
          <xdr:colOff>1085850</xdr:colOff>
          <xdr:row>46</xdr:row>
          <xdr:rowOff>314325</xdr:rowOff>
        </xdr:to>
        <xdr:sp macro="" textlink="">
          <xdr:nvSpPr>
            <xdr:cNvPr id="1110" name="Drop Down 86" hidden="1">
              <a:extLst>
                <a:ext uri="{63B3BB69-23CF-44E3-9099-C40C66FF867C}">
                  <a14:compatExt spid="_x0000_s1110"/>
                </a:ext>
                <a:ext uri="{FF2B5EF4-FFF2-40B4-BE49-F238E27FC236}">
                  <a16:creationId xmlns:a16="http://schemas.microsoft.com/office/drawing/2014/main" id="{00000000-0008-0000-03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114300</xdr:rowOff>
        </xdr:from>
        <xdr:to>
          <xdr:col>13</xdr:col>
          <xdr:colOff>1085850</xdr:colOff>
          <xdr:row>47</xdr:row>
          <xdr:rowOff>314325</xdr:rowOff>
        </xdr:to>
        <xdr:sp macro="" textlink="">
          <xdr:nvSpPr>
            <xdr:cNvPr id="1111" name="Drop Down 87" hidden="1">
              <a:extLst>
                <a:ext uri="{63B3BB69-23CF-44E3-9099-C40C66FF867C}">
                  <a14:compatExt spid="_x0000_s1111"/>
                </a:ext>
                <a:ext uri="{FF2B5EF4-FFF2-40B4-BE49-F238E27FC236}">
                  <a16:creationId xmlns:a16="http://schemas.microsoft.com/office/drawing/2014/main" id="{00000000-0008-0000-03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48</xdr:row>
          <xdr:rowOff>114300</xdr:rowOff>
        </xdr:from>
        <xdr:to>
          <xdr:col>13</xdr:col>
          <xdr:colOff>1085850</xdr:colOff>
          <xdr:row>48</xdr:row>
          <xdr:rowOff>314325</xdr:rowOff>
        </xdr:to>
        <xdr:sp macro="" textlink="">
          <xdr:nvSpPr>
            <xdr:cNvPr id="1112" name="Drop Down 88" hidden="1">
              <a:extLst>
                <a:ext uri="{63B3BB69-23CF-44E3-9099-C40C66FF867C}">
                  <a14:compatExt spid="_x0000_s1112"/>
                </a:ext>
                <a:ext uri="{FF2B5EF4-FFF2-40B4-BE49-F238E27FC236}">
                  <a16:creationId xmlns:a16="http://schemas.microsoft.com/office/drawing/2014/main" id="{00000000-0008-0000-03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13</xdr:col>
          <xdr:colOff>1085850</xdr:colOff>
          <xdr:row>49</xdr:row>
          <xdr:rowOff>314325</xdr:rowOff>
        </xdr:to>
        <xdr:sp macro="" textlink="">
          <xdr:nvSpPr>
            <xdr:cNvPr id="1113" name="Drop Down 89" hidden="1">
              <a:extLst>
                <a:ext uri="{63B3BB69-23CF-44E3-9099-C40C66FF867C}">
                  <a14:compatExt spid="_x0000_s1113"/>
                </a:ext>
                <a:ext uri="{FF2B5EF4-FFF2-40B4-BE49-F238E27FC236}">
                  <a16:creationId xmlns:a16="http://schemas.microsoft.com/office/drawing/2014/main" id="{00000000-0008-0000-03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50</xdr:row>
          <xdr:rowOff>114300</xdr:rowOff>
        </xdr:from>
        <xdr:to>
          <xdr:col>13</xdr:col>
          <xdr:colOff>1085850</xdr:colOff>
          <xdr:row>50</xdr:row>
          <xdr:rowOff>314325</xdr:rowOff>
        </xdr:to>
        <xdr:sp macro="" textlink="">
          <xdr:nvSpPr>
            <xdr:cNvPr id="1114" name="Drop Down 90" hidden="1">
              <a:extLst>
                <a:ext uri="{63B3BB69-23CF-44E3-9099-C40C66FF867C}">
                  <a14:compatExt spid="_x0000_s1114"/>
                </a:ext>
                <a:ext uri="{FF2B5EF4-FFF2-40B4-BE49-F238E27FC236}">
                  <a16:creationId xmlns:a16="http://schemas.microsoft.com/office/drawing/2014/main" id="{00000000-0008-0000-03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51</xdr:row>
          <xdr:rowOff>114300</xdr:rowOff>
        </xdr:from>
        <xdr:to>
          <xdr:col>13</xdr:col>
          <xdr:colOff>1085850</xdr:colOff>
          <xdr:row>51</xdr:row>
          <xdr:rowOff>314325</xdr:rowOff>
        </xdr:to>
        <xdr:sp macro="" textlink="">
          <xdr:nvSpPr>
            <xdr:cNvPr id="1115" name="Drop Down 91" hidden="1">
              <a:extLst>
                <a:ext uri="{63B3BB69-23CF-44E3-9099-C40C66FF867C}">
                  <a14:compatExt spid="_x0000_s1115"/>
                </a:ext>
                <a:ext uri="{FF2B5EF4-FFF2-40B4-BE49-F238E27FC236}">
                  <a16:creationId xmlns:a16="http://schemas.microsoft.com/office/drawing/2014/main" id="{00000000-0008-0000-03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52</xdr:row>
          <xdr:rowOff>114300</xdr:rowOff>
        </xdr:from>
        <xdr:to>
          <xdr:col>13</xdr:col>
          <xdr:colOff>1085850</xdr:colOff>
          <xdr:row>52</xdr:row>
          <xdr:rowOff>314325</xdr:rowOff>
        </xdr:to>
        <xdr:sp macro="" textlink="">
          <xdr:nvSpPr>
            <xdr:cNvPr id="1116" name="Drop Down 92" hidden="1">
              <a:extLst>
                <a:ext uri="{63B3BB69-23CF-44E3-9099-C40C66FF867C}">
                  <a14:compatExt spid="_x0000_s1116"/>
                </a:ext>
                <a:ext uri="{FF2B5EF4-FFF2-40B4-BE49-F238E27FC236}">
                  <a16:creationId xmlns:a16="http://schemas.microsoft.com/office/drawing/2014/main" id="{00000000-0008-0000-03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53</xdr:row>
          <xdr:rowOff>114300</xdr:rowOff>
        </xdr:from>
        <xdr:to>
          <xdr:col>13</xdr:col>
          <xdr:colOff>1085850</xdr:colOff>
          <xdr:row>53</xdr:row>
          <xdr:rowOff>314325</xdr:rowOff>
        </xdr:to>
        <xdr:sp macro="" textlink="">
          <xdr:nvSpPr>
            <xdr:cNvPr id="1117" name="Drop Down 93" hidden="1">
              <a:extLst>
                <a:ext uri="{63B3BB69-23CF-44E3-9099-C40C66FF867C}">
                  <a14:compatExt spid="_x0000_s1117"/>
                </a:ext>
                <a:ext uri="{FF2B5EF4-FFF2-40B4-BE49-F238E27FC236}">
                  <a16:creationId xmlns:a16="http://schemas.microsoft.com/office/drawing/2014/main" id="{00000000-0008-0000-03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54</xdr:row>
          <xdr:rowOff>114300</xdr:rowOff>
        </xdr:from>
        <xdr:to>
          <xdr:col>13</xdr:col>
          <xdr:colOff>1085850</xdr:colOff>
          <xdr:row>54</xdr:row>
          <xdr:rowOff>314325</xdr:rowOff>
        </xdr:to>
        <xdr:sp macro="" textlink="">
          <xdr:nvSpPr>
            <xdr:cNvPr id="1118" name="Drop Down 94" hidden="1">
              <a:extLst>
                <a:ext uri="{63B3BB69-23CF-44E3-9099-C40C66FF867C}">
                  <a14:compatExt spid="_x0000_s1118"/>
                </a:ext>
                <a:ext uri="{FF2B5EF4-FFF2-40B4-BE49-F238E27FC236}">
                  <a16:creationId xmlns:a16="http://schemas.microsoft.com/office/drawing/2014/main" id="{00000000-0008-0000-03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55</xdr:row>
          <xdr:rowOff>114300</xdr:rowOff>
        </xdr:from>
        <xdr:to>
          <xdr:col>13</xdr:col>
          <xdr:colOff>1085850</xdr:colOff>
          <xdr:row>55</xdr:row>
          <xdr:rowOff>314325</xdr:rowOff>
        </xdr:to>
        <xdr:sp macro="" textlink="">
          <xdr:nvSpPr>
            <xdr:cNvPr id="1119" name="Drop Down 95" hidden="1">
              <a:extLst>
                <a:ext uri="{63B3BB69-23CF-44E3-9099-C40C66FF867C}">
                  <a14:compatExt spid="_x0000_s1119"/>
                </a:ext>
                <a:ext uri="{FF2B5EF4-FFF2-40B4-BE49-F238E27FC236}">
                  <a16:creationId xmlns:a16="http://schemas.microsoft.com/office/drawing/2014/main" id="{00000000-0008-0000-03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56</xdr:row>
          <xdr:rowOff>114300</xdr:rowOff>
        </xdr:from>
        <xdr:to>
          <xdr:col>13</xdr:col>
          <xdr:colOff>1085850</xdr:colOff>
          <xdr:row>56</xdr:row>
          <xdr:rowOff>314325</xdr:rowOff>
        </xdr:to>
        <xdr:sp macro="" textlink="">
          <xdr:nvSpPr>
            <xdr:cNvPr id="1120" name="Drop Down 96" hidden="1">
              <a:extLst>
                <a:ext uri="{63B3BB69-23CF-44E3-9099-C40C66FF867C}">
                  <a14:compatExt spid="_x0000_s1120"/>
                </a:ext>
                <a:ext uri="{FF2B5EF4-FFF2-40B4-BE49-F238E27FC236}">
                  <a16:creationId xmlns:a16="http://schemas.microsoft.com/office/drawing/2014/main" id="{00000000-0008-0000-03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57</xdr:row>
          <xdr:rowOff>114300</xdr:rowOff>
        </xdr:from>
        <xdr:to>
          <xdr:col>13</xdr:col>
          <xdr:colOff>1085850</xdr:colOff>
          <xdr:row>57</xdr:row>
          <xdr:rowOff>314325</xdr:rowOff>
        </xdr:to>
        <xdr:sp macro="" textlink="">
          <xdr:nvSpPr>
            <xdr:cNvPr id="1121" name="Drop Down 97" hidden="1">
              <a:extLst>
                <a:ext uri="{63B3BB69-23CF-44E3-9099-C40C66FF867C}">
                  <a14:compatExt spid="_x0000_s1121"/>
                </a:ext>
                <a:ext uri="{FF2B5EF4-FFF2-40B4-BE49-F238E27FC236}">
                  <a16:creationId xmlns:a16="http://schemas.microsoft.com/office/drawing/2014/main" id="{00000000-0008-0000-03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58</xdr:row>
          <xdr:rowOff>114300</xdr:rowOff>
        </xdr:from>
        <xdr:to>
          <xdr:col>13</xdr:col>
          <xdr:colOff>1085850</xdr:colOff>
          <xdr:row>58</xdr:row>
          <xdr:rowOff>314325</xdr:rowOff>
        </xdr:to>
        <xdr:sp macro="" textlink="">
          <xdr:nvSpPr>
            <xdr:cNvPr id="1122" name="Drop Down 98" hidden="1">
              <a:extLst>
                <a:ext uri="{63B3BB69-23CF-44E3-9099-C40C66FF867C}">
                  <a14:compatExt spid="_x0000_s1122"/>
                </a:ext>
                <a:ext uri="{FF2B5EF4-FFF2-40B4-BE49-F238E27FC236}">
                  <a16:creationId xmlns:a16="http://schemas.microsoft.com/office/drawing/2014/main" id="{00000000-0008-0000-03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59</xdr:row>
          <xdr:rowOff>114300</xdr:rowOff>
        </xdr:from>
        <xdr:to>
          <xdr:col>13</xdr:col>
          <xdr:colOff>1085850</xdr:colOff>
          <xdr:row>59</xdr:row>
          <xdr:rowOff>314325</xdr:rowOff>
        </xdr:to>
        <xdr:sp macro="" textlink="">
          <xdr:nvSpPr>
            <xdr:cNvPr id="1123" name="Drop Down 99" hidden="1">
              <a:extLst>
                <a:ext uri="{63B3BB69-23CF-44E3-9099-C40C66FF867C}">
                  <a14:compatExt spid="_x0000_s1123"/>
                </a:ext>
                <a:ext uri="{FF2B5EF4-FFF2-40B4-BE49-F238E27FC236}">
                  <a16:creationId xmlns:a16="http://schemas.microsoft.com/office/drawing/2014/main" id="{00000000-0008-0000-03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60</xdr:row>
          <xdr:rowOff>114300</xdr:rowOff>
        </xdr:from>
        <xdr:to>
          <xdr:col>13</xdr:col>
          <xdr:colOff>1085850</xdr:colOff>
          <xdr:row>60</xdr:row>
          <xdr:rowOff>314325</xdr:rowOff>
        </xdr:to>
        <xdr:sp macro="" textlink="">
          <xdr:nvSpPr>
            <xdr:cNvPr id="1124" name="Drop Down 100" hidden="1">
              <a:extLst>
                <a:ext uri="{63B3BB69-23CF-44E3-9099-C40C66FF867C}">
                  <a14:compatExt spid="_x0000_s1124"/>
                </a:ext>
                <a:ext uri="{FF2B5EF4-FFF2-40B4-BE49-F238E27FC236}">
                  <a16:creationId xmlns:a16="http://schemas.microsoft.com/office/drawing/2014/main" id="{00000000-0008-0000-03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10</xdr:row>
          <xdr:rowOff>114300</xdr:rowOff>
        </xdr:from>
        <xdr:to>
          <xdr:col>10</xdr:col>
          <xdr:colOff>1095375</xdr:colOff>
          <xdr:row>10</xdr:row>
          <xdr:rowOff>314325</xdr:rowOff>
        </xdr:to>
        <xdr:sp macro="" textlink="">
          <xdr:nvSpPr>
            <xdr:cNvPr id="1176" name="Drop Down 152" hidden="1">
              <a:extLst>
                <a:ext uri="{63B3BB69-23CF-44E3-9099-C40C66FF867C}">
                  <a14:compatExt spid="_x0000_s1176"/>
                </a:ext>
                <a:ext uri="{FF2B5EF4-FFF2-40B4-BE49-F238E27FC236}">
                  <a16:creationId xmlns:a16="http://schemas.microsoft.com/office/drawing/2014/main" id="{00000000-0008-0000-0300-00009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12</xdr:row>
          <xdr:rowOff>114300</xdr:rowOff>
        </xdr:from>
        <xdr:to>
          <xdr:col>10</xdr:col>
          <xdr:colOff>1095375</xdr:colOff>
          <xdr:row>12</xdr:row>
          <xdr:rowOff>314325</xdr:rowOff>
        </xdr:to>
        <xdr:sp macro="" textlink="">
          <xdr:nvSpPr>
            <xdr:cNvPr id="1177" name="Drop Down 153" hidden="1">
              <a:extLst>
                <a:ext uri="{63B3BB69-23CF-44E3-9099-C40C66FF867C}">
                  <a14:compatExt spid="_x0000_s1177"/>
                </a:ext>
                <a:ext uri="{FF2B5EF4-FFF2-40B4-BE49-F238E27FC236}">
                  <a16:creationId xmlns:a16="http://schemas.microsoft.com/office/drawing/2014/main" id="{00000000-0008-0000-0300-00009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13</xdr:row>
          <xdr:rowOff>114300</xdr:rowOff>
        </xdr:from>
        <xdr:to>
          <xdr:col>10</xdr:col>
          <xdr:colOff>1095375</xdr:colOff>
          <xdr:row>13</xdr:row>
          <xdr:rowOff>314325</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00000000-0008-0000-03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14</xdr:row>
          <xdr:rowOff>114300</xdr:rowOff>
        </xdr:from>
        <xdr:to>
          <xdr:col>10</xdr:col>
          <xdr:colOff>1095375</xdr:colOff>
          <xdr:row>14</xdr:row>
          <xdr:rowOff>314325</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00000000-0008-0000-03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xdr:row>
          <xdr:rowOff>114300</xdr:rowOff>
        </xdr:from>
        <xdr:to>
          <xdr:col>10</xdr:col>
          <xdr:colOff>1095375</xdr:colOff>
          <xdr:row>15</xdr:row>
          <xdr:rowOff>314325</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00000000-0008-0000-03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16</xdr:row>
          <xdr:rowOff>114300</xdr:rowOff>
        </xdr:from>
        <xdr:to>
          <xdr:col>10</xdr:col>
          <xdr:colOff>1095375</xdr:colOff>
          <xdr:row>16</xdr:row>
          <xdr:rowOff>314325</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3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xdr:row>
          <xdr:rowOff>114300</xdr:rowOff>
        </xdr:from>
        <xdr:to>
          <xdr:col>10</xdr:col>
          <xdr:colOff>1095375</xdr:colOff>
          <xdr:row>17</xdr:row>
          <xdr:rowOff>314325</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00000000-0008-0000-03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xdr:row>
          <xdr:rowOff>114300</xdr:rowOff>
        </xdr:from>
        <xdr:to>
          <xdr:col>10</xdr:col>
          <xdr:colOff>1095375</xdr:colOff>
          <xdr:row>18</xdr:row>
          <xdr:rowOff>314325</xdr:rowOff>
        </xdr:to>
        <xdr:sp macro="" textlink="">
          <xdr:nvSpPr>
            <xdr:cNvPr id="1183" name="Drop Down 159" hidden="1">
              <a:extLst>
                <a:ext uri="{63B3BB69-23CF-44E3-9099-C40C66FF867C}">
                  <a14:compatExt spid="_x0000_s1183"/>
                </a:ext>
                <a:ext uri="{FF2B5EF4-FFF2-40B4-BE49-F238E27FC236}">
                  <a16:creationId xmlns:a16="http://schemas.microsoft.com/office/drawing/2014/main" id="{00000000-0008-0000-0300-00009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19</xdr:row>
          <xdr:rowOff>114300</xdr:rowOff>
        </xdr:from>
        <xdr:to>
          <xdr:col>10</xdr:col>
          <xdr:colOff>1095375</xdr:colOff>
          <xdr:row>19</xdr:row>
          <xdr:rowOff>314325</xdr:rowOff>
        </xdr:to>
        <xdr:sp macro="" textlink="">
          <xdr:nvSpPr>
            <xdr:cNvPr id="1184" name="Drop Down 160" hidden="1">
              <a:extLst>
                <a:ext uri="{63B3BB69-23CF-44E3-9099-C40C66FF867C}">
                  <a14:compatExt spid="_x0000_s1184"/>
                </a:ext>
                <a:ext uri="{FF2B5EF4-FFF2-40B4-BE49-F238E27FC236}">
                  <a16:creationId xmlns:a16="http://schemas.microsoft.com/office/drawing/2014/main" id="{00000000-0008-0000-0300-0000A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20</xdr:row>
          <xdr:rowOff>114300</xdr:rowOff>
        </xdr:from>
        <xdr:to>
          <xdr:col>10</xdr:col>
          <xdr:colOff>1095375</xdr:colOff>
          <xdr:row>20</xdr:row>
          <xdr:rowOff>314325</xdr:rowOff>
        </xdr:to>
        <xdr:sp macro="" textlink="">
          <xdr:nvSpPr>
            <xdr:cNvPr id="1185" name="Drop Down 161" hidden="1">
              <a:extLst>
                <a:ext uri="{63B3BB69-23CF-44E3-9099-C40C66FF867C}">
                  <a14:compatExt spid="_x0000_s1185"/>
                </a:ext>
                <a:ext uri="{FF2B5EF4-FFF2-40B4-BE49-F238E27FC236}">
                  <a16:creationId xmlns:a16="http://schemas.microsoft.com/office/drawing/2014/main" id="{00000000-0008-0000-0300-0000A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21</xdr:row>
          <xdr:rowOff>114300</xdr:rowOff>
        </xdr:from>
        <xdr:to>
          <xdr:col>10</xdr:col>
          <xdr:colOff>1095375</xdr:colOff>
          <xdr:row>21</xdr:row>
          <xdr:rowOff>314325</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00000000-0008-0000-03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22</xdr:row>
          <xdr:rowOff>114300</xdr:rowOff>
        </xdr:from>
        <xdr:to>
          <xdr:col>10</xdr:col>
          <xdr:colOff>1095375</xdr:colOff>
          <xdr:row>22</xdr:row>
          <xdr:rowOff>314325</xdr:rowOff>
        </xdr:to>
        <xdr:sp macro="" textlink="">
          <xdr:nvSpPr>
            <xdr:cNvPr id="1187" name="Drop Down 163" hidden="1">
              <a:extLst>
                <a:ext uri="{63B3BB69-23CF-44E3-9099-C40C66FF867C}">
                  <a14:compatExt spid="_x0000_s1187"/>
                </a:ext>
                <a:ext uri="{FF2B5EF4-FFF2-40B4-BE49-F238E27FC236}">
                  <a16:creationId xmlns:a16="http://schemas.microsoft.com/office/drawing/2014/main" id="{00000000-0008-0000-0300-0000A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23</xdr:row>
          <xdr:rowOff>114300</xdr:rowOff>
        </xdr:from>
        <xdr:to>
          <xdr:col>10</xdr:col>
          <xdr:colOff>1095375</xdr:colOff>
          <xdr:row>23</xdr:row>
          <xdr:rowOff>314325</xdr:rowOff>
        </xdr:to>
        <xdr:sp macro="" textlink="">
          <xdr:nvSpPr>
            <xdr:cNvPr id="1188" name="Drop Down 164" hidden="1">
              <a:extLst>
                <a:ext uri="{63B3BB69-23CF-44E3-9099-C40C66FF867C}">
                  <a14:compatExt spid="_x0000_s1188"/>
                </a:ext>
                <a:ext uri="{FF2B5EF4-FFF2-40B4-BE49-F238E27FC236}">
                  <a16:creationId xmlns:a16="http://schemas.microsoft.com/office/drawing/2014/main" id="{00000000-0008-0000-03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24</xdr:row>
          <xdr:rowOff>114300</xdr:rowOff>
        </xdr:from>
        <xdr:to>
          <xdr:col>10</xdr:col>
          <xdr:colOff>1095375</xdr:colOff>
          <xdr:row>24</xdr:row>
          <xdr:rowOff>314325</xdr:rowOff>
        </xdr:to>
        <xdr:sp macro="" textlink="">
          <xdr:nvSpPr>
            <xdr:cNvPr id="1189" name="Drop Down 165" hidden="1">
              <a:extLst>
                <a:ext uri="{63B3BB69-23CF-44E3-9099-C40C66FF867C}">
                  <a14:compatExt spid="_x0000_s1189"/>
                </a:ext>
                <a:ext uri="{FF2B5EF4-FFF2-40B4-BE49-F238E27FC236}">
                  <a16:creationId xmlns:a16="http://schemas.microsoft.com/office/drawing/2014/main" id="{00000000-0008-0000-03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25</xdr:row>
          <xdr:rowOff>114300</xdr:rowOff>
        </xdr:from>
        <xdr:to>
          <xdr:col>10</xdr:col>
          <xdr:colOff>1095375</xdr:colOff>
          <xdr:row>25</xdr:row>
          <xdr:rowOff>314325</xdr:rowOff>
        </xdr:to>
        <xdr:sp macro="" textlink="">
          <xdr:nvSpPr>
            <xdr:cNvPr id="1190" name="Drop Down 166" hidden="1">
              <a:extLst>
                <a:ext uri="{63B3BB69-23CF-44E3-9099-C40C66FF867C}">
                  <a14:compatExt spid="_x0000_s1190"/>
                </a:ext>
                <a:ext uri="{FF2B5EF4-FFF2-40B4-BE49-F238E27FC236}">
                  <a16:creationId xmlns:a16="http://schemas.microsoft.com/office/drawing/2014/main" id="{00000000-0008-0000-0300-0000A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26</xdr:row>
          <xdr:rowOff>114300</xdr:rowOff>
        </xdr:from>
        <xdr:to>
          <xdr:col>10</xdr:col>
          <xdr:colOff>1095375</xdr:colOff>
          <xdr:row>26</xdr:row>
          <xdr:rowOff>314325</xdr:rowOff>
        </xdr:to>
        <xdr:sp macro="" textlink="">
          <xdr:nvSpPr>
            <xdr:cNvPr id="1191" name="Drop Down 167" hidden="1">
              <a:extLst>
                <a:ext uri="{63B3BB69-23CF-44E3-9099-C40C66FF867C}">
                  <a14:compatExt spid="_x0000_s1191"/>
                </a:ext>
                <a:ext uri="{FF2B5EF4-FFF2-40B4-BE49-F238E27FC236}">
                  <a16:creationId xmlns:a16="http://schemas.microsoft.com/office/drawing/2014/main" id="{00000000-0008-0000-0300-0000A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27</xdr:row>
          <xdr:rowOff>114300</xdr:rowOff>
        </xdr:from>
        <xdr:to>
          <xdr:col>10</xdr:col>
          <xdr:colOff>1095375</xdr:colOff>
          <xdr:row>27</xdr:row>
          <xdr:rowOff>314325</xdr:rowOff>
        </xdr:to>
        <xdr:sp macro="" textlink="">
          <xdr:nvSpPr>
            <xdr:cNvPr id="1192" name="Drop Down 168" hidden="1">
              <a:extLst>
                <a:ext uri="{63B3BB69-23CF-44E3-9099-C40C66FF867C}">
                  <a14:compatExt spid="_x0000_s1192"/>
                </a:ext>
                <a:ext uri="{FF2B5EF4-FFF2-40B4-BE49-F238E27FC236}">
                  <a16:creationId xmlns:a16="http://schemas.microsoft.com/office/drawing/2014/main" id="{00000000-0008-0000-03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28</xdr:row>
          <xdr:rowOff>114300</xdr:rowOff>
        </xdr:from>
        <xdr:to>
          <xdr:col>10</xdr:col>
          <xdr:colOff>1095375</xdr:colOff>
          <xdr:row>28</xdr:row>
          <xdr:rowOff>314325</xdr:rowOff>
        </xdr:to>
        <xdr:sp macro="" textlink="">
          <xdr:nvSpPr>
            <xdr:cNvPr id="1193" name="Drop Down 169" hidden="1">
              <a:extLst>
                <a:ext uri="{63B3BB69-23CF-44E3-9099-C40C66FF867C}">
                  <a14:compatExt spid="_x0000_s1193"/>
                </a:ext>
                <a:ext uri="{FF2B5EF4-FFF2-40B4-BE49-F238E27FC236}">
                  <a16:creationId xmlns:a16="http://schemas.microsoft.com/office/drawing/2014/main" id="{00000000-0008-0000-0300-0000A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29</xdr:row>
          <xdr:rowOff>114300</xdr:rowOff>
        </xdr:from>
        <xdr:to>
          <xdr:col>10</xdr:col>
          <xdr:colOff>1095375</xdr:colOff>
          <xdr:row>29</xdr:row>
          <xdr:rowOff>314325</xdr:rowOff>
        </xdr:to>
        <xdr:sp macro="" textlink="">
          <xdr:nvSpPr>
            <xdr:cNvPr id="1194" name="Drop Down 170" hidden="1">
              <a:extLst>
                <a:ext uri="{63B3BB69-23CF-44E3-9099-C40C66FF867C}">
                  <a14:compatExt spid="_x0000_s1194"/>
                </a:ext>
                <a:ext uri="{FF2B5EF4-FFF2-40B4-BE49-F238E27FC236}">
                  <a16:creationId xmlns:a16="http://schemas.microsoft.com/office/drawing/2014/main" id="{00000000-0008-0000-0300-0000A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30</xdr:row>
          <xdr:rowOff>114300</xdr:rowOff>
        </xdr:from>
        <xdr:to>
          <xdr:col>10</xdr:col>
          <xdr:colOff>1095375</xdr:colOff>
          <xdr:row>30</xdr:row>
          <xdr:rowOff>314325</xdr:rowOff>
        </xdr:to>
        <xdr:sp macro="" textlink="">
          <xdr:nvSpPr>
            <xdr:cNvPr id="1195" name="Drop Down 171" hidden="1">
              <a:extLst>
                <a:ext uri="{63B3BB69-23CF-44E3-9099-C40C66FF867C}">
                  <a14:compatExt spid="_x0000_s1195"/>
                </a:ext>
                <a:ext uri="{FF2B5EF4-FFF2-40B4-BE49-F238E27FC236}">
                  <a16:creationId xmlns:a16="http://schemas.microsoft.com/office/drawing/2014/main" id="{00000000-0008-0000-0300-0000A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31</xdr:row>
          <xdr:rowOff>114300</xdr:rowOff>
        </xdr:from>
        <xdr:to>
          <xdr:col>10</xdr:col>
          <xdr:colOff>1095375</xdr:colOff>
          <xdr:row>31</xdr:row>
          <xdr:rowOff>314325</xdr:rowOff>
        </xdr:to>
        <xdr:sp macro="" textlink="">
          <xdr:nvSpPr>
            <xdr:cNvPr id="1196" name="Drop Down 172" hidden="1">
              <a:extLst>
                <a:ext uri="{63B3BB69-23CF-44E3-9099-C40C66FF867C}">
                  <a14:compatExt spid="_x0000_s1196"/>
                </a:ext>
                <a:ext uri="{FF2B5EF4-FFF2-40B4-BE49-F238E27FC236}">
                  <a16:creationId xmlns:a16="http://schemas.microsoft.com/office/drawing/2014/main" id="{00000000-0008-0000-0300-0000A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32</xdr:row>
          <xdr:rowOff>114300</xdr:rowOff>
        </xdr:from>
        <xdr:to>
          <xdr:col>10</xdr:col>
          <xdr:colOff>1095375</xdr:colOff>
          <xdr:row>32</xdr:row>
          <xdr:rowOff>314325</xdr:rowOff>
        </xdr:to>
        <xdr:sp macro="" textlink="">
          <xdr:nvSpPr>
            <xdr:cNvPr id="1197" name="Drop Down 173" hidden="1">
              <a:extLst>
                <a:ext uri="{63B3BB69-23CF-44E3-9099-C40C66FF867C}">
                  <a14:compatExt spid="_x0000_s1197"/>
                </a:ext>
                <a:ext uri="{FF2B5EF4-FFF2-40B4-BE49-F238E27FC236}">
                  <a16:creationId xmlns:a16="http://schemas.microsoft.com/office/drawing/2014/main" id="{00000000-0008-0000-0300-0000A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33</xdr:row>
          <xdr:rowOff>114300</xdr:rowOff>
        </xdr:from>
        <xdr:to>
          <xdr:col>10</xdr:col>
          <xdr:colOff>1095375</xdr:colOff>
          <xdr:row>33</xdr:row>
          <xdr:rowOff>314325</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3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114300</xdr:rowOff>
        </xdr:from>
        <xdr:to>
          <xdr:col>10</xdr:col>
          <xdr:colOff>1095375</xdr:colOff>
          <xdr:row>34</xdr:row>
          <xdr:rowOff>314325</xdr:rowOff>
        </xdr:to>
        <xdr:sp macro="" textlink="">
          <xdr:nvSpPr>
            <xdr:cNvPr id="1200" name="Drop Down 176" hidden="1">
              <a:extLst>
                <a:ext uri="{63B3BB69-23CF-44E3-9099-C40C66FF867C}">
                  <a14:compatExt spid="_x0000_s1200"/>
                </a:ext>
                <a:ext uri="{FF2B5EF4-FFF2-40B4-BE49-F238E27FC236}">
                  <a16:creationId xmlns:a16="http://schemas.microsoft.com/office/drawing/2014/main" id="{00000000-0008-0000-0300-0000B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114300</xdr:rowOff>
        </xdr:from>
        <xdr:to>
          <xdr:col>10</xdr:col>
          <xdr:colOff>1095375</xdr:colOff>
          <xdr:row>35</xdr:row>
          <xdr:rowOff>314325</xdr:rowOff>
        </xdr:to>
        <xdr:sp macro="" textlink="">
          <xdr:nvSpPr>
            <xdr:cNvPr id="1202" name="Drop Down 178" hidden="1">
              <a:extLst>
                <a:ext uri="{63B3BB69-23CF-44E3-9099-C40C66FF867C}">
                  <a14:compatExt spid="_x0000_s1202"/>
                </a:ext>
                <a:ext uri="{FF2B5EF4-FFF2-40B4-BE49-F238E27FC236}">
                  <a16:creationId xmlns:a16="http://schemas.microsoft.com/office/drawing/2014/main" id="{00000000-0008-0000-0300-0000B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36</xdr:row>
          <xdr:rowOff>114300</xdr:rowOff>
        </xdr:from>
        <xdr:to>
          <xdr:col>10</xdr:col>
          <xdr:colOff>1095375</xdr:colOff>
          <xdr:row>36</xdr:row>
          <xdr:rowOff>314325</xdr:rowOff>
        </xdr:to>
        <xdr:sp macro="" textlink="">
          <xdr:nvSpPr>
            <xdr:cNvPr id="1203" name="Drop Down 179" hidden="1">
              <a:extLst>
                <a:ext uri="{63B3BB69-23CF-44E3-9099-C40C66FF867C}">
                  <a14:compatExt spid="_x0000_s1203"/>
                </a:ext>
                <a:ext uri="{FF2B5EF4-FFF2-40B4-BE49-F238E27FC236}">
                  <a16:creationId xmlns:a16="http://schemas.microsoft.com/office/drawing/2014/main" id="{00000000-0008-0000-0300-0000B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114300</xdr:rowOff>
        </xdr:from>
        <xdr:to>
          <xdr:col>10</xdr:col>
          <xdr:colOff>1095375</xdr:colOff>
          <xdr:row>37</xdr:row>
          <xdr:rowOff>314325</xdr:rowOff>
        </xdr:to>
        <xdr:sp macro="" textlink="">
          <xdr:nvSpPr>
            <xdr:cNvPr id="1204" name="Drop Down 180" hidden="1">
              <a:extLst>
                <a:ext uri="{63B3BB69-23CF-44E3-9099-C40C66FF867C}">
                  <a14:compatExt spid="_x0000_s1204"/>
                </a:ext>
                <a:ext uri="{FF2B5EF4-FFF2-40B4-BE49-F238E27FC236}">
                  <a16:creationId xmlns:a16="http://schemas.microsoft.com/office/drawing/2014/main" id="{00000000-0008-0000-0300-0000B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38</xdr:row>
          <xdr:rowOff>114300</xdr:rowOff>
        </xdr:from>
        <xdr:to>
          <xdr:col>10</xdr:col>
          <xdr:colOff>1095375</xdr:colOff>
          <xdr:row>38</xdr:row>
          <xdr:rowOff>314325</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3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39</xdr:row>
          <xdr:rowOff>114300</xdr:rowOff>
        </xdr:from>
        <xdr:to>
          <xdr:col>10</xdr:col>
          <xdr:colOff>1095375</xdr:colOff>
          <xdr:row>39</xdr:row>
          <xdr:rowOff>314325</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00000000-0008-0000-03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40</xdr:row>
          <xdr:rowOff>114300</xdr:rowOff>
        </xdr:from>
        <xdr:to>
          <xdr:col>10</xdr:col>
          <xdr:colOff>1095375</xdr:colOff>
          <xdr:row>40</xdr:row>
          <xdr:rowOff>314325</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00000000-0008-0000-03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41</xdr:row>
          <xdr:rowOff>114300</xdr:rowOff>
        </xdr:from>
        <xdr:to>
          <xdr:col>10</xdr:col>
          <xdr:colOff>1095375</xdr:colOff>
          <xdr:row>41</xdr:row>
          <xdr:rowOff>314325</xdr:rowOff>
        </xdr:to>
        <xdr:sp macro="" textlink="">
          <xdr:nvSpPr>
            <xdr:cNvPr id="1208" name="Drop Down 184" hidden="1">
              <a:extLst>
                <a:ext uri="{63B3BB69-23CF-44E3-9099-C40C66FF867C}">
                  <a14:compatExt spid="_x0000_s1208"/>
                </a:ext>
                <a:ext uri="{FF2B5EF4-FFF2-40B4-BE49-F238E27FC236}">
                  <a16:creationId xmlns:a16="http://schemas.microsoft.com/office/drawing/2014/main" id="{00000000-0008-0000-0300-0000B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42</xdr:row>
          <xdr:rowOff>114300</xdr:rowOff>
        </xdr:from>
        <xdr:to>
          <xdr:col>10</xdr:col>
          <xdr:colOff>1095375</xdr:colOff>
          <xdr:row>42</xdr:row>
          <xdr:rowOff>314325</xdr:rowOff>
        </xdr:to>
        <xdr:sp macro="" textlink="">
          <xdr:nvSpPr>
            <xdr:cNvPr id="1209" name="Drop Down 185" hidden="1">
              <a:extLst>
                <a:ext uri="{63B3BB69-23CF-44E3-9099-C40C66FF867C}">
                  <a14:compatExt spid="_x0000_s1209"/>
                </a:ext>
                <a:ext uri="{FF2B5EF4-FFF2-40B4-BE49-F238E27FC236}">
                  <a16:creationId xmlns:a16="http://schemas.microsoft.com/office/drawing/2014/main" id="{00000000-0008-0000-0300-0000B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43</xdr:row>
          <xdr:rowOff>114300</xdr:rowOff>
        </xdr:from>
        <xdr:to>
          <xdr:col>10</xdr:col>
          <xdr:colOff>1095375</xdr:colOff>
          <xdr:row>43</xdr:row>
          <xdr:rowOff>314325</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3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44</xdr:row>
          <xdr:rowOff>114300</xdr:rowOff>
        </xdr:from>
        <xdr:to>
          <xdr:col>10</xdr:col>
          <xdr:colOff>1095375</xdr:colOff>
          <xdr:row>44</xdr:row>
          <xdr:rowOff>314325</xdr:rowOff>
        </xdr:to>
        <xdr:sp macro="" textlink="">
          <xdr:nvSpPr>
            <xdr:cNvPr id="1211" name="Drop Down 187" hidden="1">
              <a:extLst>
                <a:ext uri="{63B3BB69-23CF-44E3-9099-C40C66FF867C}">
                  <a14:compatExt spid="_x0000_s1211"/>
                </a:ext>
                <a:ext uri="{FF2B5EF4-FFF2-40B4-BE49-F238E27FC236}">
                  <a16:creationId xmlns:a16="http://schemas.microsoft.com/office/drawing/2014/main" id="{00000000-0008-0000-0300-0000B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45</xdr:row>
          <xdr:rowOff>114300</xdr:rowOff>
        </xdr:from>
        <xdr:to>
          <xdr:col>10</xdr:col>
          <xdr:colOff>1095375</xdr:colOff>
          <xdr:row>45</xdr:row>
          <xdr:rowOff>314325</xdr:rowOff>
        </xdr:to>
        <xdr:sp macro="" textlink="">
          <xdr:nvSpPr>
            <xdr:cNvPr id="1212" name="Drop Down 188" hidden="1">
              <a:extLst>
                <a:ext uri="{63B3BB69-23CF-44E3-9099-C40C66FF867C}">
                  <a14:compatExt spid="_x0000_s1212"/>
                </a:ext>
                <a:ext uri="{FF2B5EF4-FFF2-40B4-BE49-F238E27FC236}">
                  <a16:creationId xmlns:a16="http://schemas.microsoft.com/office/drawing/2014/main" id="{00000000-0008-0000-0300-0000B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46</xdr:row>
          <xdr:rowOff>114300</xdr:rowOff>
        </xdr:from>
        <xdr:to>
          <xdr:col>10</xdr:col>
          <xdr:colOff>1095375</xdr:colOff>
          <xdr:row>46</xdr:row>
          <xdr:rowOff>314325</xdr:rowOff>
        </xdr:to>
        <xdr:sp macro="" textlink="">
          <xdr:nvSpPr>
            <xdr:cNvPr id="1213" name="Drop Down 189" hidden="1">
              <a:extLst>
                <a:ext uri="{63B3BB69-23CF-44E3-9099-C40C66FF867C}">
                  <a14:compatExt spid="_x0000_s1213"/>
                </a:ext>
                <a:ext uri="{FF2B5EF4-FFF2-40B4-BE49-F238E27FC236}">
                  <a16:creationId xmlns:a16="http://schemas.microsoft.com/office/drawing/2014/main" id="{00000000-0008-0000-0300-0000B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47</xdr:row>
          <xdr:rowOff>114300</xdr:rowOff>
        </xdr:from>
        <xdr:to>
          <xdr:col>10</xdr:col>
          <xdr:colOff>1095375</xdr:colOff>
          <xdr:row>47</xdr:row>
          <xdr:rowOff>314325</xdr:rowOff>
        </xdr:to>
        <xdr:sp macro="" textlink="">
          <xdr:nvSpPr>
            <xdr:cNvPr id="1214" name="Drop Down 190" hidden="1">
              <a:extLst>
                <a:ext uri="{63B3BB69-23CF-44E3-9099-C40C66FF867C}">
                  <a14:compatExt spid="_x0000_s1214"/>
                </a:ext>
                <a:ext uri="{FF2B5EF4-FFF2-40B4-BE49-F238E27FC236}">
                  <a16:creationId xmlns:a16="http://schemas.microsoft.com/office/drawing/2014/main" id="{00000000-0008-0000-0300-0000B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48</xdr:row>
          <xdr:rowOff>114300</xdr:rowOff>
        </xdr:from>
        <xdr:to>
          <xdr:col>10</xdr:col>
          <xdr:colOff>1095375</xdr:colOff>
          <xdr:row>48</xdr:row>
          <xdr:rowOff>314325</xdr:rowOff>
        </xdr:to>
        <xdr:sp macro="" textlink="">
          <xdr:nvSpPr>
            <xdr:cNvPr id="1215" name="Drop Down 191" hidden="1">
              <a:extLst>
                <a:ext uri="{63B3BB69-23CF-44E3-9099-C40C66FF867C}">
                  <a14:compatExt spid="_x0000_s1215"/>
                </a:ext>
                <a:ext uri="{FF2B5EF4-FFF2-40B4-BE49-F238E27FC236}">
                  <a16:creationId xmlns:a16="http://schemas.microsoft.com/office/drawing/2014/main" id="{00000000-0008-0000-0300-0000B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49</xdr:row>
          <xdr:rowOff>114300</xdr:rowOff>
        </xdr:from>
        <xdr:to>
          <xdr:col>10</xdr:col>
          <xdr:colOff>1095375</xdr:colOff>
          <xdr:row>49</xdr:row>
          <xdr:rowOff>314325</xdr:rowOff>
        </xdr:to>
        <xdr:sp macro="" textlink="">
          <xdr:nvSpPr>
            <xdr:cNvPr id="1216" name="Drop Down 192" hidden="1">
              <a:extLst>
                <a:ext uri="{63B3BB69-23CF-44E3-9099-C40C66FF867C}">
                  <a14:compatExt spid="_x0000_s1216"/>
                </a:ext>
                <a:ext uri="{FF2B5EF4-FFF2-40B4-BE49-F238E27FC236}">
                  <a16:creationId xmlns:a16="http://schemas.microsoft.com/office/drawing/2014/main" id="{00000000-0008-0000-0300-0000C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50</xdr:row>
          <xdr:rowOff>114300</xdr:rowOff>
        </xdr:from>
        <xdr:to>
          <xdr:col>10</xdr:col>
          <xdr:colOff>1095375</xdr:colOff>
          <xdr:row>50</xdr:row>
          <xdr:rowOff>314325</xdr:rowOff>
        </xdr:to>
        <xdr:sp macro="" textlink="">
          <xdr:nvSpPr>
            <xdr:cNvPr id="1217" name="Drop Down 193" hidden="1">
              <a:extLst>
                <a:ext uri="{63B3BB69-23CF-44E3-9099-C40C66FF867C}">
                  <a14:compatExt spid="_x0000_s1217"/>
                </a:ext>
                <a:ext uri="{FF2B5EF4-FFF2-40B4-BE49-F238E27FC236}">
                  <a16:creationId xmlns:a16="http://schemas.microsoft.com/office/drawing/2014/main" id="{00000000-0008-0000-0300-0000C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51</xdr:row>
          <xdr:rowOff>114300</xdr:rowOff>
        </xdr:from>
        <xdr:to>
          <xdr:col>10</xdr:col>
          <xdr:colOff>1095375</xdr:colOff>
          <xdr:row>51</xdr:row>
          <xdr:rowOff>314325</xdr:rowOff>
        </xdr:to>
        <xdr:sp macro="" textlink="">
          <xdr:nvSpPr>
            <xdr:cNvPr id="1218" name="Drop Down 194" hidden="1">
              <a:extLst>
                <a:ext uri="{63B3BB69-23CF-44E3-9099-C40C66FF867C}">
                  <a14:compatExt spid="_x0000_s1218"/>
                </a:ext>
                <a:ext uri="{FF2B5EF4-FFF2-40B4-BE49-F238E27FC236}">
                  <a16:creationId xmlns:a16="http://schemas.microsoft.com/office/drawing/2014/main" id="{00000000-0008-0000-0300-0000C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52</xdr:row>
          <xdr:rowOff>114300</xdr:rowOff>
        </xdr:from>
        <xdr:to>
          <xdr:col>10</xdr:col>
          <xdr:colOff>1095375</xdr:colOff>
          <xdr:row>52</xdr:row>
          <xdr:rowOff>314325</xdr:rowOff>
        </xdr:to>
        <xdr:sp macro="" textlink="">
          <xdr:nvSpPr>
            <xdr:cNvPr id="1219" name="Drop Down 195" hidden="1">
              <a:extLst>
                <a:ext uri="{63B3BB69-23CF-44E3-9099-C40C66FF867C}">
                  <a14:compatExt spid="_x0000_s1219"/>
                </a:ext>
                <a:ext uri="{FF2B5EF4-FFF2-40B4-BE49-F238E27FC236}">
                  <a16:creationId xmlns:a16="http://schemas.microsoft.com/office/drawing/2014/main" id="{00000000-0008-0000-03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53</xdr:row>
          <xdr:rowOff>114300</xdr:rowOff>
        </xdr:from>
        <xdr:to>
          <xdr:col>10</xdr:col>
          <xdr:colOff>1095375</xdr:colOff>
          <xdr:row>53</xdr:row>
          <xdr:rowOff>314325</xdr:rowOff>
        </xdr:to>
        <xdr:sp macro="" textlink="">
          <xdr:nvSpPr>
            <xdr:cNvPr id="1220" name="Drop Down 196" hidden="1">
              <a:extLst>
                <a:ext uri="{63B3BB69-23CF-44E3-9099-C40C66FF867C}">
                  <a14:compatExt spid="_x0000_s1220"/>
                </a:ext>
                <a:ext uri="{FF2B5EF4-FFF2-40B4-BE49-F238E27FC236}">
                  <a16:creationId xmlns:a16="http://schemas.microsoft.com/office/drawing/2014/main" id="{00000000-0008-0000-0300-0000C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54</xdr:row>
          <xdr:rowOff>114300</xdr:rowOff>
        </xdr:from>
        <xdr:to>
          <xdr:col>10</xdr:col>
          <xdr:colOff>1095375</xdr:colOff>
          <xdr:row>54</xdr:row>
          <xdr:rowOff>314325</xdr:rowOff>
        </xdr:to>
        <xdr:sp macro="" textlink="">
          <xdr:nvSpPr>
            <xdr:cNvPr id="1221" name="Drop Down 197" hidden="1">
              <a:extLst>
                <a:ext uri="{63B3BB69-23CF-44E3-9099-C40C66FF867C}">
                  <a14:compatExt spid="_x0000_s1221"/>
                </a:ext>
                <a:ext uri="{FF2B5EF4-FFF2-40B4-BE49-F238E27FC236}">
                  <a16:creationId xmlns:a16="http://schemas.microsoft.com/office/drawing/2014/main" id="{00000000-0008-0000-0300-0000C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55</xdr:row>
          <xdr:rowOff>114300</xdr:rowOff>
        </xdr:from>
        <xdr:to>
          <xdr:col>10</xdr:col>
          <xdr:colOff>1095375</xdr:colOff>
          <xdr:row>55</xdr:row>
          <xdr:rowOff>314325</xdr:rowOff>
        </xdr:to>
        <xdr:sp macro="" textlink="">
          <xdr:nvSpPr>
            <xdr:cNvPr id="1222" name="Drop Down 198" hidden="1">
              <a:extLst>
                <a:ext uri="{63B3BB69-23CF-44E3-9099-C40C66FF867C}">
                  <a14:compatExt spid="_x0000_s1222"/>
                </a:ext>
                <a:ext uri="{FF2B5EF4-FFF2-40B4-BE49-F238E27FC236}">
                  <a16:creationId xmlns:a16="http://schemas.microsoft.com/office/drawing/2014/main" id="{00000000-0008-0000-0300-0000C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56</xdr:row>
          <xdr:rowOff>114300</xdr:rowOff>
        </xdr:from>
        <xdr:to>
          <xdr:col>10</xdr:col>
          <xdr:colOff>1095375</xdr:colOff>
          <xdr:row>56</xdr:row>
          <xdr:rowOff>314325</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3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57</xdr:row>
          <xdr:rowOff>114300</xdr:rowOff>
        </xdr:from>
        <xdr:to>
          <xdr:col>10</xdr:col>
          <xdr:colOff>1095375</xdr:colOff>
          <xdr:row>57</xdr:row>
          <xdr:rowOff>314325</xdr:rowOff>
        </xdr:to>
        <xdr:sp macro="" textlink="">
          <xdr:nvSpPr>
            <xdr:cNvPr id="1224" name="Drop Down 200" hidden="1">
              <a:extLst>
                <a:ext uri="{63B3BB69-23CF-44E3-9099-C40C66FF867C}">
                  <a14:compatExt spid="_x0000_s1224"/>
                </a:ext>
                <a:ext uri="{FF2B5EF4-FFF2-40B4-BE49-F238E27FC236}">
                  <a16:creationId xmlns:a16="http://schemas.microsoft.com/office/drawing/2014/main" id="{00000000-0008-0000-0300-0000C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58</xdr:row>
          <xdr:rowOff>114300</xdr:rowOff>
        </xdr:from>
        <xdr:to>
          <xdr:col>10</xdr:col>
          <xdr:colOff>1095375</xdr:colOff>
          <xdr:row>58</xdr:row>
          <xdr:rowOff>314325</xdr:rowOff>
        </xdr:to>
        <xdr:sp macro="" textlink="">
          <xdr:nvSpPr>
            <xdr:cNvPr id="1226" name="Drop Down 202" hidden="1">
              <a:extLst>
                <a:ext uri="{63B3BB69-23CF-44E3-9099-C40C66FF867C}">
                  <a14:compatExt spid="_x0000_s1226"/>
                </a:ext>
                <a:ext uri="{FF2B5EF4-FFF2-40B4-BE49-F238E27FC236}">
                  <a16:creationId xmlns:a16="http://schemas.microsoft.com/office/drawing/2014/main" id="{00000000-0008-0000-0300-0000C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59</xdr:row>
          <xdr:rowOff>114300</xdr:rowOff>
        </xdr:from>
        <xdr:to>
          <xdr:col>10</xdr:col>
          <xdr:colOff>1095375</xdr:colOff>
          <xdr:row>59</xdr:row>
          <xdr:rowOff>314325</xdr:rowOff>
        </xdr:to>
        <xdr:sp macro="" textlink="">
          <xdr:nvSpPr>
            <xdr:cNvPr id="1227" name="Drop Down 203" hidden="1">
              <a:extLst>
                <a:ext uri="{63B3BB69-23CF-44E3-9099-C40C66FF867C}">
                  <a14:compatExt spid="_x0000_s1227"/>
                </a:ext>
                <a:ext uri="{FF2B5EF4-FFF2-40B4-BE49-F238E27FC236}">
                  <a16:creationId xmlns:a16="http://schemas.microsoft.com/office/drawing/2014/main" id="{00000000-0008-0000-0300-0000C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60</xdr:row>
          <xdr:rowOff>114300</xdr:rowOff>
        </xdr:from>
        <xdr:to>
          <xdr:col>10</xdr:col>
          <xdr:colOff>1095375</xdr:colOff>
          <xdr:row>60</xdr:row>
          <xdr:rowOff>314325</xdr:rowOff>
        </xdr:to>
        <xdr:sp macro="" textlink="">
          <xdr:nvSpPr>
            <xdr:cNvPr id="1228" name="Drop Down 204" hidden="1">
              <a:extLst>
                <a:ext uri="{63B3BB69-23CF-44E3-9099-C40C66FF867C}">
                  <a14:compatExt spid="_x0000_s1228"/>
                </a:ext>
                <a:ext uri="{FF2B5EF4-FFF2-40B4-BE49-F238E27FC236}">
                  <a16:creationId xmlns:a16="http://schemas.microsoft.com/office/drawing/2014/main" id="{00000000-0008-0000-0300-0000C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5</xdr:row>
          <xdr:rowOff>152400</xdr:rowOff>
        </xdr:from>
        <xdr:to>
          <xdr:col>25</xdr:col>
          <xdr:colOff>1076325</xdr:colOff>
          <xdr:row>6</xdr:row>
          <xdr:rowOff>9525</xdr:rowOff>
        </xdr:to>
        <xdr:sp macro="" textlink="">
          <xdr:nvSpPr>
            <xdr:cNvPr id="1231" name="Drop Down 207" hidden="1">
              <a:extLst>
                <a:ext uri="{63B3BB69-23CF-44E3-9099-C40C66FF867C}">
                  <a14:compatExt spid="_x0000_s1231"/>
                </a:ext>
                <a:ext uri="{FF2B5EF4-FFF2-40B4-BE49-F238E27FC236}">
                  <a16:creationId xmlns:a16="http://schemas.microsoft.com/office/drawing/2014/main" id="{00000000-0008-0000-0300-0000C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6</xdr:row>
          <xdr:rowOff>190500</xdr:rowOff>
        </xdr:from>
        <xdr:to>
          <xdr:col>25</xdr:col>
          <xdr:colOff>1076325</xdr:colOff>
          <xdr:row>7</xdr:row>
          <xdr:rowOff>257175</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3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7</xdr:row>
          <xdr:rowOff>457200</xdr:rowOff>
        </xdr:from>
        <xdr:to>
          <xdr:col>25</xdr:col>
          <xdr:colOff>1076325</xdr:colOff>
          <xdr:row>7</xdr:row>
          <xdr:rowOff>733425</xdr:rowOff>
        </xdr:to>
        <xdr:sp macro="" textlink="">
          <xdr:nvSpPr>
            <xdr:cNvPr id="1235" name="Drop Down 211" hidden="1">
              <a:extLst>
                <a:ext uri="{63B3BB69-23CF-44E3-9099-C40C66FF867C}">
                  <a14:compatExt spid="_x0000_s1235"/>
                </a:ext>
                <a:ext uri="{FF2B5EF4-FFF2-40B4-BE49-F238E27FC236}">
                  <a16:creationId xmlns:a16="http://schemas.microsoft.com/office/drawing/2014/main" id="{00000000-0008-0000-0300-0000D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8</xdr:row>
          <xdr:rowOff>314325</xdr:rowOff>
        </xdr:from>
        <xdr:to>
          <xdr:col>25</xdr:col>
          <xdr:colOff>1076325</xdr:colOff>
          <xdr:row>9</xdr:row>
          <xdr:rowOff>190500</xdr:rowOff>
        </xdr:to>
        <xdr:sp macro="" textlink="">
          <xdr:nvSpPr>
            <xdr:cNvPr id="1236" name="Drop Down 212" hidden="1">
              <a:extLst>
                <a:ext uri="{63B3BB69-23CF-44E3-9099-C40C66FF867C}">
                  <a14:compatExt spid="_x0000_s1236"/>
                </a:ext>
                <a:ext uri="{FF2B5EF4-FFF2-40B4-BE49-F238E27FC236}">
                  <a16:creationId xmlns:a16="http://schemas.microsoft.com/office/drawing/2014/main" id="{00000000-0008-0000-0300-0000D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9</xdr:row>
          <xdr:rowOff>381000</xdr:rowOff>
        </xdr:from>
        <xdr:to>
          <xdr:col>25</xdr:col>
          <xdr:colOff>1076325</xdr:colOff>
          <xdr:row>9</xdr:row>
          <xdr:rowOff>647700</xdr:rowOff>
        </xdr:to>
        <xdr:sp macro="" textlink="">
          <xdr:nvSpPr>
            <xdr:cNvPr id="1237" name="Drop Down 213" hidden="1">
              <a:extLst>
                <a:ext uri="{63B3BB69-23CF-44E3-9099-C40C66FF867C}">
                  <a14:compatExt spid="_x0000_s1237"/>
                </a:ext>
                <a:ext uri="{FF2B5EF4-FFF2-40B4-BE49-F238E27FC236}">
                  <a16:creationId xmlns:a16="http://schemas.microsoft.com/office/drawing/2014/main" id="{00000000-0008-0000-0300-0000D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61</xdr:row>
          <xdr:rowOff>114300</xdr:rowOff>
        </xdr:from>
        <xdr:to>
          <xdr:col>7</xdr:col>
          <xdr:colOff>1085850</xdr:colOff>
          <xdr:row>61</xdr:row>
          <xdr:rowOff>314325</xdr:rowOff>
        </xdr:to>
        <xdr:sp macro="" textlink="">
          <xdr:nvSpPr>
            <xdr:cNvPr id="1289" name="Drop Down 265" hidden="1">
              <a:extLst>
                <a:ext uri="{63B3BB69-23CF-44E3-9099-C40C66FF867C}">
                  <a14:compatExt spid="_x0000_s1289"/>
                </a:ext>
                <a:ext uri="{FF2B5EF4-FFF2-40B4-BE49-F238E27FC236}">
                  <a16:creationId xmlns:a16="http://schemas.microsoft.com/office/drawing/2014/main" id="{00000000-0008-0000-0300-00000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61</xdr:row>
          <xdr:rowOff>114300</xdr:rowOff>
        </xdr:from>
        <xdr:to>
          <xdr:col>13</xdr:col>
          <xdr:colOff>1085850</xdr:colOff>
          <xdr:row>61</xdr:row>
          <xdr:rowOff>314325</xdr:rowOff>
        </xdr:to>
        <xdr:sp macro="" textlink="">
          <xdr:nvSpPr>
            <xdr:cNvPr id="1290" name="Drop Down 266" hidden="1">
              <a:extLst>
                <a:ext uri="{63B3BB69-23CF-44E3-9099-C40C66FF867C}">
                  <a14:compatExt spid="_x0000_s1290"/>
                </a:ext>
                <a:ext uri="{FF2B5EF4-FFF2-40B4-BE49-F238E27FC236}">
                  <a16:creationId xmlns:a16="http://schemas.microsoft.com/office/drawing/2014/main" id="{00000000-0008-0000-0300-00000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61</xdr:row>
          <xdr:rowOff>114300</xdr:rowOff>
        </xdr:from>
        <xdr:to>
          <xdr:col>10</xdr:col>
          <xdr:colOff>1095375</xdr:colOff>
          <xdr:row>61</xdr:row>
          <xdr:rowOff>314325</xdr:rowOff>
        </xdr:to>
        <xdr:sp macro="" textlink="">
          <xdr:nvSpPr>
            <xdr:cNvPr id="1291" name="Drop Down 267" hidden="1">
              <a:extLst>
                <a:ext uri="{63B3BB69-23CF-44E3-9099-C40C66FF867C}">
                  <a14:compatExt spid="_x0000_s1291"/>
                </a:ext>
                <a:ext uri="{FF2B5EF4-FFF2-40B4-BE49-F238E27FC236}">
                  <a16:creationId xmlns:a16="http://schemas.microsoft.com/office/drawing/2014/main" id="{00000000-0008-0000-0300-00000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114300</xdr:rowOff>
        </xdr:from>
        <xdr:to>
          <xdr:col>16</xdr:col>
          <xdr:colOff>1085850</xdr:colOff>
          <xdr:row>10</xdr:row>
          <xdr:rowOff>314325</xdr:rowOff>
        </xdr:to>
        <xdr:sp macro="" textlink="">
          <xdr:nvSpPr>
            <xdr:cNvPr id="1308" name="Drop Down 284" hidden="1">
              <a:extLst>
                <a:ext uri="{63B3BB69-23CF-44E3-9099-C40C66FF867C}">
                  <a14:compatExt spid="_x0000_s1308"/>
                </a:ext>
                <a:ext uri="{FF2B5EF4-FFF2-40B4-BE49-F238E27FC236}">
                  <a16:creationId xmlns:a16="http://schemas.microsoft.com/office/drawing/2014/main" id="{00000000-0008-0000-0300-00001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114300</xdr:rowOff>
        </xdr:from>
        <xdr:to>
          <xdr:col>16</xdr:col>
          <xdr:colOff>1085850</xdr:colOff>
          <xdr:row>12</xdr:row>
          <xdr:rowOff>314325</xdr:rowOff>
        </xdr:to>
        <xdr:sp macro="" textlink="">
          <xdr:nvSpPr>
            <xdr:cNvPr id="1309" name="Drop Down 285" hidden="1">
              <a:extLst>
                <a:ext uri="{63B3BB69-23CF-44E3-9099-C40C66FF867C}">
                  <a14:compatExt spid="_x0000_s1309"/>
                </a:ext>
                <a:ext uri="{FF2B5EF4-FFF2-40B4-BE49-F238E27FC236}">
                  <a16:creationId xmlns:a16="http://schemas.microsoft.com/office/drawing/2014/main" id="{00000000-0008-0000-0300-00001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114300</xdr:rowOff>
        </xdr:from>
        <xdr:to>
          <xdr:col>16</xdr:col>
          <xdr:colOff>1085850</xdr:colOff>
          <xdr:row>13</xdr:row>
          <xdr:rowOff>314325</xdr:rowOff>
        </xdr:to>
        <xdr:sp macro="" textlink="">
          <xdr:nvSpPr>
            <xdr:cNvPr id="1310" name="Drop Down 286" hidden="1">
              <a:extLst>
                <a:ext uri="{63B3BB69-23CF-44E3-9099-C40C66FF867C}">
                  <a14:compatExt spid="_x0000_s1310"/>
                </a:ext>
                <a:ext uri="{FF2B5EF4-FFF2-40B4-BE49-F238E27FC236}">
                  <a16:creationId xmlns:a16="http://schemas.microsoft.com/office/drawing/2014/main" id="{00000000-0008-0000-0300-00001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114300</xdr:rowOff>
        </xdr:from>
        <xdr:to>
          <xdr:col>16</xdr:col>
          <xdr:colOff>1085850</xdr:colOff>
          <xdr:row>14</xdr:row>
          <xdr:rowOff>314325</xdr:rowOff>
        </xdr:to>
        <xdr:sp macro="" textlink="">
          <xdr:nvSpPr>
            <xdr:cNvPr id="1311" name="Drop Down 287" hidden="1">
              <a:extLst>
                <a:ext uri="{63B3BB69-23CF-44E3-9099-C40C66FF867C}">
                  <a14:compatExt spid="_x0000_s1311"/>
                </a:ext>
                <a:ext uri="{FF2B5EF4-FFF2-40B4-BE49-F238E27FC236}">
                  <a16:creationId xmlns:a16="http://schemas.microsoft.com/office/drawing/2014/main" id="{00000000-0008-0000-0300-00001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114300</xdr:rowOff>
        </xdr:from>
        <xdr:to>
          <xdr:col>16</xdr:col>
          <xdr:colOff>1085850</xdr:colOff>
          <xdr:row>15</xdr:row>
          <xdr:rowOff>314325</xdr:rowOff>
        </xdr:to>
        <xdr:sp macro="" textlink="">
          <xdr:nvSpPr>
            <xdr:cNvPr id="1312" name="Drop Down 288" hidden="1">
              <a:extLst>
                <a:ext uri="{63B3BB69-23CF-44E3-9099-C40C66FF867C}">
                  <a14:compatExt spid="_x0000_s1312"/>
                </a:ext>
                <a:ext uri="{FF2B5EF4-FFF2-40B4-BE49-F238E27FC236}">
                  <a16:creationId xmlns:a16="http://schemas.microsoft.com/office/drawing/2014/main" id="{00000000-0008-0000-0300-00002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114300</xdr:rowOff>
        </xdr:from>
        <xdr:to>
          <xdr:col>16</xdr:col>
          <xdr:colOff>1085850</xdr:colOff>
          <xdr:row>16</xdr:row>
          <xdr:rowOff>314325</xdr:rowOff>
        </xdr:to>
        <xdr:sp macro="" textlink="">
          <xdr:nvSpPr>
            <xdr:cNvPr id="1313" name="Drop Down 289" hidden="1">
              <a:extLst>
                <a:ext uri="{63B3BB69-23CF-44E3-9099-C40C66FF867C}">
                  <a14:compatExt spid="_x0000_s1313"/>
                </a:ext>
                <a:ext uri="{FF2B5EF4-FFF2-40B4-BE49-F238E27FC236}">
                  <a16:creationId xmlns:a16="http://schemas.microsoft.com/office/drawing/2014/main" id="{00000000-0008-0000-0300-00002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114300</xdr:rowOff>
        </xdr:from>
        <xdr:to>
          <xdr:col>16</xdr:col>
          <xdr:colOff>1085850</xdr:colOff>
          <xdr:row>17</xdr:row>
          <xdr:rowOff>314325</xdr:rowOff>
        </xdr:to>
        <xdr:sp macro="" textlink="">
          <xdr:nvSpPr>
            <xdr:cNvPr id="1314" name="Drop Down 290" hidden="1">
              <a:extLst>
                <a:ext uri="{63B3BB69-23CF-44E3-9099-C40C66FF867C}">
                  <a14:compatExt spid="_x0000_s1314"/>
                </a:ext>
                <a:ext uri="{FF2B5EF4-FFF2-40B4-BE49-F238E27FC236}">
                  <a16:creationId xmlns:a16="http://schemas.microsoft.com/office/drawing/2014/main" id="{00000000-0008-0000-0300-00002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114300</xdr:rowOff>
        </xdr:from>
        <xdr:to>
          <xdr:col>16</xdr:col>
          <xdr:colOff>1085850</xdr:colOff>
          <xdr:row>18</xdr:row>
          <xdr:rowOff>314325</xdr:rowOff>
        </xdr:to>
        <xdr:sp macro="" textlink="">
          <xdr:nvSpPr>
            <xdr:cNvPr id="1315" name="Drop Down 291" hidden="1">
              <a:extLst>
                <a:ext uri="{63B3BB69-23CF-44E3-9099-C40C66FF867C}">
                  <a14:compatExt spid="_x0000_s1315"/>
                </a:ext>
                <a:ext uri="{FF2B5EF4-FFF2-40B4-BE49-F238E27FC236}">
                  <a16:creationId xmlns:a16="http://schemas.microsoft.com/office/drawing/2014/main" id="{00000000-0008-0000-0300-00002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114300</xdr:rowOff>
        </xdr:from>
        <xdr:to>
          <xdr:col>16</xdr:col>
          <xdr:colOff>1085850</xdr:colOff>
          <xdr:row>19</xdr:row>
          <xdr:rowOff>314325</xdr:rowOff>
        </xdr:to>
        <xdr:sp macro="" textlink="">
          <xdr:nvSpPr>
            <xdr:cNvPr id="1316" name="Drop Down 292" hidden="1">
              <a:extLst>
                <a:ext uri="{63B3BB69-23CF-44E3-9099-C40C66FF867C}">
                  <a14:compatExt spid="_x0000_s1316"/>
                </a:ext>
                <a:ext uri="{FF2B5EF4-FFF2-40B4-BE49-F238E27FC236}">
                  <a16:creationId xmlns:a16="http://schemas.microsoft.com/office/drawing/2014/main" id="{00000000-0008-0000-0300-00002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114300</xdr:rowOff>
        </xdr:from>
        <xdr:to>
          <xdr:col>16</xdr:col>
          <xdr:colOff>1085850</xdr:colOff>
          <xdr:row>20</xdr:row>
          <xdr:rowOff>314325</xdr:rowOff>
        </xdr:to>
        <xdr:sp macro="" textlink="">
          <xdr:nvSpPr>
            <xdr:cNvPr id="1317" name="Drop Down 293" hidden="1">
              <a:extLst>
                <a:ext uri="{63B3BB69-23CF-44E3-9099-C40C66FF867C}">
                  <a14:compatExt spid="_x0000_s1317"/>
                </a:ext>
                <a:ext uri="{FF2B5EF4-FFF2-40B4-BE49-F238E27FC236}">
                  <a16:creationId xmlns:a16="http://schemas.microsoft.com/office/drawing/2014/main" id="{00000000-0008-0000-0300-00002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114300</xdr:rowOff>
        </xdr:from>
        <xdr:to>
          <xdr:col>16</xdr:col>
          <xdr:colOff>1085850</xdr:colOff>
          <xdr:row>21</xdr:row>
          <xdr:rowOff>314325</xdr:rowOff>
        </xdr:to>
        <xdr:sp macro="" textlink="">
          <xdr:nvSpPr>
            <xdr:cNvPr id="1318" name="Drop Down 294" hidden="1">
              <a:extLst>
                <a:ext uri="{63B3BB69-23CF-44E3-9099-C40C66FF867C}">
                  <a14:compatExt spid="_x0000_s1318"/>
                </a:ext>
                <a:ext uri="{FF2B5EF4-FFF2-40B4-BE49-F238E27FC236}">
                  <a16:creationId xmlns:a16="http://schemas.microsoft.com/office/drawing/2014/main" id="{00000000-0008-0000-0300-00002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114300</xdr:rowOff>
        </xdr:from>
        <xdr:to>
          <xdr:col>16</xdr:col>
          <xdr:colOff>1085850</xdr:colOff>
          <xdr:row>22</xdr:row>
          <xdr:rowOff>314325</xdr:rowOff>
        </xdr:to>
        <xdr:sp macro="" textlink="">
          <xdr:nvSpPr>
            <xdr:cNvPr id="1319" name="Drop Down 295" hidden="1">
              <a:extLst>
                <a:ext uri="{63B3BB69-23CF-44E3-9099-C40C66FF867C}">
                  <a14:compatExt spid="_x0000_s1319"/>
                </a:ext>
                <a:ext uri="{FF2B5EF4-FFF2-40B4-BE49-F238E27FC236}">
                  <a16:creationId xmlns:a16="http://schemas.microsoft.com/office/drawing/2014/main" id="{00000000-0008-0000-0300-00002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114300</xdr:rowOff>
        </xdr:from>
        <xdr:to>
          <xdr:col>16</xdr:col>
          <xdr:colOff>1085850</xdr:colOff>
          <xdr:row>23</xdr:row>
          <xdr:rowOff>314325</xdr:rowOff>
        </xdr:to>
        <xdr:sp macro="" textlink="">
          <xdr:nvSpPr>
            <xdr:cNvPr id="1320" name="Drop Down 296" hidden="1">
              <a:extLst>
                <a:ext uri="{63B3BB69-23CF-44E3-9099-C40C66FF867C}">
                  <a14:compatExt spid="_x0000_s1320"/>
                </a:ext>
                <a:ext uri="{FF2B5EF4-FFF2-40B4-BE49-F238E27FC236}">
                  <a16:creationId xmlns:a16="http://schemas.microsoft.com/office/drawing/2014/main" id="{00000000-0008-0000-0300-00002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114300</xdr:rowOff>
        </xdr:from>
        <xdr:to>
          <xdr:col>16</xdr:col>
          <xdr:colOff>1085850</xdr:colOff>
          <xdr:row>24</xdr:row>
          <xdr:rowOff>314325</xdr:rowOff>
        </xdr:to>
        <xdr:sp macro="" textlink="">
          <xdr:nvSpPr>
            <xdr:cNvPr id="1321" name="Drop Down 297" hidden="1">
              <a:extLst>
                <a:ext uri="{63B3BB69-23CF-44E3-9099-C40C66FF867C}">
                  <a14:compatExt spid="_x0000_s1321"/>
                </a:ext>
                <a:ext uri="{FF2B5EF4-FFF2-40B4-BE49-F238E27FC236}">
                  <a16:creationId xmlns:a16="http://schemas.microsoft.com/office/drawing/2014/main" id="{00000000-0008-0000-0300-00002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114300</xdr:rowOff>
        </xdr:from>
        <xdr:to>
          <xdr:col>16</xdr:col>
          <xdr:colOff>1085850</xdr:colOff>
          <xdr:row>25</xdr:row>
          <xdr:rowOff>314325</xdr:rowOff>
        </xdr:to>
        <xdr:sp macro="" textlink="">
          <xdr:nvSpPr>
            <xdr:cNvPr id="1322" name="Drop Down 298" hidden="1">
              <a:extLst>
                <a:ext uri="{63B3BB69-23CF-44E3-9099-C40C66FF867C}">
                  <a14:compatExt spid="_x0000_s1322"/>
                </a:ext>
                <a:ext uri="{FF2B5EF4-FFF2-40B4-BE49-F238E27FC236}">
                  <a16:creationId xmlns:a16="http://schemas.microsoft.com/office/drawing/2014/main" id="{00000000-0008-0000-0300-00002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114300</xdr:rowOff>
        </xdr:from>
        <xdr:to>
          <xdr:col>16</xdr:col>
          <xdr:colOff>1085850</xdr:colOff>
          <xdr:row>26</xdr:row>
          <xdr:rowOff>314325</xdr:rowOff>
        </xdr:to>
        <xdr:sp macro="" textlink="">
          <xdr:nvSpPr>
            <xdr:cNvPr id="1323" name="Drop Down 299" hidden="1">
              <a:extLst>
                <a:ext uri="{63B3BB69-23CF-44E3-9099-C40C66FF867C}">
                  <a14:compatExt spid="_x0000_s1323"/>
                </a:ext>
                <a:ext uri="{FF2B5EF4-FFF2-40B4-BE49-F238E27FC236}">
                  <a16:creationId xmlns:a16="http://schemas.microsoft.com/office/drawing/2014/main" id="{00000000-0008-0000-0300-00002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114300</xdr:rowOff>
        </xdr:from>
        <xdr:to>
          <xdr:col>16</xdr:col>
          <xdr:colOff>1085850</xdr:colOff>
          <xdr:row>27</xdr:row>
          <xdr:rowOff>314325</xdr:rowOff>
        </xdr:to>
        <xdr:sp macro="" textlink="">
          <xdr:nvSpPr>
            <xdr:cNvPr id="1324" name="Drop Down 300" hidden="1">
              <a:extLst>
                <a:ext uri="{63B3BB69-23CF-44E3-9099-C40C66FF867C}">
                  <a14:compatExt spid="_x0000_s1324"/>
                </a:ext>
                <a:ext uri="{FF2B5EF4-FFF2-40B4-BE49-F238E27FC236}">
                  <a16:creationId xmlns:a16="http://schemas.microsoft.com/office/drawing/2014/main" id="{00000000-0008-0000-0300-00002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114300</xdr:rowOff>
        </xdr:from>
        <xdr:to>
          <xdr:col>16</xdr:col>
          <xdr:colOff>1085850</xdr:colOff>
          <xdr:row>28</xdr:row>
          <xdr:rowOff>314325</xdr:rowOff>
        </xdr:to>
        <xdr:sp macro="" textlink="">
          <xdr:nvSpPr>
            <xdr:cNvPr id="1325" name="Drop Down 301" hidden="1">
              <a:extLst>
                <a:ext uri="{63B3BB69-23CF-44E3-9099-C40C66FF867C}">
                  <a14:compatExt spid="_x0000_s1325"/>
                </a:ext>
                <a:ext uri="{FF2B5EF4-FFF2-40B4-BE49-F238E27FC236}">
                  <a16:creationId xmlns:a16="http://schemas.microsoft.com/office/drawing/2014/main" id="{00000000-0008-0000-0300-00002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114300</xdr:rowOff>
        </xdr:from>
        <xdr:to>
          <xdr:col>16</xdr:col>
          <xdr:colOff>1085850</xdr:colOff>
          <xdr:row>29</xdr:row>
          <xdr:rowOff>314325</xdr:rowOff>
        </xdr:to>
        <xdr:sp macro="" textlink="">
          <xdr:nvSpPr>
            <xdr:cNvPr id="1326" name="Drop Down 302" hidden="1">
              <a:extLst>
                <a:ext uri="{63B3BB69-23CF-44E3-9099-C40C66FF867C}">
                  <a14:compatExt spid="_x0000_s1326"/>
                </a:ext>
                <a:ext uri="{FF2B5EF4-FFF2-40B4-BE49-F238E27FC236}">
                  <a16:creationId xmlns:a16="http://schemas.microsoft.com/office/drawing/2014/main" id="{00000000-0008-0000-0300-00002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114300</xdr:rowOff>
        </xdr:from>
        <xdr:to>
          <xdr:col>16</xdr:col>
          <xdr:colOff>1085850</xdr:colOff>
          <xdr:row>30</xdr:row>
          <xdr:rowOff>314325</xdr:rowOff>
        </xdr:to>
        <xdr:sp macro="" textlink="">
          <xdr:nvSpPr>
            <xdr:cNvPr id="1327" name="Drop Down 303" hidden="1">
              <a:extLst>
                <a:ext uri="{63B3BB69-23CF-44E3-9099-C40C66FF867C}">
                  <a14:compatExt spid="_x0000_s1327"/>
                </a:ext>
                <a:ext uri="{FF2B5EF4-FFF2-40B4-BE49-F238E27FC236}">
                  <a16:creationId xmlns:a16="http://schemas.microsoft.com/office/drawing/2014/main" id="{00000000-0008-0000-0300-00002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114300</xdr:rowOff>
        </xdr:from>
        <xdr:to>
          <xdr:col>16</xdr:col>
          <xdr:colOff>1085850</xdr:colOff>
          <xdr:row>31</xdr:row>
          <xdr:rowOff>314325</xdr:rowOff>
        </xdr:to>
        <xdr:sp macro="" textlink="">
          <xdr:nvSpPr>
            <xdr:cNvPr id="1328" name="Drop Down 304" hidden="1">
              <a:extLst>
                <a:ext uri="{63B3BB69-23CF-44E3-9099-C40C66FF867C}">
                  <a14:compatExt spid="_x0000_s1328"/>
                </a:ext>
                <a:ext uri="{FF2B5EF4-FFF2-40B4-BE49-F238E27FC236}">
                  <a16:creationId xmlns:a16="http://schemas.microsoft.com/office/drawing/2014/main" id="{00000000-0008-0000-0300-00003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114300</xdr:rowOff>
        </xdr:from>
        <xdr:to>
          <xdr:col>16</xdr:col>
          <xdr:colOff>1085850</xdr:colOff>
          <xdr:row>32</xdr:row>
          <xdr:rowOff>314325</xdr:rowOff>
        </xdr:to>
        <xdr:sp macro="" textlink="">
          <xdr:nvSpPr>
            <xdr:cNvPr id="1329" name="Drop Down 305" hidden="1">
              <a:extLst>
                <a:ext uri="{63B3BB69-23CF-44E3-9099-C40C66FF867C}">
                  <a14:compatExt spid="_x0000_s1329"/>
                </a:ext>
                <a:ext uri="{FF2B5EF4-FFF2-40B4-BE49-F238E27FC236}">
                  <a16:creationId xmlns:a16="http://schemas.microsoft.com/office/drawing/2014/main" id="{00000000-0008-0000-0300-00003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114300</xdr:rowOff>
        </xdr:from>
        <xdr:to>
          <xdr:col>16</xdr:col>
          <xdr:colOff>1085850</xdr:colOff>
          <xdr:row>33</xdr:row>
          <xdr:rowOff>314325</xdr:rowOff>
        </xdr:to>
        <xdr:sp macro="" textlink="">
          <xdr:nvSpPr>
            <xdr:cNvPr id="1330" name="Drop Down 306" hidden="1">
              <a:extLst>
                <a:ext uri="{63B3BB69-23CF-44E3-9099-C40C66FF867C}">
                  <a14:compatExt spid="_x0000_s1330"/>
                </a:ext>
                <a:ext uri="{FF2B5EF4-FFF2-40B4-BE49-F238E27FC236}">
                  <a16:creationId xmlns:a16="http://schemas.microsoft.com/office/drawing/2014/main" id="{00000000-0008-0000-0300-00003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114300</xdr:rowOff>
        </xdr:from>
        <xdr:to>
          <xdr:col>16</xdr:col>
          <xdr:colOff>1085850</xdr:colOff>
          <xdr:row>34</xdr:row>
          <xdr:rowOff>314325</xdr:rowOff>
        </xdr:to>
        <xdr:sp macro="" textlink="">
          <xdr:nvSpPr>
            <xdr:cNvPr id="1331" name="Drop Down 307" hidden="1">
              <a:extLst>
                <a:ext uri="{63B3BB69-23CF-44E3-9099-C40C66FF867C}">
                  <a14:compatExt spid="_x0000_s1331"/>
                </a:ext>
                <a:ext uri="{FF2B5EF4-FFF2-40B4-BE49-F238E27FC236}">
                  <a16:creationId xmlns:a16="http://schemas.microsoft.com/office/drawing/2014/main" id="{00000000-0008-0000-0300-00003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114300</xdr:rowOff>
        </xdr:from>
        <xdr:to>
          <xdr:col>16</xdr:col>
          <xdr:colOff>1085850</xdr:colOff>
          <xdr:row>35</xdr:row>
          <xdr:rowOff>314325</xdr:rowOff>
        </xdr:to>
        <xdr:sp macro="" textlink="">
          <xdr:nvSpPr>
            <xdr:cNvPr id="1332" name="Drop Down 308" hidden="1">
              <a:extLst>
                <a:ext uri="{63B3BB69-23CF-44E3-9099-C40C66FF867C}">
                  <a14:compatExt spid="_x0000_s1332"/>
                </a:ext>
                <a:ext uri="{FF2B5EF4-FFF2-40B4-BE49-F238E27FC236}">
                  <a16:creationId xmlns:a16="http://schemas.microsoft.com/office/drawing/2014/main" id="{00000000-0008-0000-0300-00003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114300</xdr:rowOff>
        </xdr:from>
        <xdr:to>
          <xdr:col>16</xdr:col>
          <xdr:colOff>1085850</xdr:colOff>
          <xdr:row>36</xdr:row>
          <xdr:rowOff>314325</xdr:rowOff>
        </xdr:to>
        <xdr:sp macro="" textlink="">
          <xdr:nvSpPr>
            <xdr:cNvPr id="1333" name="Drop Down 309" hidden="1">
              <a:extLst>
                <a:ext uri="{63B3BB69-23CF-44E3-9099-C40C66FF867C}">
                  <a14:compatExt spid="_x0000_s1333"/>
                </a:ext>
                <a:ext uri="{FF2B5EF4-FFF2-40B4-BE49-F238E27FC236}">
                  <a16:creationId xmlns:a16="http://schemas.microsoft.com/office/drawing/2014/main" id="{00000000-0008-0000-0300-00003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114300</xdr:rowOff>
        </xdr:from>
        <xdr:to>
          <xdr:col>16</xdr:col>
          <xdr:colOff>1085850</xdr:colOff>
          <xdr:row>37</xdr:row>
          <xdr:rowOff>314325</xdr:rowOff>
        </xdr:to>
        <xdr:sp macro="" textlink="">
          <xdr:nvSpPr>
            <xdr:cNvPr id="1334" name="Drop Down 310" hidden="1">
              <a:extLst>
                <a:ext uri="{63B3BB69-23CF-44E3-9099-C40C66FF867C}">
                  <a14:compatExt spid="_x0000_s1334"/>
                </a:ext>
                <a:ext uri="{FF2B5EF4-FFF2-40B4-BE49-F238E27FC236}">
                  <a16:creationId xmlns:a16="http://schemas.microsoft.com/office/drawing/2014/main" id="{00000000-0008-0000-0300-00003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114300</xdr:rowOff>
        </xdr:from>
        <xdr:to>
          <xdr:col>16</xdr:col>
          <xdr:colOff>1085850</xdr:colOff>
          <xdr:row>38</xdr:row>
          <xdr:rowOff>314325</xdr:rowOff>
        </xdr:to>
        <xdr:sp macro="" textlink="">
          <xdr:nvSpPr>
            <xdr:cNvPr id="1335" name="Drop Down 311" hidden="1">
              <a:extLst>
                <a:ext uri="{63B3BB69-23CF-44E3-9099-C40C66FF867C}">
                  <a14:compatExt spid="_x0000_s1335"/>
                </a:ext>
                <a:ext uri="{FF2B5EF4-FFF2-40B4-BE49-F238E27FC236}">
                  <a16:creationId xmlns:a16="http://schemas.microsoft.com/office/drawing/2014/main" id="{00000000-0008-0000-0300-00003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114300</xdr:rowOff>
        </xdr:from>
        <xdr:to>
          <xdr:col>16</xdr:col>
          <xdr:colOff>1085850</xdr:colOff>
          <xdr:row>39</xdr:row>
          <xdr:rowOff>314325</xdr:rowOff>
        </xdr:to>
        <xdr:sp macro="" textlink="">
          <xdr:nvSpPr>
            <xdr:cNvPr id="1336" name="Drop Down 312" hidden="1">
              <a:extLst>
                <a:ext uri="{63B3BB69-23CF-44E3-9099-C40C66FF867C}">
                  <a14:compatExt spid="_x0000_s1336"/>
                </a:ext>
                <a:ext uri="{FF2B5EF4-FFF2-40B4-BE49-F238E27FC236}">
                  <a16:creationId xmlns:a16="http://schemas.microsoft.com/office/drawing/2014/main" id="{00000000-0008-0000-0300-00003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114300</xdr:rowOff>
        </xdr:from>
        <xdr:to>
          <xdr:col>16</xdr:col>
          <xdr:colOff>1085850</xdr:colOff>
          <xdr:row>40</xdr:row>
          <xdr:rowOff>314325</xdr:rowOff>
        </xdr:to>
        <xdr:sp macro="" textlink="">
          <xdr:nvSpPr>
            <xdr:cNvPr id="1337" name="Drop Down 313" hidden="1">
              <a:extLst>
                <a:ext uri="{63B3BB69-23CF-44E3-9099-C40C66FF867C}">
                  <a14:compatExt spid="_x0000_s1337"/>
                </a:ext>
                <a:ext uri="{FF2B5EF4-FFF2-40B4-BE49-F238E27FC236}">
                  <a16:creationId xmlns:a16="http://schemas.microsoft.com/office/drawing/2014/main" id="{00000000-0008-0000-0300-00003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114300</xdr:rowOff>
        </xdr:from>
        <xdr:to>
          <xdr:col>16</xdr:col>
          <xdr:colOff>1085850</xdr:colOff>
          <xdr:row>41</xdr:row>
          <xdr:rowOff>314325</xdr:rowOff>
        </xdr:to>
        <xdr:sp macro="" textlink="">
          <xdr:nvSpPr>
            <xdr:cNvPr id="1338" name="Drop Down 314" hidden="1">
              <a:extLst>
                <a:ext uri="{63B3BB69-23CF-44E3-9099-C40C66FF867C}">
                  <a14:compatExt spid="_x0000_s1338"/>
                </a:ext>
                <a:ext uri="{FF2B5EF4-FFF2-40B4-BE49-F238E27FC236}">
                  <a16:creationId xmlns:a16="http://schemas.microsoft.com/office/drawing/2014/main" id="{00000000-0008-0000-0300-00003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114300</xdr:rowOff>
        </xdr:from>
        <xdr:to>
          <xdr:col>16</xdr:col>
          <xdr:colOff>1085850</xdr:colOff>
          <xdr:row>42</xdr:row>
          <xdr:rowOff>314325</xdr:rowOff>
        </xdr:to>
        <xdr:sp macro="" textlink="">
          <xdr:nvSpPr>
            <xdr:cNvPr id="1339" name="Drop Down 315" hidden="1">
              <a:extLst>
                <a:ext uri="{63B3BB69-23CF-44E3-9099-C40C66FF867C}">
                  <a14:compatExt spid="_x0000_s1339"/>
                </a:ext>
                <a:ext uri="{FF2B5EF4-FFF2-40B4-BE49-F238E27FC236}">
                  <a16:creationId xmlns:a16="http://schemas.microsoft.com/office/drawing/2014/main" id="{00000000-0008-0000-0300-00003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43</xdr:row>
          <xdr:rowOff>114300</xdr:rowOff>
        </xdr:from>
        <xdr:to>
          <xdr:col>16</xdr:col>
          <xdr:colOff>1085850</xdr:colOff>
          <xdr:row>43</xdr:row>
          <xdr:rowOff>314325</xdr:rowOff>
        </xdr:to>
        <xdr:sp macro="" textlink="">
          <xdr:nvSpPr>
            <xdr:cNvPr id="1340" name="Drop Down 316" hidden="1">
              <a:extLst>
                <a:ext uri="{63B3BB69-23CF-44E3-9099-C40C66FF867C}">
                  <a14:compatExt spid="_x0000_s1340"/>
                </a:ext>
                <a:ext uri="{FF2B5EF4-FFF2-40B4-BE49-F238E27FC236}">
                  <a16:creationId xmlns:a16="http://schemas.microsoft.com/office/drawing/2014/main" id="{00000000-0008-0000-0300-00003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114300</xdr:rowOff>
        </xdr:from>
        <xdr:to>
          <xdr:col>16</xdr:col>
          <xdr:colOff>1085850</xdr:colOff>
          <xdr:row>44</xdr:row>
          <xdr:rowOff>314325</xdr:rowOff>
        </xdr:to>
        <xdr:sp macro="" textlink="">
          <xdr:nvSpPr>
            <xdr:cNvPr id="1341" name="Drop Down 317" hidden="1">
              <a:extLst>
                <a:ext uri="{63B3BB69-23CF-44E3-9099-C40C66FF867C}">
                  <a14:compatExt spid="_x0000_s1341"/>
                </a:ext>
                <a:ext uri="{FF2B5EF4-FFF2-40B4-BE49-F238E27FC236}">
                  <a16:creationId xmlns:a16="http://schemas.microsoft.com/office/drawing/2014/main" id="{00000000-0008-0000-0300-00003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114300</xdr:rowOff>
        </xdr:from>
        <xdr:to>
          <xdr:col>16</xdr:col>
          <xdr:colOff>1085850</xdr:colOff>
          <xdr:row>45</xdr:row>
          <xdr:rowOff>314325</xdr:rowOff>
        </xdr:to>
        <xdr:sp macro="" textlink="">
          <xdr:nvSpPr>
            <xdr:cNvPr id="1342" name="Drop Down 318" hidden="1">
              <a:extLst>
                <a:ext uri="{63B3BB69-23CF-44E3-9099-C40C66FF867C}">
                  <a14:compatExt spid="_x0000_s1342"/>
                </a:ext>
                <a:ext uri="{FF2B5EF4-FFF2-40B4-BE49-F238E27FC236}">
                  <a16:creationId xmlns:a16="http://schemas.microsoft.com/office/drawing/2014/main" id="{00000000-0008-0000-0300-00003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114300</xdr:rowOff>
        </xdr:from>
        <xdr:to>
          <xdr:col>16</xdr:col>
          <xdr:colOff>1085850</xdr:colOff>
          <xdr:row>46</xdr:row>
          <xdr:rowOff>314325</xdr:rowOff>
        </xdr:to>
        <xdr:sp macro="" textlink="">
          <xdr:nvSpPr>
            <xdr:cNvPr id="1343" name="Drop Down 319" hidden="1">
              <a:extLst>
                <a:ext uri="{63B3BB69-23CF-44E3-9099-C40C66FF867C}">
                  <a14:compatExt spid="_x0000_s1343"/>
                </a:ext>
                <a:ext uri="{FF2B5EF4-FFF2-40B4-BE49-F238E27FC236}">
                  <a16:creationId xmlns:a16="http://schemas.microsoft.com/office/drawing/2014/main" id="{00000000-0008-0000-0300-00003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114300</xdr:rowOff>
        </xdr:from>
        <xdr:to>
          <xdr:col>16</xdr:col>
          <xdr:colOff>1085850</xdr:colOff>
          <xdr:row>47</xdr:row>
          <xdr:rowOff>314325</xdr:rowOff>
        </xdr:to>
        <xdr:sp macro="" textlink="">
          <xdr:nvSpPr>
            <xdr:cNvPr id="1344" name="Drop Down 320" hidden="1">
              <a:extLst>
                <a:ext uri="{63B3BB69-23CF-44E3-9099-C40C66FF867C}">
                  <a14:compatExt spid="_x0000_s1344"/>
                </a:ext>
                <a:ext uri="{FF2B5EF4-FFF2-40B4-BE49-F238E27FC236}">
                  <a16:creationId xmlns:a16="http://schemas.microsoft.com/office/drawing/2014/main" id="{00000000-0008-0000-0300-00004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114300</xdr:rowOff>
        </xdr:from>
        <xdr:to>
          <xdr:col>16</xdr:col>
          <xdr:colOff>1085850</xdr:colOff>
          <xdr:row>48</xdr:row>
          <xdr:rowOff>314325</xdr:rowOff>
        </xdr:to>
        <xdr:sp macro="" textlink="">
          <xdr:nvSpPr>
            <xdr:cNvPr id="1345" name="Drop Down 321" hidden="1">
              <a:extLst>
                <a:ext uri="{63B3BB69-23CF-44E3-9099-C40C66FF867C}">
                  <a14:compatExt spid="_x0000_s1345"/>
                </a:ext>
                <a:ext uri="{FF2B5EF4-FFF2-40B4-BE49-F238E27FC236}">
                  <a16:creationId xmlns:a16="http://schemas.microsoft.com/office/drawing/2014/main" id="{00000000-0008-0000-0300-00004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114300</xdr:rowOff>
        </xdr:from>
        <xdr:to>
          <xdr:col>16</xdr:col>
          <xdr:colOff>1085850</xdr:colOff>
          <xdr:row>49</xdr:row>
          <xdr:rowOff>314325</xdr:rowOff>
        </xdr:to>
        <xdr:sp macro="" textlink="">
          <xdr:nvSpPr>
            <xdr:cNvPr id="1346" name="Drop Down 322" hidden="1">
              <a:extLst>
                <a:ext uri="{63B3BB69-23CF-44E3-9099-C40C66FF867C}">
                  <a14:compatExt spid="_x0000_s1346"/>
                </a:ext>
                <a:ext uri="{FF2B5EF4-FFF2-40B4-BE49-F238E27FC236}">
                  <a16:creationId xmlns:a16="http://schemas.microsoft.com/office/drawing/2014/main" id="{00000000-0008-0000-0300-00004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50</xdr:row>
          <xdr:rowOff>114300</xdr:rowOff>
        </xdr:from>
        <xdr:to>
          <xdr:col>16</xdr:col>
          <xdr:colOff>1085850</xdr:colOff>
          <xdr:row>50</xdr:row>
          <xdr:rowOff>314325</xdr:rowOff>
        </xdr:to>
        <xdr:sp macro="" textlink="">
          <xdr:nvSpPr>
            <xdr:cNvPr id="1347" name="Drop Down 323" hidden="1">
              <a:extLst>
                <a:ext uri="{63B3BB69-23CF-44E3-9099-C40C66FF867C}">
                  <a14:compatExt spid="_x0000_s1347"/>
                </a:ext>
                <a:ext uri="{FF2B5EF4-FFF2-40B4-BE49-F238E27FC236}">
                  <a16:creationId xmlns:a16="http://schemas.microsoft.com/office/drawing/2014/main" id="{00000000-0008-0000-0300-00004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51</xdr:row>
          <xdr:rowOff>114300</xdr:rowOff>
        </xdr:from>
        <xdr:to>
          <xdr:col>16</xdr:col>
          <xdr:colOff>1085850</xdr:colOff>
          <xdr:row>51</xdr:row>
          <xdr:rowOff>314325</xdr:rowOff>
        </xdr:to>
        <xdr:sp macro="" textlink="">
          <xdr:nvSpPr>
            <xdr:cNvPr id="1348" name="Drop Down 324" hidden="1">
              <a:extLst>
                <a:ext uri="{63B3BB69-23CF-44E3-9099-C40C66FF867C}">
                  <a14:compatExt spid="_x0000_s1348"/>
                </a:ext>
                <a:ext uri="{FF2B5EF4-FFF2-40B4-BE49-F238E27FC236}">
                  <a16:creationId xmlns:a16="http://schemas.microsoft.com/office/drawing/2014/main" id="{00000000-0008-0000-0300-00004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52</xdr:row>
          <xdr:rowOff>114300</xdr:rowOff>
        </xdr:from>
        <xdr:to>
          <xdr:col>16</xdr:col>
          <xdr:colOff>1085850</xdr:colOff>
          <xdr:row>52</xdr:row>
          <xdr:rowOff>314325</xdr:rowOff>
        </xdr:to>
        <xdr:sp macro="" textlink="">
          <xdr:nvSpPr>
            <xdr:cNvPr id="1349" name="Drop Down 325" hidden="1">
              <a:extLst>
                <a:ext uri="{63B3BB69-23CF-44E3-9099-C40C66FF867C}">
                  <a14:compatExt spid="_x0000_s1349"/>
                </a:ext>
                <a:ext uri="{FF2B5EF4-FFF2-40B4-BE49-F238E27FC236}">
                  <a16:creationId xmlns:a16="http://schemas.microsoft.com/office/drawing/2014/main" id="{00000000-0008-0000-0300-00004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53</xdr:row>
          <xdr:rowOff>114300</xdr:rowOff>
        </xdr:from>
        <xdr:to>
          <xdr:col>16</xdr:col>
          <xdr:colOff>1085850</xdr:colOff>
          <xdr:row>53</xdr:row>
          <xdr:rowOff>314325</xdr:rowOff>
        </xdr:to>
        <xdr:sp macro="" textlink="">
          <xdr:nvSpPr>
            <xdr:cNvPr id="1350" name="Drop Down 326" hidden="1">
              <a:extLst>
                <a:ext uri="{63B3BB69-23CF-44E3-9099-C40C66FF867C}">
                  <a14:compatExt spid="_x0000_s1350"/>
                </a:ext>
                <a:ext uri="{FF2B5EF4-FFF2-40B4-BE49-F238E27FC236}">
                  <a16:creationId xmlns:a16="http://schemas.microsoft.com/office/drawing/2014/main" id="{00000000-0008-0000-0300-00004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54</xdr:row>
          <xdr:rowOff>114300</xdr:rowOff>
        </xdr:from>
        <xdr:to>
          <xdr:col>16</xdr:col>
          <xdr:colOff>1085850</xdr:colOff>
          <xdr:row>54</xdr:row>
          <xdr:rowOff>314325</xdr:rowOff>
        </xdr:to>
        <xdr:sp macro="" textlink="">
          <xdr:nvSpPr>
            <xdr:cNvPr id="1351" name="Drop Down 327" hidden="1">
              <a:extLst>
                <a:ext uri="{63B3BB69-23CF-44E3-9099-C40C66FF867C}">
                  <a14:compatExt spid="_x0000_s1351"/>
                </a:ext>
                <a:ext uri="{FF2B5EF4-FFF2-40B4-BE49-F238E27FC236}">
                  <a16:creationId xmlns:a16="http://schemas.microsoft.com/office/drawing/2014/main" id="{00000000-0008-0000-0300-00004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55</xdr:row>
          <xdr:rowOff>114300</xdr:rowOff>
        </xdr:from>
        <xdr:to>
          <xdr:col>16</xdr:col>
          <xdr:colOff>1085850</xdr:colOff>
          <xdr:row>55</xdr:row>
          <xdr:rowOff>314325</xdr:rowOff>
        </xdr:to>
        <xdr:sp macro="" textlink="">
          <xdr:nvSpPr>
            <xdr:cNvPr id="1352" name="Drop Down 328" hidden="1">
              <a:extLst>
                <a:ext uri="{63B3BB69-23CF-44E3-9099-C40C66FF867C}">
                  <a14:compatExt spid="_x0000_s1352"/>
                </a:ext>
                <a:ext uri="{FF2B5EF4-FFF2-40B4-BE49-F238E27FC236}">
                  <a16:creationId xmlns:a16="http://schemas.microsoft.com/office/drawing/2014/main" id="{00000000-0008-0000-0300-00004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56</xdr:row>
          <xdr:rowOff>114300</xdr:rowOff>
        </xdr:from>
        <xdr:to>
          <xdr:col>16</xdr:col>
          <xdr:colOff>1085850</xdr:colOff>
          <xdr:row>56</xdr:row>
          <xdr:rowOff>314325</xdr:rowOff>
        </xdr:to>
        <xdr:sp macro="" textlink="">
          <xdr:nvSpPr>
            <xdr:cNvPr id="1353" name="Drop Down 329" hidden="1">
              <a:extLst>
                <a:ext uri="{63B3BB69-23CF-44E3-9099-C40C66FF867C}">
                  <a14:compatExt spid="_x0000_s1353"/>
                </a:ext>
                <a:ext uri="{FF2B5EF4-FFF2-40B4-BE49-F238E27FC236}">
                  <a16:creationId xmlns:a16="http://schemas.microsoft.com/office/drawing/2014/main" id="{00000000-0008-0000-0300-00004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57</xdr:row>
          <xdr:rowOff>114300</xdr:rowOff>
        </xdr:from>
        <xdr:to>
          <xdr:col>16</xdr:col>
          <xdr:colOff>1085850</xdr:colOff>
          <xdr:row>57</xdr:row>
          <xdr:rowOff>314325</xdr:rowOff>
        </xdr:to>
        <xdr:sp macro="" textlink="">
          <xdr:nvSpPr>
            <xdr:cNvPr id="1354" name="Drop Down 330" hidden="1">
              <a:extLst>
                <a:ext uri="{63B3BB69-23CF-44E3-9099-C40C66FF867C}">
                  <a14:compatExt spid="_x0000_s1354"/>
                </a:ext>
                <a:ext uri="{FF2B5EF4-FFF2-40B4-BE49-F238E27FC236}">
                  <a16:creationId xmlns:a16="http://schemas.microsoft.com/office/drawing/2014/main" id="{00000000-0008-0000-0300-00004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58</xdr:row>
          <xdr:rowOff>114300</xdr:rowOff>
        </xdr:from>
        <xdr:to>
          <xdr:col>16</xdr:col>
          <xdr:colOff>1085850</xdr:colOff>
          <xdr:row>58</xdr:row>
          <xdr:rowOff>314325</xdr:rowOff>
        </xdr:to>
        <xdr:sp macro="" textlink="">
          <xdr:nvSpPr>
            <xdr:cNvPr id="1355" name="Drop Down 331" hidden="1">
              <a:extLst>
                <a:ext uri="{63B3BB69-23CF-44E3-9099-C40C66FF867C}">
                  <a14:compatExt spid="_x0000_s1355"/>
                </a:ext>
                <a:ext uri="{FF2B5EF4-FFF2-40B4-BE49-F238E27FC236}">
                  <a16:creationId xmlns:a16="http://schemas.microsoft.com/office/drawing/2014/main" id="{00000000-0008-0000-0300-00004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59</xdr:row>
          <xdr:rowOff>114300</xdr:rowOff>
        </xdr:from>
        <xdr:to>
          <xdr:col>16</xdr:col>
          <xdr:colOff>1085850</xdr:colOff>
          <xdr:row>59</xdr:row>
          <xdr:rowOff>314325</xdr:rowOff>
        </xdr:to>
        <xdr:sp macro="" textlink="">
          <xdr:nvSpPr>
            <xdr:cNvPr id="1356" name="Drop Down 332" hidden="1">
              <a:extLst>
                <a:ext uri="{63B3BB69-23CF-44E3-9099-C40C66FF867C}">
                  <a14:compatExt spid="_x0000_s1356"/>
                </a:ext>
                <a:ext uri="{FF2B5EF4-FFF2-40B4-BE49-F238E27FC236}">
                  <a16:creationId xmlns:a16="http://schemas.microsoft.com/office/drawing/2014/main" id="{00000000-0008-0000-0300-00004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60</xdr:row>
          <xdr:rowOff>114300</xdr:rowOff>
        </xdr:from>
        <xdr:to>
          <xdr:col>16</xdr:col>
          <xdr:colOff>1085850</xdr:colOff>
          <xdr:row>60</xdr:row>
          <xdr:rowOff>314325</xdr:rowOff>
        </xdr:to>
        <xdr:sp macro="" textlink="">
          <xdr:nvSpPr>
            <xdr:cNvPr id="1357" name="Drop Down 333" hidden="1">
              <a:extLst>
                <a:ext uri="{63B3BB69-23CF-44E3-9099-C40C66FF867C}">
                  <a14:compatExt spid="_x0000_s1357"/>
                </a:ext>
                <a:ext uri="{FF2B5EF4-FFF2-40B4-BE49-F238E27FC236}">
                  <a16:creationId xmlns:a16="http://schemas.microsoft.com/office/drawing/2014/main" id="{00000000-0008-0000-0300-00004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61</xdr:row>
          <xdr:rowOff>114300</xdr:rowOff>
        </xdr:from>
        <xdr:to>
          <xdr:col>16</xdr:col>
          <xdr:colOff>1085850</xdr:colOff>
          <xdr:row>61</xdr:row>
          <xdr:rowOff>314325</xdr:rowOff>
        </xdr:to>
        <xdr:sp macro="" textlink="">
          <xdr:nvSpPr>
            <xdr:cNvPr id="1358" name="Drop Down 334" hidden="1">
              <a:extLst>
                <a:ext uri="{63B3BB69-23CF-44E3-9099-C40C66FF867C}">
                  <a14:compatExt spid="_x0000_s1358"/>
                </a:ext>
                <a:ext uri="{FF2B5EF4-FFF2-40B4-BE49-F238E27FC236}">
                  <a16:creationId xmlns:a16="http://schemas.microsoft.com/office/drawing/2014/main" id="{00000000-0008-0000-0300-00004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5</xdr:row>
          <xdr:rowOff>76200</xdr:rowOff>
        </xdr:from>
        <xdr:to>
          <xdr:col>1</xdr:col>
          <xdr:colOff>2476500</xdr:colOff>
          <xdr:row>5</xdr:row>
          <xdr:rowOff>342900</xdr:rowOff>
        </xdr:to>
        <xdr:sp macro="" textlink="">
          <xdr:nvSpPr>
            <xdr:cNvPr id="20506" name="Drop Down 26" hidden="1">
              <a:extLst>
                <a:ext uri="{63B3BB69-23CF-44E3-9099-C40C66FF867C}">
                  <a14:compatExt spid="_x0000_s20506"/>
                </a:ext>
                <a:ext uri="{FF2B5EF4-FFF2-40B4-BE49-F238E27FC236}">
                  <a16:creationId xmlns:a16="http://schemas.microsoft.com/office/drawing/2014/main" id="{00000000-0008-0000-0500-00001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xdr:row>
          <xdr:rowOff>85725</xdr:rowOff>
        </xdr:from>
        <xdr:to>
          <xdr:col>1</xdr:col>
          <xdr:colOff>2476500</xdr:colOff>
          <xdr:row>6</xdr:row>
          <xdr:rowOff>381000</xdr:rowOff>
        </xdr:to>
        <xdr:sp macro="" textlink="">
          <xdr:nvSpPr>
            <xdr:cNvPr id="20507" name="Drop Down 27" hidden="1">
              <a:extLst>
                <a:ext uri="{63B3BB69-23CF-44E3-9099-C40C66FF867C}">
                  <a14:compatExt spid="_x0000_s20507"/>
                </a:ext>
                <a:ext uri="{FF2B5EF4-FFF2-40B4-BE49-F238E27FC236}">
                  <a16:creationId xmlns:a16="http://schemas.microsoft.com/office/drawing/2014/main" id="{00000000-0008-0000-0500-00001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xdr:row>
          <xdr:rowOff>85725</xdr:rowOff>
        </xdr:from>
        <xdr:to>
          <xdr:col>1</xdr:col>
          <xdr:colOff>2476500</xdr:colOff>
          <xdr:row>7</xdr:row>
          <xdr:rowOff>381000</xdr:rowOff>
        </xdr:to>
        <xdr:sp macro="" textlink="">
          <xdr:nvSpPr>
            <xdr:cNvPr id="20508" name="Drop Down 28" hidden="1">
              <a:extLst>
                <a:ext uri="{63B3BB69-23CF-44E3-9099-C40C66FF867C}">
                  <a14:compatExt spid="_x0000_s20508"/>
                </a:ext>
                <a:ext uri="{FF2B5EF4-FFF2-40B4-BE49-F238E27FC236}">
                  <a16:creationId xmlns:a16="http://schemas.microsoft.com/office/drawing/2014/main" id="{00000000-0008-0000-0500-00001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xdr:row>
          <xdr:rowOff>76200</xdr:rowOff>
        </xdr:from>
        <xdr:to>
          <xdr:col>1</xdr:col>
          <xdr:colOff>2495550</xdr:colOff>
          <xdr:row>8</xdr:row>
          <xdr:rowOff>342900</xdr:rowOff>
        </xdr:to>
        <xdr:sp macro="" textlink="">
          <xdr:nvSpPr>
            <xdr:cNvPr id="20509" name="Drop Down 29" hidden="1">
              <a:extLst>
                <a:ext uri="{63B3BB69-23CF-44E3-9099-C40C66FF867C}">
                  <a14:compatExt spid="_x0000_s20509"/>
                </a:ext>
                <a:ext uri="{FF2B5EF4-FFF2-40B4-BE49-F238E27FC236}">
                  <a16:creationId xmlns:a16="http://schemas.microsoft.com/office/drawing/2014/main" id="{00000000-0008-0000-0500-00001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9</xdr:row>
          <xdr:rowOff>76200</xdr:rowOff>
        </xdr:from>
        <xdr:to>
          <xdr:col>1</xdr:col>
          <xdr:colOff>2476500</xdr:colOff>
          <xdr:row>9</xdr:row>
          <xdr:rowOff>342900</xdr:rowOff>
        </xdr:to>
        <xdr:sp macro="" textlink="">
          <xdr:nvSpPr>
            <xdr:cNvPr id="20510" name="Drop Down 30" hidden="1">
              <a:extLst>
                <a:ext uri="{63B3BB69-23CF-44E3-9099-C40C66FF867C}">
                  <a14:compatExt spid="_x0000_s20510"/>
                </a:ext>
                <a:ext uri="{FF2B5EF4-FFF2-40B4-BE49-F238E27FC236}">
                  <a16:creationId xmlns:a16="http://schemas.microsoft.com/office/drawing/2014/main" id="{00000000-0008-0000-0500-00001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xdr:row>
          <xdr:rowOff>76200</xdr:rowOff>
        </xdr:from>
        <xdr:to>
          <xdr:col>1</xdr:col>
          <xdr:colOff>2476500</xdr:colOff>
          <xdr:row>10</xdr:row>
          <xdr:rowOff>342900</xdr:rowOff>
        </xdr:to>
        <xdr:sp macro="" textlink="">
          <xdr:nvSpPr>
            <xdr:cNvPr id="20511" name="Drop Down 31" hidden="1">
              <a:extLst>
                <a:ext uri="{63B3BB69-23CF-44E3-9099-C40C66FF867C}">
                  <a14:compatExt spid="_x0000_s20511"/>
                </a:ext>
                <a:ext uri="{FF2B5EF4-FFF2-40B4-BE49-F238E27FC236}">
                  <a16:creationId xmlns:a16="http://schemas.microsoft.com/office/drawing/2014/main" id="{00000000-0008-0000-0500-00001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xdr:row>
          <xdr:rowOff>76200</xdr:rowOff>
        </xdr:from>
        <xdr:to>
          <xdr:col>1</xdr:col>
          <xdr:colOff>2476500</xdr:colOff>
          <xdr:row>11</xdr:row>
          <xdr:rowOff>342900</xdr:rowOff>
        </xdr:to>
        <xdr:sp macro="" textlink="">
          <xdr:nvSpPr>
            <xdr:cNvPr id="20512" name="Drop Down 32" hidden="1">
              <a:extLst>
                <a:ext uri="{63B3BB69-23CF-44E3-9099-C40C66FF867C}">
                  <a14:compatExt spid="_x0000_s20512"/>
                </a:ext>
                <a:ext uri="{FF2B5EF4-FFF2-40B4-BE49-F238E27FC236}">
                  <a16:creationId xmlns:a16="http://schemas.microsoft.com/office/drawing/2014/main" id="{00000000-0008-0000-0500-00002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xdr:row>
          <xdr:rowOff>76200</xdr:rowOff>
        </xdr:from>
        <xdr:to>
          <xdr:col>1</xdr:col>
          <xdr:colOff>2476500</xdr:colOff>
          <xdr:row>12</xdr:row>
          <xdr:rowOff>342900</xdr:rowOff>
        </xdr:to>
        <xdr:sp macro="" textlink="">
          <xdr:nvSpPr>
            <xdr:cNvPr id="20513" name="Drop Down 33" hidden="1">
              <a:extLst>
                <a:ext uri="{63B3BB69-23CF-44E3-9099-C40C66FF867C}">
                  <a14:compatExt spid="_x0000_s20513"/>
                </a:ext>
                <a:ext uri="{FF2B5EF4-FFF2-40B4-BE49-F238E27FC236}">
                  <a16:creationId xmlns:a16="http://schemas.microsoft.com/office/drawing/2014/main" id="{00000000-0008-0000-0500-00002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xdr:row>
          <xdr:rowOff>76200</xdr:rowOff>
        </xdr:from>
        <xdr:to>
          <xdr:col>1</xdr:col>
          <xdr:colOff>2476500</xdr:colOff>
          <xdr:row>14</xdr:row>
          <xdr:rowOff>342900</xdr:rowOff>
        </xdr:to>
        <xdr:sp macro="" textlink="">
          <xdr:nvSpPr>
            <xdr:cNvPr id="20514" name="Drop Down 34" hidden="1">
              <a:extLst>
                <a:ext uri="{63B3BB69-23CF-44E3-9099-C40C66FF867C}">
                  <a14:compatExt spid="_x0000_s20514"/>
                </a:ext>
                <a:ext uri="{FF2B5EF4-FFF2-40B4-BE49-F238E27FC236}">
                  <a16:creationId xmlns:a16="http://schemas.microsoft.com/office/drawing/2014/main" id="{00000000-0008-0000-0500-00002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xdr:row>
          <xdr:rowOff>76200</xdr:rowOff>
        </xdr:from>
        <xdr:to>
          <xdr:col>4</xdr:col>
          <xdr:colOff>942975</xdr:colOff>
          <xdr:row>5</xdr:row>
          <xdr:rowOff>342900</xdr:rowOff>
        </xdr:to>
        <xdr:sp macro="" textlink="">
          <xdr:nvSpPr>
            <xdr:cNvPr id="20515" name="Drop Down 35" hidden="1">
              <a:extLst>
                <a:ext uri="{63B3BB69-23CF-44E3-9099-C40C66FF867C}">
                  <a14:compatExt spid="_x0000_s20515"/>
                </a:ext>
                <a:ext uri="{FF2B5EF4-FFF2-40B4-BE49-F238E27FC236}">
                  <a16:creationId xmlns:a16="http://schemas.microsoft.com/office/drawing/2014/main" id="{00000000-0008-0000-0500-00002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xdr:row>
          <xdr:rowOff>76200</xdr:rowOff>
        </xdr:from>
        <xdr:to>
          <xdr:col>4</xdr:col>
          <xdr:colOff>942975</xdr:colOff>
          <xdr:row>6</xdr:row>
          <xdr:rowOff>342900</xdr:rowOff>
        </xdr:to>
        <xdr:sp macro="" textlink="">
          <xdr:nvSpPr>
            <xdr:cNvPr id="20516" name="Drop Down 36" hidden="1">
              <a:extLst>
                <a:ext uri="{63B3BB69-23CF-44E3-9099-C40C66FF867C}">
                  <a14:compatExt spid="_x0000_s20516"/>
                </a:ext>
                <a:ext uri="{FF2B5EF4-FFF2-40B4-BE49-F238E27FC236}">
                  <a16:creationId xmlns:a16="http://schemas.microsoft.com/office/drawing/2014/main" id="{00000000-0008-0000-0500-00002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xdr:row>
          <xdr:rowOff>76200</xdr:rowOff>
        </xdr:from>
        <xdr:to>
          <xdr:col>4</xdr:col>
          <xdr:colOff>942975</xdr:colOff>
          <xdr:row>7</xdr:row>
          <xdr:rowOff>342900</xdr:rowOff>
        </xdr:to>
        <xdr:sp macro="" textlink="">
          <xdr:nvSpPr>
            <xdr:cNvPr id="20517" name="Drop Down 37" hidden="1">
              <a:extLst>
                <a:ext uri="{63B3BB69-23CF-44E3-9099-C40C66FF867C}">
                  <a14:compatExt spid="_x0000_s20517"/>
                </a:ext>
                <a:ext uri="{FF2B5EF4-FFF2-40B4-BE49-F238E27FC236}">
                  <a16:creationId xmlns:a16="http://schemas.microsoft.com/office/drawing/2014/main" id="{00000000-0008-0000-0500-00002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8</xdr:row>
          <xdr:rowOff>76200</xdr:rowOff>
        </xdr:from>
        <xdr:to>
          <xdr:col>4</xdr:col>
          <xdr:colOff>942975</xdr:colOff>
          <xdr:row>8</xdr:row>
          <xdr:rowOff>342900</xdr:rowOff>
        </xdr:to>
        <xdr:sp macro="" textlink="">
          <xdr:nvSpPr>
            <xdr:cNvPr id="20518" name="Drop Down 38" hidden="1">
              <a:extLst>
                <a:ext uri="{63B3BB69-23CF-44E3-9099-C40C66FF867C}">
                  <a14:compatExt spid="_x0000_s20518"/>
                </a:ext>
                <a:ext uri="{FF2B5EF4-FFF2-40B4-BE49-F238E27FC236}">
                  <a16:creationId xmlns:a16="http://schemas.microsoft.com/office/drawing/2014/main" id="{00000000-0008-0000-0500-00002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xdr:row>
          <xdr:rowOff>76200</xdr:rowOff>
        </xdr:from>
        <xdr:to>
          <xdr:col>4</xdr:col>
          <xdr:colOff>942975</xdr:colOff>
          <xdr:row>9</xdr:row>
          <xdr:rowOff>342900</xdr:rowOff>
        </xdr:to>
        <xdr:sp macro="" textlink="">
          <xdr:nvSpPr>
            <xdr:cNvPr id="20519" name="Drop Down 39" hidden="1">
              <a:extLst>
                <a:ext uri="{63B3BB69-23CF-44E3-9099-C40C66FF867C}">
                  <a14:compatExt spid="_x0000_s20519"/>
                </a:ext>
                <a:ext uri="{FF2B5EF4-FFF2-40B4-BE49-F238E27FC236}">
                  <a16:creationId xmlns:a16="http://schemas.microsoft.com/office/drawing/2014/main" id="{00000000-0008-0000-0500-00002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xdr:row>
          <xdr:rowOff>76200</xdr:rowOff>
        </xdr:from>
        <xdr:to>
          <xdr:col>4</xdr:col>
          <xdr:colOff>942975</xdr:colOff>
          <xdr:row>10</xdr:row>
          <xdr:rowOff>342900</xdr:rowOff>
        </xdr:to>
        <xdr:sp macro="" textlink="">
          <xdr:nvSpPr>
            <xdr:cNvPr id="20520" name="Drop Down 40" hidden="1">
              <a:extLst>
                <a:ext uri="{63B3BB69-23CF-44E3-9099-C40C66FF867C}">
                  <a14:compatExt spid="_x0000_s20520"/>
                </a:ext>
                <a:ext uri="{FF2B5EF4-FFF2-40B4-BE49-F238E27FC236}">
                  <a16:creationId xmlns:a16="http://schemas.microsoft.com/office/drawing/2014/main" id="{00000000-0008-0000-0500-00002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11</xdr:row>
          <xdr:rowOff>76200</xdr:rowOff>
        </xdr:from>
        <xdr:to>
          <xdr:col>4</xdr:col>
          <xdr:colOff>942975</xdr:colOff>
          <xdr:row>11</xdr:row>
          <xdr:rowOff>342900</xdr:rowOff>
        </xdr:to>
        <xdr:sp macro="" textlink="">
          <xdr:nvSpPr>
            <xdr:cNvPr id="20521" name="Drop Down 41" hidden="1">
              <a:extLst>
                <a:ext uri="{63B3BB69-23CF-44E3-9099-C40C66FF867C}">
                  <a14:compatExt spid="_x0000_s20521"/>
                </a:ext>
                <a:ext uri="{FF2B5EF4-FFF2-40B4-BE49-F238E27FC236}">
                  <a16:creationId xmlns:a16="http://schemas.microsoft.com/office/drawing/2014/main" id="{00000000-0008-0000-0500-00002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12</xdr:row>
          <xdr:rowOff>76200</xdr:rowOff>
        </xdr:from>
        <xdr:to>
          <xdr:col>4</xdr:col>
          <xdr:colOff>942975</xdr:colOff>
          <xdr:row>12</xdr:row>
          <xdr:rowOff>342900</xdr:rowOff>
        </xdr:to>
        <xdr:sp macro="" textlink="">
          <xdr:nvSpPr>
            <xdr:cNvPr id="20522" name="Drop Down 42" hidden="1">
              <a:extLst>
                <a:ext uri="{63B3BB69-23CF-44E3-9099-C40C66FF867C}">
                  <a14:compatExt spid="_x0000_s20522"/>
                </a:ext>
                <a:ext uri="{FF2B5EF4-FFF2-40B4-BE49-F238E27FC236}">
                  <a16:creationId xmlns:a16="http://schemas.microsoft.com/office/drawing/2014/main" id="{00000000-0008-0000-0500-00002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13</xdr:row>
          <xdr:rowOff>76200</xdr:rowOff>
        </xdr:from>
        <xdr:to>
          <xdr:col>4</xdr:col>
          <xdr:colOff>942975</xdr:colOff>
          <xdr:row>13</xdr:row>
          <xdr:rowOff>342900</xdr:rowOff>
        </xdr:to>
        <xdr:sp macro="" textlink="">
          <xdr:nvSpPr>
            <xdr:cNvPr id="20523" name="Drop Down 43" hidden="1">
              <a:extLst>
                <a:ext uri="{63B3BB69-23CF-44E3-9099-C40C66FF867C}">
                  <a14:compatExt spid="_x0000_s20523"/>
                </a:ext>
                <a:ext uri="{FF2B5EF4-FFF2-40B4-BE49-F238E27FC236}">
                  <a16:creationId xmlns:a16="http://schemas.microsoft.com/office/drawing/2014/main" id="{00000000-0008-0000-0500-00002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14</xdr:row>
          <xdr:rowOff>76200</xdr:rowOff>
        </xdr:from>
        <xdr:to>
          <xdr:col>4</xdr:col>
          <xdr:colOff>942975</xdr:colOff>
          <xdr:row>14</xdr:row>
          <xdr:rowOff>342900</xdr:rowOff>
        </xdr:to>
        <xdr:sp macro="" textlink="">
          <xdr:nvSpPr>
            <xdr:cNvPr id="20524" name="Drop Down 44" hidden="1">
              <a:extLst>
                <a:ext uri="{63B3BB69-23CF-44E3-9099-C40C66FF867C}">
                  <a14:compatExt spid="_x0000_s20524"/>
                </a:ext>
                <a:ext uri="{FF2B5EF4-FFF2-40B4-BE49-F238E27FC236}">
                  <a16:creationId xmlns:a16="http://schemas.microsoft.com/office/drawing/2014/main" id="{00000000-0008-0000-0500-00002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5</xdr:row>
          <xdr:rowOff>76200</xdr:rowOff>
        </xdr:from>
        <xdr:to>
          <xdr:col>7</xdr:col>
          <xdr:colOff>2476500</xdr:colOff>
          <xdr:row>5</xdr:row>
          <xdr:rowOff>342900</xdr:rowOff>
        </xdr:to>
        <xdr:sp macro="" textlink="">
          <xdr:nvSpPr>
            <xdr:cNvPr id="20525" name="Drop Down 45" hidden="1">
              <a:extLst>
                <a:ext uri="{63B3BB69-23CF-44E3-9099-C40C66FF867C}">
                  <a14:compatExt spid="_x0000_s20525"/>
                </a:ext>
                <a:ext uri="{FF2B5EF4-FFF2-40B4-BE49-F238E27FC236}">
                  <a16:creationId xmlns:a16="http://schemas.microsoft.com/office/drawing/2014/main" id="{00000000-0008-0000-0500-00002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6</xdr:row>
          <xdr:rowOff>76200</xdr:rowOff>
        </xdr:from>
        <xdr:to>
          <xdr:col>7</xdr:col>
          <xdr:colOff>2476500</xdr:colOff>
          <xdr:row>6</xdr:row>
          <xdr:rowOff>342900</xdr:rowOff>
        </xdr:to>
        <xdr:sp macro="" textlink="">
          <xdr:nvSpPr>
            <xdr:cNvPr id="20526" name="Drop Down 46" hidden="1">
              <a:extLst>
                <a:ext uri="{63B3BB69-23CF-44E3-9099-C40C66FF867C}">
                  <a14:compatExt spid="_x0000_s20526"/>
                </a:ext>
                <a:ext uri="{FF2B5EF4-FFF2-40B4-BE49-F238E27FC236}">
                  <a16:creationId xmlns:a16="http://schemas.microsoft.com/office/drawing/2014/main" id="{00000000-0008-0000-0500-00002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7</xdr:row>
          <xdr:rowOff>76200</xdr:rowOff>
        </xdr:from>
        <xdr:to>
          <xdr:col>7</xdr:col>
          <xdr:colOff>2476500</xdr:colOff>
          <xdr:row>7</xdr:row>
          <xdr:rowOff>342900</xdr:rowOff>
        </xdr:to>
        <xdr:sp macro="" textlink="">
          <xdr:nvSpPr>
            <xdr:cNvPr id="20527" name="Drop Down 47" hidden="1">
              <a:extLst>
                <a:ext uri="{63B3BB69-23CF-44E3-9099-C40C66FF867C}">
                  <a14:compatExt spid="_x0000_s20527"/>
                </a:ext>
                <a:ext uri="{FF2B5EF4-FFF2-40B4-BE49-F238E27FC236}">
                  <a16:creationId xmlns:a16="http://schemas.microsoft.com/office/drawing/2014/main" id="{00000000-0008-0000-0500-00002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8</xdr:row>
          <xdr:rowOff>76200</xdr:rowOff>
        </xdr:from>
        <xdr:to>
          <xdr:col>7</xdr:col>
          <xdr:colOff>2476500</xdr:colOff>
          <xdr:row>8</xdr:row>
          <xdr:rowOff>342900</xdr:rowOff>
        </xdr:to>
        <xdr:sp macro="" textlink="">
          <xdr:nvSpPr>
            <xdr:cNvPr id="20528" name="Drop Down 48" hidden="1">
              <a:extLst>
                <a:ext uri="{63B3BB69-23CF-44E3-9099-C40C66FF867C}">
                  <a14:compatExt spid="_x0000_s20528"/>
                </a:ext>
                <a:ext uri="{FF2B5EF4-FFF2-40B4-BE49-F238E27FC236}">
                  <a16:creationId xmlns:a16="http://schemas.microsoft.com/office/drawing/2014/main" id="{00000000-0008-0000-0500-00003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xdr:row>
          <xdr:rowOff>76200</xdr:rowOff>
        </xdr:from>
        <xdr:to>
          <xdr:col>7</xdr:col>
          <xdr:colOff>2476500</xdr:colOff>
          <xdr:row>9</xdr:row>
          <xdr:rowOff>342900</xdr:rowOff>
        </xdr:to>
        <xdr:sp macro="" textlink="">
          <xdr:nvSpPr>
            <xdr:cNvPr id="20529" name="Drop Down 49" hidden="1">
              <a:extLst>
                <a:ext uri="{63B3BB69-23CF-44E3-9099-C40C66FF867C}">
                  <a14:compatExt spid="_x0000_s20529"/>
                </a:ext>
                <a:ext uri="{FF2B5EF4-FFF2-40B4-BE49-F238E27FC236}">
                  <a16:creationId xmlns:a16="http://schemas.microsoft.com/office/drawing/2014/main" id="{00000000-0008-0000-0500-00003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76200</xdr:rowOff>
        </xdr:from>
        <xdr:to>
          <xdr:col>7</xdr:col>
          <xdr:colOff>2476500</xdr:colOff>
          <xdr:row>10</xdr:row>
          <xdr:rowOff>342900</xdr:rowOff>
        </xdr:to>
        <xdr:sp macro="" textlink="">
          <xdr:nvSpPr>
            <xdr:cNvPr id="20530" name="Drop Down 50" hidden="1">
              <a:extLst>
                <a:ext uri="{63B3BB69-23CF-44E3-9099-C40C66FF867C}">
                  <a14:compatExt spid="_x0000_s20530"/>
                </a:ext>
                <a:ext uri="{FF2B5EF4-FFF2-40B4-BE49-F238E27FC236}">
                  <a16:creationId xmlns:a16="http://schemas.microsoft.com/office/drawing/2014/main" id="{00000000-0008-0000-0500-00003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11</xdr:row>
          <xdr:rowOff>76200</xdr:rowOff>
        </xdr:from>
        <xdr:to>
          <xdr:col>7</xdr:col>
          <xdr:colOff>2476500</xdr:colOff>
          <xdr:row>11</xdr:row>
          <xdr:rowOff>342900</xdr:rowOff>
        </xdr:to>
        <xdr:sp macro="" textlink="">
          <xdr:nvSpPr>
            <xdr:cNvPr id="20531" name="Drop Down 51" hidden="1">
              <a:extLst>
                <a:ext uri="{63B3BB69-23CF-44E3-9099-C40C66FF867C}">
                  <a14:compatExt spid="_x0000_s20531"/>
                </a:ext>
                <a:ext uri="{FF2B5EF4-FFF2-40B4-BE49-F238E27FC236}">
                  <a16:creationId xmlns:a16="http://schemas.microsoft.com/office/drawing/2014/main" id="{00000000-0008-0000-0500-00003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76200</xdr:rowOff>
        </xdr:from>
        <xdr:to>
          <xdr:col>7</xdr:col>
          <xdr:colOff>2476500</xdr:colOff>
          <xdr:row>12</xdr:row>
          <xdr:rowOff>342900</xdr:rowOff>
        </xdr:to>
        <xdr:sp macro="" textlink="">
          <xdr:nvSpPr>
            <xdr:cNvPr id="20532" name="Drop Down 52" hidden="1">
              <a:extLst>
                <a:ext uri="{63B3BB69-23CF-44E3-9099-C40C66FF867C}">
                  <a14:compatExt spid="_x0000_s20532"/>
                </a:ext>
                <a:ext uri="{FF2B5EF4-FFF2-40B4-BE49-F238E27FC236}">
                  <a16:creationId xmlns:a16="http://schemas.microsoft.com/office/drawing/2014/main" id="{00000000-0008-0000-0500-00003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76200</xdr:rowOff>
        </xdr:from>
        <xdr:to>
          <xdr:col>7</xdr:col>
          <xdr:colOff>2476500</xdr:colOff>
          <xdr:row>13</xdr:row>
          <xdr:rowOff>342900</xdr:rowOff>
        </xdr:to>
        <xdr:sp macro="" textlink="">
          <xdr:nvSpPr>
            <xdr:cNvPr id="20533" name="Drop Down 53" hidden="1">
              <a:extLst>
                <a:ext uri="{63B3BB69-23CF-44E3-9099-C40C66FF867C}">
                  <a14:compatExt spid="_x0000_s20533"/>
                </a:ext>
                <a:ext uri="{FF2B5EF4-FFF2-40B4-BE49-F238E27FC236}">
                  <a16:creationId xmlns:a16="http://schemas.microsoft.com/office/drawing/2014/main" id="{00000000-0008-0000-0500-00003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xdr:row>
          <xdr:rowOff>76200</xdr:rowOff>
        </xdr:from>
        <xdr:to>
          <xdr:col>7</xdr:col>
          <xdr:colOff>2476500</xdr:colOff>
          <xdr:row>14</xdr:row>
          <xdr:rowOff>342900</xdr:rowOff>
        </xdr:to>
        <xdr:sp macro="" textlink="">
          <xdr:nvSpPr>
            <xdr:cNvPr id="20534" name="Drop Down 54" hidden="1">
              <a:extLst>
                <a:ext uri="{63B3BB69-23CF-44E3-9099-C40C66FF867C}">
                  <a14:compatExt spid="_x0000_s20534"/>
                </a:ext>
                <a:ext uri="{FF2B5EF4-FFF2-40B4-BE49-F238E27FC236}">
                  <a16:creationId xmlns:a16="http://schemas.microsoft.com/office/drawing/2014/main" id="{00000000-0008-0000-0500-00003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5</xdr:row>
          <xdr:rowOff>76200</xdr:rowOff>
        </xdr:from>
        <xdr:to>
          <xdr:col>10</xdr:col>
          <xdr:colOff>942975</xdr:colOff>
          <xdr:row>5</xdr:row>
          <xdr:rowOff>342900</xdr:rowOff>
        </xdr:to>
        <xdr:sp macro="" textlink="">
          <xdr:nvSpPr>
            <xdr:cNvPr id="20535" name="Drop Down 55" hidden="1">
              <a:extLst>
                <a:ext uri="{63B3BB69-23CF-44E3-9099-C40C66FF867C}">
                  <a14:compatExt spid="_x0000_s20535"/>
                </a:ext>
                <a:ext uri="{FF2B5EF4-FFF2-40B4-BE49-F238E27FC236}">
                  <a16:creationId xmlns:a16="http://schemas.microsoft.com/office/drawing/2014/main" id="{00000000-0008-0000-0500-00003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xdr:row>
          <xdr:rowOff>76200</xdr:rowOff>
        </xdr:from>
        <xdr:to>
          <xdr:col>10</xdr:col>
          <xdr:colOff>942975</xdr:colOff>
          <xdr:row>6</xdr:row>
          <xdr:rowOff>342900</xdr:rowOff>
        </xdr:to>
        <xdr:sp macro="" textlink="">
          <xdr:nvSpPr>
            <xdr:cNvPr id="20536" name="Drop Down 56" hidden="1">
              <a:extLst>
                <a:ext uri="{63B3BB69-23CF-44E3-9099-C40C66FF867C}">
                  <a14:compatExt spid="_x0000_s20536"/>
                </a:ext>
                <a:ext uri="{FF2B5EF4-FFF2-40B4-BE49-F238E27FC236}">
                  <a16:creationId xmlns:a16="http://schemas.microsoft.com/office/drawing/2014/main" id="{00000000-0008-0000-0500-00003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7</xdr:row>
          <xdr:rowOff>76200</xdr:rowOff>
        </xdr:from>
        <xdr:to>
          <xdr:col>10</xdr:col>
          <xdr:colOff>942975</xdr:colOff>
          <xdr:row>7</xdr:row>
          <xdr:rowOff>342900</xdr:rowOff>
        </xdr:to>
        <xdr:sp macro="" textlink="">
          <xdr:nvSpPr>
            <xdr:cNvPr id="20537" name="Drop Down 57" hidden="1">
              <a:extLst>
                <a:ext uri="{63B3BB69-23CF-44E3-9099-C40C66FF867C}">
                  <a14:compatExt spid="_x0000_s20537"/>
                </a:ext>
                <a:ext uri="{FF2B5EF4-FFF2-40B4-BE49-F238E27FC236}">
                  <a16:creationId xmlns:a16="http://schemas.microsoft.com/office/drawing/2014/main" id="{00000000-0008-0000-0500-00003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xdr:row>
          <xdr:rowOff>76200</xdr:rowOff>
        </xdr:from>
        <xdr:to>
          <xdr:col>10</xdr:col>
          <xdr:colOff>942975</xdr:colOff>
          <xdr:row>8</xdr:row>
          <xdr:rowOff>342900</xdr:rowOff>
        </xdr:to>
        <xdr:sp macro="" textlink="">
          <xdr:nvSpPr>
            <xdr:cNvPr id="20538" name="Drop Down 58" hidden="1">
              <a:extLst>
                <a:ext uri="{63B3BB69-23CF-44E3-9099-C40C66FF867C}">
                  <a14:compatExt spid="_x0000_s20538"/>
                </a:ext>
                <a:ext uri="{FF2B5EF4-FFF2-40B4-BE49-F238E27FC236}">
                  <a16:creationId xmlns:a16="http://schemas.microsoft.com/office/drawing/2014/main" id="{00000000-0008-0000-0500-00003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9</xdr:row>
          <xdr:rowOff>76200</xdr:rowOff>
        </xdr:from>
        <xdr:to>
          <xdr:col>10</xdr:col>
          <xdr:colOff>942975</xdr:colOff>
          <xdr:row>9</xdr:row>
          <xdr:rowOff>342900</xdr:rowOff>
        </xdr:to>
        <xdr:sp macro="" textlink="">
          <xdr:nvSpPr>
            <xdr:cNvPr id="20539" name="Drop Down 59" hidden="1">
              <a:extLst>
                <a:ext uri="{63B3BB69-23CF-44E3-9099-C40C66FF867C}">
                  <a14:compatExt spid="_x0000_s20539"/>
                </a:ext>
                <a:ext uri="{FF2B5EF4-FFF2-40B4-BE49-F238E27FC236}">
                  <a16:creationId xmlns:a16="http://schemas.microsoft.com/office/drawing/2014/main" id="{00000000-0008-0000-0500-00003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10</xdr:row>
          <xdr:rowOff>76200</xdr:rowOff>
        </xdr:from>
        <xdr:to>
          <xdr:col>10</xdr:col>
          <xdr:colOff>942975</xdr:colOff>
          <xdr:row>10</xdr:row>
          <xdr:rowOff>342900</xdr:rowOff>
        </xdr:to>
        <xdr:sp macro="" textlink="">
          <xdr:nvSpPr>
            <xdr:cNvPr id="20540" name="Drop Down 60" hidden="1">
              <a:extLst>
                <a:ext uri="{63B3BB69-23CF-44E3-9099-C40C66FF867C}">
                  <a14:compatExt spid="_x0000_s20540"/>
                </a:ext>
                <a:ext uri="{FF2B5EF4-FFF2-40B4-BE49-F238E27FC236}">
                  <a16:creationId xmlns:a16="http://schemas.microsoft.com/office/drawing/2014/main" id="{00000000-0008-0000-0500-00003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11</xdr:row>
          <xdr:rowOff>76200</xdr:rowOff>
        </xdr:from>
        <xdr:to>
          <xdr:col>10</xdr:col>
          <xdr:colOff>942975</xdr:colOff>
          <xdr:row>11</xdr:row>
          <xdr:rowOff>342900</xdr:rowOff>
        </xdr:to>
        <xdr:sp macro="" textlink="">
          <xdr:nvSpPr>
            <xdr:cNvPr id="20541" name="Drop Down 61" hidden="1">
              <a:extLst>
                <a:ext uri="{63B3BB69-23CF-44E3-9099-C40C66FF867C}">
                  <a14:compatExt spid="_x0000_s20541"/>
                </a:ext>
                <a:ext uri="{FF2B5EF4-FFF2-40B4-BE49-F238E27FC236}">
                  <a16:creationId xmlns:a16="http://schemas.microsoft.com/office/drawing/2014/main" id="{00000000-0008-0000-0500-00003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12</xdr:row>
          <xdr:rowOff>76200</xdr:rowOff>
        </xdr:from>
        <xdr:to>
          <xdr:col>10</xdr:col>
          <xdr:colOff>942975</xdr:colOff>
          <xdr:row>12</xdr:row>
          <xdr:rowOff>342900</xdr:rowOff>
        </xdr:to>
        <xdr:sp macro="" textlink="">
          <xdr:nvSpPr>
            <xdr:cNvPr id="20542" name="Drop Down 62" hidden="1">
              <a:extLst>
                <a:ext uri="{63B3BB69-23CF-44E3-9099-C40C66FF867C}">
                  <a14:compatExt spid="_x0000_s20542"/>
                </a:ext>
                <a:ext uri="{FF2B5EF4-FFF2-40B4-BE49-F238E27FC236}">
                  <a16:creationId xmlns:a16="http://schemas.microsoft.com/office/drawing/2014/main" id="{00000000-0008-0000-0500-00003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13</xdr:row>
          <xdr:rowOff>76200</xdr:rowOff>
        </xdr:from>
        <xdr:to>
          <xdr:col>10</xdr:col>
          <xdr:colOff>942975</xdr:colOff>
          <xdr:row>13</xdr:row>
          <xdr:rowOff>342900</xdr:rowOff>
        </xdr:to>
        <xdr:sp macro="" textlink="">
          <xdr:nvSpPr>
            <xdr:cNvPr id="20543" name="Drop Down 63" hidden="1">
              <a:extLst>
                <a:ext uri="{63B3BB69-23CF-44E3-9099-C40C66FF867C}">
                  <a14:compatExt spid="_x0000_s20543"/>
                </a:ext>
                <a:ext uri="{FF2B5EF4-FFF2-40B4-BE49-F238E27FC236}">
                  <a16:creationId xmlns:a16="http://schemas.microsoft.com/office/drawing/2014/main" id="{00000000-0008-0000-0500-00003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14</xdr:row>
          <xdr:rowOff>76200</xdr:rowOff>
        </xdr:from>
        <xdr:to>
          <xdr:col>10</xdr:col>
          <xdr:colOff>942975</xdr:colOff>
          <xdr:row>14</xdr:row>
          <xdr:rowOff>342900</xdr:rowOff>
        </xdr:to>
        <xdr:sp macro="" textlink="">
          <xdr:nvSpPr>
            <xdr:cNvPr id="20544" name="Drop Down 64" hidden="1">
              <a:extLst>
                <a:ext uri="{63B3BB69-23CF-44E3-9099-C40C66FF867C}">
                  <a14:compatExt spid="_x0000_s20544"/>
                </a:ext>
                <a:ext uri="{FF2B5EF4-FFF2-40B4-BE49-F238E27FC236}">
                  <a16:creationId xmlns:a16="http://schemas.microsoft.com/office/drawing/2014/main" id="{00000000-0008-0000-0500-00004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85725</xdr:rowOff>
        </xdr:from>
        <xdr:to>
          <xdr:col>13</xdr:col>
          <xdr:colOff>2409825</xdr:colOff>
          <xdr:row>5</xdr:row>
          <xdr:rowOff>342900</xdr:rowOff>
        </xdr:to>
        <xdr:sp macro="" textlink="">
          <xdr:nvSpPr>
            <xdr:cNvPr id="20545" name="Drop Down 65" hidden="1">
              <a:extLst>
                <a:ext uri="{63B3BB69-23CF-44E3-9099-C40C66FF867C}">
                  <a14:compatExt spid="_x0000_s20545"/>
                </a:ext>
                <a:ext uri="{FF2B5EF4-FFF2-40B4-BE49-F238E27FC236}">
                  <a16:creationId xmlns:a16="http://schemas.microsoft.com/office/drawing/2014/main" id="{00000000-0008-0000-0500-00004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xdr:row>
          <xdr:rowOff>85725</xdr:rowOff>
        </xdr:from>
        <xdr:to>
          <xdr:col>13</xdr:col>
          <xdr:colOff>2409825</xdr:colOff>
          <xdr:row>6</xdr:row>
          <xdr:rowOff>342900</xdr:rowOff>
        </xdr:to>
        <xdr:sp macro="" textlink="">
          <xdr:nvSpPr>
            <xdr:cNvPr id="20546" name="Drop Down 66" hidden="1">
              <a:extLst>
                <a:ext uri="{63B3BB69-23CF-44E3-9099-C40C66FF867C}">
                  <a14:compatExt spid="_x0000_s20546"/>
                </a:ext>
                <a:ext uri="{FF2B5EF4-FFF2-40B4-BE49-F238E27FC236}">
                  <a16:creationId xmlns:a16="http://schemas.microsoft.com/office/drawing/2014/main" id="{00000000-0008-0000-0500-00004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xdr:row>
          <xdr:rowOff>85725</xdr:rowOff>
        </xdr:from>
        <xdr:to>
          <xdr:col>13</xdr:col>
          <xdr:colOff>2409825</xdr:colOff>
          <xdr:row>7</xdr:row>
          <xdr:rowOff>342900</xdr:rowOff>
        </xdr:to>
        <xdr:sp macro="" textlink="">
          <xdr:nvSpPr>
            <xdr:cNvPr id="20547" name="Drop Down 67" hidden="1">
              <a:extLst>
                <a:ext uri="{63B3BB69-23CF-44E3-9099-C40C66FF867C}">
                  <a14:compatExt spid="_x0000_s20547"/>
                </a:ext>
                <a:ext uri="{FF2B5EF4-FFF2-40B4-BE49-F238E27FC236}">
                  <a16:creationId xmlns:a16="http://schemas.microsoft.com/office/drawing/2014/main" id="{00000000-0008-0000-0500-00004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85725</xdr:rowOff>
        </xdr:from>
        <xdr:to>
          <xdr:col>13</xdr:col>
          <xdr:colOff>2409825</xdr:colOff>
          <xdr:row>8</xdr:row>
          <xdr:rowOff>342900</xdr:rowOff>
        </xdr:to>
        <xdr:sp macro="" textlink="">
          <xdr:nvSpPr>
            <xdr:cNvPr id="20548" name="Drop Down 68" hidden="1">
              <a:extLst>
                <a:ext uri="{63B3BB69-23CF-44E3-9099-C40C66FF867C}">
                  <a14:compatExt spid="_x0000_s20548"/>
                </a:ext>
                <a:ext uri="{FF2B5EF4-FFF2-40B4-BE49-F238E27FC236}">
                  <a16:creationId xmlns:a16="http://schemas.microsoft.com/office/drawing/2014/main" id="{00000000-0008-0000-0500-00004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9</xdr:row>
          <xdr:rowOff>85725</xdr:rowOff>
        </xdr:from>
        <xdr:to>
          <xdr:col>13</xdr:col>
          <xdr:colOff>2409825</xdr:colOff>
          <xdr:row>9</xdr:row>
          <xdr:rowOff>342900</xdr:rowOff>
        </xdr:to>
        <xdr:sp macro="" textlink="">
          <xdr:nvSpPr>
            <xdr:cNvPr id="20549" name="Drop Down 69" hidden="1">
              <a:extLst>
                <a:ext uri="{63B3BB69-23CF-44E3-9099-C40C66FF867C}">
                  <a14:compatExt spid="_x0000_s20549"/>
                </a:ext>
                <a:ext uri="{FF2B5EF4-FFF2-40B4-BE49-F238E27FC236}">
                  <a16:creationId xmlns:a16="http://schemas.microsoft.com/office/drawing/2014/main" id="{00000000-0008-0000-0500-00004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10</xdr:row>
          <xdr:rowOff>85725</xdr:rowOff>
        </xdr:from>
        <xdr:to>
          <xdr:col>13</xdr:col>
          <xdr:colOff>2409825</xdr:colOff>
          <xdr:row>10</xdr:row>
          <xdr:rowOff>342900</xdr:rowOff>
        </xdr:to>
        <xdr:sp macro="" textlink="">
          <xdr:nvSpPr>
            <xdr:cNvPr id="20550" name="Drop Down 70" hidden="1">
              <a:extLst>
                <a:ext uri="{63B3BB69-23CF-44E3-9099-C40C66FF867C}">
                  <a14:compatExt spid="_x0000_s20550"/>
                </a:ext>
                <a:ext uri="{FF2B5EF4-FFF2-40B4-BE49-F238E27FC236}">
                  <a16:creationId xmlns:a16="http://schemas.microsoft.com/office/drawing/2014/main" id="{00000000-0008-0000-0500-00004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85725</xdr:rowOff>
        </xdr:from>
        <xdr:to>
          <xdr:col>13</xdr:col>
          <xdr:colOff>2409825</xdr:colOff>
          <xdr:row>11</xdr:row>
          <xdr:rowOff>342900</xdr:rowOff>
        </xdr:to>
        <xdr:sp macro="" textlink="">
          <xdr:nvSpPr>
            <xdr:cNvPr id="20551" name="Drop Down 71" hidden="1">
              <a:extLst>
                <a:ext uri="{63B3BB69-23CF-44E3-9099-C40C66FF867C}">
                  <a14:compatExt spid="_x0000_s20551"/>
                </a:ext>
                <a:ext uri="{FF2B5EF4-FFF2-40B4-BE49-F238E27FC236}">
                  <a16:creationId xmlns:a16="http://schemas.microsoft.com/office/drawing/2014/main" id="{00000000-0008-0000-0500-00004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85725</xdr:rowOff>
        </xdr:from>
        <xdr:to>
          <xdr:col>13</xdr:col>
          <xdr:colOff>2409825</xdr:colOff>
          <xdr:row>12</xdr:row>
          <xdr:rowOff>342900</xdr:rowOff>
        </xdr:to>
        <xdr:sp macro="" textlink="">
          <xdr:nvSpPr>
            <xdr:cNvPr id="20552" name="Drop Down 72" hidden="1">
              <a:extLst>
                <a:ext uri="{63B3BB69-23CF-44E3-9099-C40C66FF867C}">
                  <a14:compatExt spid="_x0000_s20552"/>
                </a:ext>
                <a:ext uri="{FF2B5EF4-FFF2-40B4-BE49-F238E27FC236}">
                  <a16:creationId xmlns:a16="http://schemas.microsoft.com/office/drawing/2014/main" id="{00000000-0008-0000-0500-00004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13</xdr:row>
          <xdr:rowOff>85725</xdr:rowOff>
        </xdr:from>
        <xdr:to>
          <xdr:col>13</xdr:col>
          <xdr:colOff>2409825</xdr:colOff>
          <xdr:row>13</xdr:row>
          <xdr:rowOff>342900</xdr:rowOff>
        </xdr:to>
        <xdr:sp macro="" textlink="">
          <xdr:nvSpPr>
            <xdr:cNvPr id="20553" name="Drop Down 73" hidden="1">
              <a:extLst>
                <a:ext uri="{63B3BB69-23CF-44E3-9099-C40C66FF867C}">
                  <a14:compatExt spid="_x0000_s20553"/>
                </a:ext>
                <a:ext uri="{FF2B5EF4-FFF2-40B4-BE49-F238E27FC236}">
                  <a16:creationId xmlns:a16="http://schemas.microsoft.com/office/drawing/2014/main" id="{00000000-0008-0000-0500-00004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14</xdr:row>
          <xdr:rowOff>85725</xdr:rowOff>
        </xdr:from>
        <xdr:to>
          <xdr:col>13</xdr:col>
          <xdr:colOff>2409825</xdr:colOff>
          <xdr:row>14</xdr:row>
          <xdr:rowOff>342900</xdr:rowOff>
        </xdr:to>
        <xdr:sp macro="" textlink="">
          <xdr:nvSpPr>
            <xdr:cNvPr id="20554" name="Drop Down 74" hidden="1">
              <a:extLst>
                <a:ext uri="{63B3BB69-23CF-44E3-9099-C40C66FF867C}">
                  <a14:compatExt spid="_x0000_s20554"/>
                </a:ext>
                <a:ext uri="{FF2B5EF4-FFF2-40B4-BE49-F238E27FC236}">
                  <a16:creationId xmlns:a16="http://schemas.microsoft.com/office/drawing/2014/main" id="{00000000-0008-0000-0500-00004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5</xdr:row>
          <xdr:rowOff>76200</xdr:rowOff>
        </xdr:from>
        <xdr:to>
          <xdr:col>16</xdr:col>
          <xdr:colOff>933450</xdr:colOff>
          <xdr:row>5</xdr:row>
          <xdr:rowOff>342900</xdr:rowOff>
        </xdr:to>
        <xdr:sp macro="" textlink="">
          <xdr:nvSpPr>
            <xdr:cNvPr id="20555" name="Drop Down 75" hidden="1">
              <a:extLst>
                <a:ext uri="{63B3BB69-23CF-44E3-9099-C40C66FF867C}">
                  <a14:compatExt spid="_x0000_s20555"/>
                </a:ext>
                <a:ext uri="{FF2B5EF4-FFF2-40B4-BE49-F238E27FC236}">
                  <a16:creationId xmlns:a16="http://schemas.microsoft.com/office/drawing/2014/main" id="{00000000-0008-0000-0500-00004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6</xdr:row>
          <xdr:rowOff>76200</xdr:rowOff>
        </xdr:from>
        <xdr:to>
          <xdr:col>16</xdr:col>
          <xdr:colOff>933450</xdr:colOff>
          <xdr:row>6</xdr:row>
          <xdr:rowOff>342900</xdr:rowOff>
        </xdr:to>
        <xdr:sp macro="" textlink="">
          <xdr:nvSpPr>
            <xdr:cNvPr id="20556" name="Drop Down 76" hidden="1">
              <a:extLst>
                <a:ext uri="{63B3BB69-23CF-44E3-9099-C40C66FF867C}">
                  <a14:compatExt spid="_x0000_s20556"/>
                </a:ext>
                <a:ext uri="{FF2B5EF4-FFF2-40B4-BE49-F238E27FC236}">
                  <a16:creationId xmlns:a16="http://schemas.microsoft.com/office/drawing/2014/main" id="{00000000-0008-0000-0500-00004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7</xdr:row>
          <xdr:rowOff>76200</xdr:rowOff>
        </xdr:from>
        <xdr:to>
          <xdr:col>16</xdr:col>
          <xdr:colOff>933450</xdr:colOff>
          <xdr:row>7</xdr:row>
          <xdr:rowOff>342900</xdr:rowOff>
        </xdr:to>
        <xdr:sp macro="" textlink="">
          <xdr:nvSpPr>
            <xdr:cNvPr id="20557" name="Drop Down 77" hidden="1">
              <a:extLst>
                <a:ext uri="{63B3BB69-23CF-44E3-9099-C40C66FF867C}">
                  <a14:compatExt spid="_x0000_s20557"/>
                </a:ext>
                <a:ext uri="{FF2B5EF4-FFF2-40B4-BE49-F238E27FC236}">
                  <a16:creationId xmlns:a16="http://schemas.microsoft.com/office/drawing/2014/main" id="{00000000-0008-0000-0500-00004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8</xdr:row>
          <xdr:rowOff>76200</xdr:rowOff>
        </xdr:from>
        <xdr:to>
          <xdr:col>16</xdr:col>
          <xdr:colOff>933450</xdr:colOff>
          <xdr:row>8</xdr:row>
          <xdr:rowOff>342900</xdr:rowOff>
        </xdr:to>
        <xdr:sp macro="" textlink="">
          <xdr:nvSpPr>
            <xdr:cNvPr id="20558" name="Drop Down 78" hidden="1">
              <a:extLst>
                <a:ext uri="{63B3BB69-23CF-44E3-9099-C40C66FF867C}">
                  <a14:compatExt spid="_x0000_s20558"/>
                </a:ext>
                <a:ext uri="{FF2B5EF4-FFF2-40B4-BE49-F238E27FC236}">
                  <a16:creationId xmlns:a16="http://schemas.microsoft.com/office/drawing/2014/main" id="{00000000-0008-0000-0500-00004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9</xdr:row>
          <xdr:rowOff>76200</xdr:rowOff>
        </xdr:from>
        <xdr:to>
          <xdr:col>16</xdr:col>
          <xdr:colOff>933450</xdr:colOff>
          <xdr:row>9</xdr:row>
          <xdr:rowOff>342900</xdr:rowOff>
        </xdr:to>
        <xdr:sp macro="" textlink="">
          <xdr:nvSpPr>
            <xdr:cNvPr id="20559" name="Drop Down 79" hidden="1">
              <a:extLst>
                <a:ext uri="{63B3BB69-23CF-44E3-9099-C40C66FF867C}">
                  <a14:compatExt spid="_x0000_s20559"/>
                </a:ext>
                <a:ext uri="{FF2B5EF4-FFF2-40B4-BE49-F238E27FC236}">
                  <a16:creationId xmlns:a16="http://schemas.microsoft.com/office/drawing/2014/main" id="{00000000-0008-0000-0500-00004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10</xdr:row>
          <xdr:rowOff>76200</xdr:rowOff>
        </xdr:from>
        <xdr:to>
          <xdr:col>16</xdr:col>
          <xdr:colOff>933450</xdr:colOff>
          <xdr:row>10</xdr:row>
          <xdr:rowOff>342900</xdr:rowOff>
        </xdr:to>
        <xdr:sp macro="" textlink="">
          <xdr:nvSpPr>
            <xdr:cNvPr id="20560" name="Drop Down 80" hidden="1">
              <a:extLst>
                <a:ext uri="{63B3BB69-23CF-44E3-9099-C40C66FF867C}">
                  <a14:compatExt spid="_x0000_s20560"/>
                </a:ext>
                <a:ext uri="{FF2B5EF4-FFF2-40B4-BE49-F238E27FC236}">
                  <a16:creationId xmlns:a16="http://schemas.microsoft.com/office/drawing/2014/main" id="{00000000-0008-0000-0500-00005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11</xdr:row>
          <xdr:rowOff>76200</xdr:rowOff>
        </xdr:from>
        <xdr:to>
          <xdr:col>16</xdr:col>
          <xdr:colOff>933450</xdr:colOff>
          <xdr:row>11</xdr:row>
          <xdr:rowOff>342900</xdr:rowOff>
        </xdr:to>
        <xdr:sp macro="" textlink="">
          <xdr:nvSpPr>
            <xdr:cNvPr id="20561" name="Drop Down 81" hidden="1">
              <a:extLst>
                <a:ext uri="{63B3BB69-23CF-44E3-9099-C40C66FF867C}">
                  <a14:compatExt spid="_x0000_s20561"/>
                </a:ext>
                <a:ext uri="{FF2B5EF4-FFF2-40B4-BE49-F238E27FC236}">
                  <a16:creationId xmlns:a16="http://schemas.microsoft.com/office/drawing/2014/main" id="{00000000-0008-0000-0500-00005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12</xdr:row>
          <xdr:rowOff>76200</xdr:rowOff>
        </xdr:from>
        <xdr:to>
          <xdr:col>16</xdr:col>
          <xdr:colOff>933450</xdr:colOff>
          <xdr:row>12</xdr:row>
          <xdr:rowOff>342900</xdr:rowOff>
        </xdr:to>
        <xdr:sp macro="" textlink="">
          <xdr:nvSpPr>
            <xdr:cNvPr id="20562" name="Drop Down 82" hidden="1">
              <a:extLst>
                <a:ext uri="{63B3BB69-23CF-44E3-9099-C40C66FF867C}">
                  <a14:compatExt spid="_x0000_s20562"/>
                </a:ext>
                <a:ext uri="{FF2B5EF4-FFF2-40B4-BE49-F238E27FC236}">
                  <a16:creationId xmlns:a16="http://schemas.microsoft.com/office/drawing/2014/main" id="{00000000-0008-0000-0500-00005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13</xdr:row>
          <xdr:rowOff>76200</xdr:rowOff>
        </xdr:from>
        <xdr:to>
          <xdr:col>16</xdr:col>
          <xdr:colOff>933450</xdr:colOff>
          <xdr:row>13</xdr:row>
          <xdr:rowOff>342900</xdr:rowOff>
        </xdr:to>
        <xdr:sp macro="" textlink="">
          <xdr:nvSpPr>
            <xdr:cNvPr id="20563" name="Drop Down 83" hidden="1">
              <a:extLst>
                <a:ext uri="{63B3BB69-23CF-44E3-9099-C40C66FF867C}">
                  <a14:compatExt spid="_x0000_s20563"/>
                </a:ext>
                <a:ext uri="{FF2B5EF4-FFF2-40B4-BE49-F238E27FC236}">
                  <a16:creationId xmlns:a16="http://schemas.microsoft.com/office/drawing/2014/main" id="{00000000-0008-0000-0500-00005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14</xdr:row>
          <xdr:rowOff>76200</xdr:rowOff>
        </xdr:from>
        <xdr:to>
          <xdr:col>16</xdr:col>
          <xdr:colOff>933450</xdr:colOff>
          <xdr:row>14</xdr:row>
          <xdr:rowOff>342900</xdr:rowOff>
        </xdr:to>
        <xdr:sp macro="" textlink="">
          <xdr:nvSpPr>
            <xdr:cNvPr id="20564" name="Drop Down 84" hidden="1">
              <a:extLst>
                <a:ext uri="{63B3BB69-23CF-44E3-9099-C40C66FF867C}">
                  <a14:compatExt spid="_x0000_s20564"/>
                </a:ext>
                <a:ext uri="{FF2B5EF4-FFF2-40B4-BE49-F238E27FC236}">
                  <a16:creationId xmlns:a16="http://schemas.microsoft.com/office/drawing/2014/main" id="{00000000-0008-0000-0500-00005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5</xdr:row>
          <xdr:rowOff>85725</xdr:rowOff>
        </xdr:from>
        <xdr:to>
          <xdr:col>19</xdr:col>
          <xdr:colOff>2409825</xdr:colOff>
          <xdr:row>5</xdr:row>
          <xdr:rowOff>342900</xdr:rowOff>
        </xdr:to>
        <xdr:sp macro="" textlink="">
          <xdr:nvSpPr>
            <xdr:cNvPr id="20565" name="Drop Down 85" hidden="1">
              <a:extLst>
                <a:ext uri="{63B3BB69-23CF-44E3-9099-C40C66FF867C}">
                  <a14:compatExt spid="_x0000_s20565"/>
                </a:ext>
                <a:ext uri="{FF2B5EF4-FFF2-40B4-BE49-F238E27FC236}">
                  <a16:creationId xmlns:a16="http://schemas.microsoft.com/office/drawing/2014/main" id="{00000000-0008-0000-0500-00005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xdr:row>
          <xdr:rowOff>85725</xdr:rowOff>
        </xdr:from>
        <xdr:to>
          <xdr:col>19</xdr:col>
          <xdr:colOff>2409825</xdr:colOff>
          <xdr:row>6</xdr:row>
          <xdr:rowOff>342900</xdr:rowOff>
        </xdr:to>
        <xdr:sp macro="" textlink="">
          <xdr:nvSpPr>
            <xdr:cNvPr id="20566" name="Drop Down 86" hidden="1">
              <a:extLst>
                <a:ext uri="{63B3BB69-23CF-44E3-9099-C40C66FF867C}">
                  <a14:compatExt spid="_x0000_s20566"/>
                </a:ext>
                <a:ext uri="{FF2B5EF4-FFF2-40B4-BE49-F238E27FC236}">
                  <a16:creationId xmlns:a16="http://schemas.microsoft.com/office/drawing/2014/main" id="{00000000-0008-0000-0500-00005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7</xdr:row>
          <xdr:rowOff>85725</xdr:rowOff>
        </xdr:from>
        <xdr:to>
          <xdr:col>19</xdr:col>
          <xdr:colOff>2409825</xdr:colOff>
          <xdr:row>7</xdr:row>
          <xdr:rowOff>342900</xdr:rowOff>
        </xdr:to>
        <xdr:sp macro="" textlink="">
          <xdr:nvSpPr>
            <xdr:cNvPr id="20567" name="Drop Down 87" hidden="1">
              <a:extLst>
                <a:ext uri="{63B3BB69-23CF-44E3-9099-C40C66FF867C}">
                  <a14:compatExt spid="_x0000_s20567"/>
                </a:ext>
                <a:ext uri="{FF2B5EF4-FFF2-40B4-BE49-F238E27FC236}">
                  <a16:creationId xmlns:a16="http://schemas.microsoft.com/office/drawing/2014/main" id="{00000000-0008-0000-0500-00005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xdr:row>
          <xdr:rowOff>85725</xdr:rowOff>
        </xdr:from>
        <xdr:to>
          <xdr:col>19</xdr:col>
          <xdr:colOff>2409825</xdr:colOff>
          <xdr:row>8</xdr:row>
          <xdr:rowOff>342900</xdr:rowOff>
        </xdr:to>
        <xdr:sp macro="" textlink="">
          <xdr:nvSpPr>
            <xdr:cNvPr id="20568" name="Drop Down 88" hidden="1">
              <a:extLst>
                <a:ext uri="{63B3BB69-23CF-44E3-9099-C40C66FF867C}">
                  <a14:compatExt spid="_x0000_s20568"/>
                </a:ext>
                <a:ext uri="{FF2B5EF4-FFF2-40B4-BE49-F238E27FC236}">
                  <a16:creationId xmlns:a16="http://schemas.microsoft.com/office/drawing/2014/main" id="{00000000-0008-0000-0500-00005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xdr:row>
          <xdr:rowOff>85725</xdr:rowOff>
        </xdr:from>
        <xdr:to>
          <xdr:col>19</xdr:col>
          <xdr:colOff>2409825</xdr:colOff>
          <xdr:row>9</xdr:row>
          <xdr:rowOff>342900</xdr:rowOff>
        </xdr:to>
        <xdr:sp macro="" textlink="">
          <xdr:nvSpPr>
            <xdr:cNvPr id="20569" name="Drop Down 89" hidden="1">
              <a:extLst>
                <a:ext uri="{63B3BB69-23CF-44E3-9099-C40C66FF867C}">
                  <a14:compatExt spid="_x0000_s20569"/>
                </a:ext>
                <a:ext uri="{FF2B5EF4-FFF2-40B4-BE49-F238E27FC236}">
                  <a16:creationId xmlns:a16="http://schemas.microsoft.com/office/drawing/2014/main" id="{00000000-0008-0000-0500-00005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10</xdr:row>
          <xdr:rowOff>85725</xdr:rowOff>
        </xdr:from>
        <xdr:to>
          <xdr:col>19</xdr:col>
          <xdr:colOff>2409825</xdr:colOff>
          <xdr:row>10</xdr:row>
          <xdr:rowOff>342900</xdr:rowOff>
        </xdr:to>
        <xdr:sp macro="" textlink="">
          <xdr:nvSpPr>
            <xdr:cNvPr id="20570" name="Drop Down 90" hidden="1">
              <a:extLst>
                <a:ext uri="{63B3BB69-23CF-44E3-9099-C40C66FF867C}">
                  <a14:compatExt spid="_x0000_s20570"/>
                </a:ext>
                <a:ext uri="{FF2B5EF4-FFF2-40B4-BE49-F238E27FC236}">
                  <a16:creationId xmlns:a16="http://schemas.microsoft.com/office/drawing/2014/main" id="{00000000-0008-0000-0500-00005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xdr:row>
          <xdr:rowOff>85725</xdr:rowOff>
        </xdr:from>
        <xdr:to>
          <xdr:col>19</xdr:col>
          <xdr:colOff>2409825</xdr:colOff>
          <xdr:row>11</xdr:row>
          <xdr:rowOff>342900</xdr:rowOff>
        </xdr:to>
        <xdr:sp macro="" textlink="">
          <xdr:nvSpPr>
            <xdr:cNvPr id="20571" name="Drop Down 91" hidden="1">
              <a:extLst>
                <a:ext uri="{63B3BB69-23CF-44E3-9099-C40C66FF867C}">
                  <a14:compatExt spid="_x0000_s20571"/>
                </a:ext>
                <a:ext uri="{FF2B5EF4-FFF2-40B4-BE49-F238E27FC236}">
                  <a16:creationId xmlns:a16="http://schemas.microsoft.com/office/drawing/2014/main" id="{00000000-0008-0000-0500-00005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12</xdr:row>
          <xdr:rowOff>85725</xdr:rowOff>
        </xdr:from>
        <xdr:to>
          <xdr:col>19</xdr:col>
          <xdr:colOff>2409825</xdr:colOff>
          <xdr:row>12</xdr:row>
          <xdr:rowOff>342900</xdr:rowOff>
        </xdr:to>
        <xdr:sp macro="" textlink="">
          <xdr:nvSpPr>
            <xdr:cNvPr id="20572" name="Drop Down 92" hidden="1">
              <a:extLst>
                <a:ext uri="{63B3BB69-23CF-44E3-9099-C40C66FF867C}">
                  <a14:compatExt spid="_x0000_s20572"/>
                </a:ext>
                <a:ext uri="{FF2B5EF4-FFF2-40B4-BE49-F238E27FC236}">
                  <a16:creationId xmlns:a16="http://schemas.microsoft.com/office/drawing/2014/main" id="{00000000-0008-0000-0500-00005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13</xdr:row>
          <xdr:rowOff>85725</xdr:rowOff>
        </xdr:from>
        <xdr:to>
          <xdr:col>19</xdr:col>
          <xdr:colOff>2409825</xdr:colOff>
          <xdr:row>13</xdr:row>
          <xdr:rowOff>342900</xdr:rowOff>
        </xdr:to>
        <xdr:sp macro="" textlink="">
          <xdr:nvSpPr>
            <xdr:cNvPr id="20573" name="Drop Down 93" hidden="1">
              <a:extLst>
                <a:ext uri="{63B3BB69-23CF-44E3-9099-C40C66FF867C}">
                  <a14:compatExt spid="_x0000_s20573"/>
                </a:ext>
                <a:ext uri="{FF2B5EF4-FFF2-40B4-BE49-F238E27FC236}">
                  <a16:creationId xmlns:a16="http://schemas.microsoft.com/office/drawing/2014/main" id="{00000000-0008-0000-0500-00005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14</xdr:row>
          <xdr:rowOff>85725</xdr:rowOff>
        </xdr:from>
        <xdr:to>
          <xdr:col>19</xdr:col>
          <xdr:colOff>2409825</xdr:colOff>
          <xdr:row>14</xdr:row>
          <xdr:rowOff>342900</xdr:rowOff>
        </xdr:to>
        <xdr:sp macro="" textlink="">
          <xdr:nvSpPr>
            <xdr:cNvPr id="20574" name="Drop Down 94" hidden="1">
              <a:extLst>
                <a:ext uri="{63B3BB69-23CF-44E3-9099-C40C66FF867C}">
                  <a14:compatExt spid="_x0000_s20574"/>
                </a:ext>
                <a:ext uri="{FF2B5EF4-FFF2-40B4-BE49-F238E27FC236}">
                  <a16:creationId xmlns:a16="http://schemas.microsoft.com/office/drawing/2014/main" id="{00000000-0008-0000-0500-00005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5</xdr:row>
          <xdr:rowOff>76200</xdr:rowOff>
        </xdr:from>
        <xdr:to>
          <xdr:col>22</xdr:col>
          <xdr:colOff>866775</xdr:colOff>
          <xdr:row>5</xdr:row>
          <xdr:rowOff>342900</xdr:rowOff>
        </xdr:to>
        <xdr:sp macro="" textlink="">
          <xdr:nvSpPr>
            <xdr:cNvPr id="20575" name="Drop Down 95" hidden="1">
              <a:extLst>
                <a:ext uri="{63B3BB69-23CF-44E3-9099-C40C66FF867C}">
                  <a14:compatExt spid="_x0000_s20575"/>
                </a:ext>
                <a:ext uri="{FF2B5EF4-FFF2-40B4-BE49-F238E27FC236}">
                  <a16:creationId xmlns:a16="http://schemas.microsoft.com/office/drawing/2014/main" id="{00000000-0008-0000-0500-00005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6</xdr:row>
          <xdr:rowOff>76200</xdr:rowOff>
        </xdr:from>
        <xdr:to>
          <xdr:col>22</xdr:col>
          <xdr:colOff>866775</xdr:colOff>
          <xdr:row>6</xdr:row>
          <xdr:rowOff>342900</xdr:rowOff>
        </xdr:to>
        <xdr:sp macro="" textlink="">
          <xdr:nvSpPr>
            <xdr:cNvPr id="20576" name="Drop Down 96" hidden="1">
              <a:extLst>
                <a:ext uri="{63B3BB69-23CF-44E3-9099-C40C66FF867C}">
                  <a14:compatExt spid="_x0000_s20576"/>
                </a:ext>
                <a:ext uri="{FF2B5EF4-FFF2-40B4-BE49-F238E27FC236}">
                  <a16:creationId xmlns:a16="http://schemas.microsoft.com/office/drawing/2014/main" id="{00000000-0008-0000-0500-00006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xdr:row>
          <xdr:rowOff>76200</xdr:rowOff>
        </xdr:from>
        <xdr:to>
          <xdr:col>22</xdr:col>
          <xdr:colOff>847725</xdr:colOff>
          <xdr:row>7</xdr:row>
          <xdr:rowOff>342900</xdr:rowOff>
        </xdr:to>
        <xdr:sp macro="" textlink="">
          <xdr:nvSpPr>
            <xdr:cNvPr id="20577" name="Drop Down 97" hidden="1">
              <a:extLst>
                <a:ext uri="{63B3BB69-23CF-44E3-9099-C40C66FF867C}">
                  <a14:compatExt spid="_x0000_s20577"/>
                </a:ext>
                <a:ext uri="{FF2B5EF4-FFF2-40B4-BE49-F238E27FC236}">
                  <a16:creationId xmlns:a16="http://schemas.microsoft.com/office/drawing/2014/main" id="{00000000-0008-0000-0500-00006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8</xdr:row>
          <xdr:rowOff>76200</xdr:rowOff>
        </xdr:from>
        <xdr:to>
          <xdr:col>22</xdr:col>
          <xdr:colOff>885825</xdr:colOff>
          <xdr:row>8</xdr:row>
          <xdr:rowOff>342900</xdr:rowOff>
        </xdr:to>
        <xdr:sp macro="" textlink="">
          <xdr:nvSpPr>
            <xdr:cNvPr id="20578" name="Drop Down 98" hidden="1">
              <a:extLst>
                <a:ext uri="{63B3BB69-23CF-44E3-9099-C40C66FF867C}">
                  <a14:compatExt spid="_x0000_s20578"/>
                </a:ext>
                <a:ext uri="{FF2B5EF4-FFF2-40B4-BE49-F238E27FC236}">
                  <a16:creationId xmlns:a16="http://schemas.microsoft.com/office/drawing/2014/main" id="{00000000-0008-0000-0500-00006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9</xdr:row>
          <xdr:rowOff>76200</xdr:rowOff>
        </xdr:from>
        <xdr:to>
          <xdr:col>22</xdr:col>
          <xdr:colOff>885825</xdr:colOff>
          <xdr:row>9</xdr:row>
          <xdr:rowOff>342900</xdr:rowOff>
        </xdr:to>
        <xdr:sp macro="" textlink="">
          <xdr:nvSpPr>
            <xdr:cNvPr id="20579" name="Drop Down 99" hidden="1">
              <a:extLst>
                <a:ext uri="{63B3BB69-23CF-44E3-9099-C40C66FF867C}">
                  <a14:compatExt spid="_x0000_s20579"/>
                </a:ext>
                <a:ext uri="{FF2B5EF4-FFF2-40B4-BE49-F238E27FC236}">
                  <a16:creationId xmlns:a16="http://schemas.microsoft.com/office/drawing/2014/main" id="{00000000-0008-0000-0500-00006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10</xdr:row>
          <xdr:rowOff>76200</xdr:rowOff>
        </xdr:from>
        <xdr:to>
          <xdr:col>22</xdr:col>
          <xdr:colOff>885825</xdr:colOff>
          <xdr:row>10</xdr:row>
          <xdr:rowOff>342900</xdr:rowOff>
        </xdr:to>
        <xdr:sp macro="" textlink="">
          <xdr:nvSpPr>
            <xdr:cNvPr id="20580" name="Drop Down 100" hidden="1">
              <a:extLst>
                <a:ext uri="{63B3BB69-23CF-44E3-9099-C40C66FF867C}">
                  <a14:compatExt spid="_x0000_s20580"/>
                </a:ext>
                <a:ext uri="{FF2B5EF4-FFF2-40B4-BE49-F238E27FC236}">
                  <a16:creationId xmlns:a16="http://schemas.microsoft.com/office/drawing/2014/main" id="{00000000-0008-0000-0500-00006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11</xdr:row>
          <xdr:rowOff>85725</xdr:rowOff>
        </xdr:from>
        <xdr:to>
          <xdr:col>22</xdr:col>
          <xdr:colOff>885825</xdr:colOff>
          <xdr:row>11</xdr:row>
          <xdr:rowOff>342900</xdr:rowOff>
        </xdr:to>
        <xdr:sp macro="" textlink="">
          <xdr:nvSpPr>
            <xdr:cNvPr id="20581" name="Drop Down 101" hidden="1">
              <a:extLst>
                <a:ext uri="{63B3BB69-23CF-44E3-9099-C40C66FF867C}">
                  <a14:compatExt spid="_x0000_s20581"/>
                </a:ext>
                <a:ext uri="{FF2B5EF4-FFF2-40B4-BE49-F238E27FC236}">
                  <a16:creationId xmlns:a16="http://schemas.microsoft.com/office/drawing/2014/main" id="{00000000-0008-0000-0500-00006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12</xdr:row>
          <xdr:rowOff>76200</xdr:rowOff>
        </xdr:from>
        <xdr:to>
          <xdr:col>22</xdr:col>
          <xdr:colOff>885825</xdr:colOff>
          <xdr:row>12</xdr:row>
          <xdr:rowOff>342900</xdr:rowOff>
        </xdr:to>
        <xdr:sp macro="" textlink="">
          <xdr:nvSpPr>
            <xdr:cNvPr id="20582" name="Drop Down 102" hidden="1">
              <a:extLst>
                <a:ext uri="{63B3BB69-23CF-44E3-9099-C40C66FF867C}">
                  <a14:compatExt spid="_x0000_s20582"/>
                </a:ext>
                <a:ext uri="{FF2B5EF4-FFF2-40B4-BE49-F238E27FC236}">
                  <a16:creationId xmlns:a16="http://schemas.microsoft.com/office/drawing/2014/main" id="{00000000-0008-0000-0500-00006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13</xdr:row>
          <xdr:rowOff>76200</xdr:rowOff>
        </xdr:from>
        <xdr:to>
          <xdr:col>22</xdr:col>
          <xdr:colOff>885825</xdr:colOff>
          <xdr:row>13</xdr:row>
          <xdr:rowOff>342900</xdr:rowOff>
        </xdr:to>
        <xdr:sp macro="" textlink="">
          <xdr:nvSpPr>
            <xdr:cNvPr id="20583" name="Drop Down 103" hidden="1">
              <a:extLst>
                <a:ext uri="{63B3BB69-23CF-44E3-9099-C40C66FF867C}">
                  <a14:compatExt spid="_x0000_s20583"/>
                </a:ext>
                <a:ext uri="{FF2B5EF4-FFF2-40B4-BE49-F238E27FC236}">
                  <a16:creationId xmlns:a16="http://schemas.microsoft.com/office/drawing/2014/main" id="{00000000-0008-0000-0500-00006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14</xdr:row>
          <xdr:rowOff>76200</xdr:rowOff>
        </xdr:from>
        <xdr:to>
          <xdr:col>22</xdr:col>
          <xdr:colOff>885825</xdr:colOff>
          <xdr:row>14</xdr:row>
          <xdr:rowOff>342900</xdr:rowOff>
        </xdr:to>
        <xdr:sp macro="" textlink="">
          <xdr:nvSpPr>
            <xdr:cNvPr id="20584" name="Drop Down 104" hidden="1">
              <a:extLst>
                <a:ext uri="{63B3BB69-23CF-44E3-9099-C40C66FF867C}">
                  <a14:compatExt spid="_x0000_s20584"/>
                </a:ext>
                <a:ext uri="{FF2B5EF4-FFF2-40B4-BE49-F238E27FC236}">
                  <a16:creationId xmlns:a16="http://schemas.microsoft.com/office/drawing/2014/main" id="{00000000-0008-0000-0500-00006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xdr:row>
          <xdr:rowOff>76200</xdr:rowOff>
        </xdr:from>
        <xdr:to>
          <xdr:col>25</xdr:col>
          <xdr:colOff>2371725</xdr:colOff>
          <xdr:row>5</xdr:row>
          <xdr:rowOff>342900</xdr:rowOff>
        </xdr:to>
        <xdr:sp macro="" textlink="">
          <xdr:nvSpPr>
            <xdr:cNvPr id="20585" name="Drop Down 105" hidden="1">
              <a:extLst>
                <a:ext uri="{63B3BB69-23CF-44E3-9099-C40C66FF867C}">
                  <a14:compatExt spid="_x0000_s20585"/>
                </a:ext>
                <a:ext uri="{FF2B5EF4-FFF2-40B4-BE49-F238E27FC236}">
                  <a16:creationId xmlns:a16="http://schemas.microsoft.com/office/drawing/2014/main" id="{00000000-0008-0000-0500-00006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6</xdr:row>
          <xdr:rowOff>76200</xdr:rowOff>
        </xdr:from>
        <xdr:to>
          <xdr:col>25</xdr:col>
          <xdr:colOff>2371725</xdr:colOff>
          <xdr:row>6</xdr:row>
          <xdr:rowOff>342900</xdr:rowOff>
        </xdr:to>
        <xdr:sp macro="" textlink="">
          <xdr:nvSpPr>
            <xdr:cNvPr id="20586" name="Drop Down 106" hidden="1">
              <a:extLst>
                <a:ext uri="{63B3BB69-23CF-44E3-9099-C40C66FF867C}">
                  <a14:compatExt spid="_x0000_s20586"/>
                </a:ext>
                <a:ext uri="{FF2B5EF4-FFF2-40B4-BE49-F238E27FC236}">
                  <a16:creationId xmlns:a16="http://schemas.microsoft.com/office/drawing/2014/main" id="{00000000-0008-0000-0500-00006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xdr:row>
          <xdr:rowOff>76200</xdr:rowOff>
        </xdr:from>
        <xdr:to>
          <xdr:col>25</xdr:col>
          <xdr:colOff>2371725</xdr:colOff>
          <xdr:row>7</xdr:row>
          <xdr:rowOff>342900</xdr:rowOff>
        </xdr:to>
        <xdr:sp macro="" textlink="">
          <xdr:nvSpPr>
            <xdr:cNvPr id="20587" name="Drop Down 107" hidden="1">
              <a:extLst>
                <a:ext uri="{63B3BB69-23CF-44E3-9099-C40C66FF867C}">
                  <a14:compatExt spid="_x0000_s20587"/>
                </a:ext>
                <a:ext uri="{FF2B5EF4-FFF2-40B4-BE49-F238E27FC236}">
                  <a16:creationId xmlns:a16="http://schemas.microsoft.com/office/drawing/2014/main" id="{00000000-0008-0000-0500-00006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xdr:row>
          <xdr:rowOff>76200</xdr:rowOff>
        </xdr:from>
        <xdr:to>
          <xdr:col>25</xdr:col>
          <xdr:colOff>2371725</xdr:colOff>
          <xdr:row>8</xdr:row>
          <xdr:rowOff>342900</xdr:rowOff>
        </xdr:to>
        <xdr:sp macro="" textlink="">
          <xdr:nvSpPr>
            <xdr:cNvPr id="20588" name="Drop Down 108" hidden="1">
              <a:extLst>
                <a:ext uri="{63B3BB69-23CF-44E3-9099-C40C66FF867C}">
                  <a14:compatExt spid="_x0000_s20588"/>
                </a:ext>
                <a:ext uri="{FF2B5EF4-FFF2-40B4-BE49-F238E27FC236}">
                  <a16:creationId xmlns:a16="http://schemas.microsoft.com/office/drawing/2014/main" id="{00000000-0008-0000-0500-00006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9</xdr:row>
          <xdr:rowOff>76200</xdr:rowOff>
        </xdr:from>
        <xdr:to>
          <xdr:col>25</xdr:col>
          <xdr:colOff>2371725</xdr:colOff>
          <xdr:row>9</xdr:row>
          <xdr:rowOff>342900</xdr:rowOff>
        </xdr:to>
        <xdr:sp macro="" textlink="">
          <xdr:nvSpPr>
            <xdr:cNvPr id="20589" name="Drop Down 109" hidden="1">
              <a:extLst>
                <a:ext uri="{63B3BB69-23CF-44E3-9099-C40C66FF867C}">
                  <a14:compatExt spid="_x0000_s20589"/>
                </a:ext>
                <a:ext uri="{FF2B5EF4-FFF2-40B4-BE49-F238E27FC236}">
                  <a16:creationId xmlns:a16="http://schemas.microsoft.com/office/drawing/2014/main" id="{00000000-0008-0000-0500-00006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10</xdr:row>
          <xdr:rowOff>76200</xdr:rowOff>
        </xdr:from>
        <xdr:to>
          <xdr:col>25</xdr:col>
          <xdr:colOff>2371725</xdr:colOff>
          <xdr:row>10</xdr:row>
          <xdr:rowOff>342900</xdr:rowOff>
        </xdr:to>
        <xdr:sp macro="" textlink="">
          <xdr:nvSpPr>
            <xdr:cNvPr id="20590" name="Drop Down 110" hidden="1">
              <a:extLst>
                <a:ext uri="{63B3BB69-23CF-44E3-9099-C40C66FF867C}">
                  <a14:compatExt spid="_x0000_s20590"/>
                </a:ext>
                <a:ext uri="{FF2B5EF4-FFF2-40B4-BE49-F238E27FC236}">
                  <a16:creationId xmlns:a16="http://schemas.microsoft.com/office/drawing/2014/main" id="{00000000-0008-0000-0500-00006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11</xdr:row>
          <xdr:rowOff>76200</xdr:rowOff>
        </xdr:from>
        <xdr:to>
          <xdr:col>25</xdr:col>
          <xdr:colOff>2371725</xdr:colOff>
          <xdr:row>11</xdr:row>
          <xdr:rowOff>342900</xdr:rowOff>
        </xdr:to>
        <xdr:sp macro="" textlink="">
          <xdr:nvSpPr>
            <xdr:cNvPr id="20591" name="Drop Down 111" hidden="1">
              <a:extLst>
                <a:ext uri="{63B3BB69-23CF-44E3-9099-C40C66FF867C}">
                  <a14:compatExt spid="_x0000_s20591"/>
                </a:ext>
                <a:ext uri="{FF2B5EF4-FFF2-40B4-BE49-F238E27FC236}">
                  <a16:creationId xmlns:a16="http://schemas.microsoft.com/office/drawing/2014/main" id="{00000000-0008-0000-0500-00006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12</xdr:row>
          <xdr:rowOff>76200</xdr:rowOff>
        </xdr:from>
        <xdr:to>
          <xdr:col>25</xdr:col>
          <xdr:colOff>2371725</xdr:colOff>
          <xdr:row>12</xdr:row>
          <xdr:rowOff>342900</xdr:rowOff>
        </xdr:to>
        <xdr:sp macro="" textlink="">
          <xdr:nvSpPr>
            <xdr:cNvPr id="20592" name="Drop Down 112" hidden="1">
              <a:extLst>
                <a:ext uri="{63B3BB69-23CF-44E3-9099-C40C66FF867C}">
                  <a14:compatExt spid="_x0000_s20592"/>
                </a:ext>
                <a:ext uri="{FF2B5EF4-FFF2-40B4-BE49-F238E27FC236}">
                  <a16:creationId xmlns:a16="http://schemas.microsoft.com/office/drawing/2014/main" id="{00000000-0008-0000-0500-00007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76200</xdr:rowOff>
        </xdr:from>
        <xdr:to>
          <xdr:col>25</xdr:col>
          <xdr:colOff>2371725</xdr:colOff>
          <xdr:row>13</xdr:row>
          <xdr:rowOff>342900</xdr:rowOff>
        </xdr:to>
        <xdr:sp macro="" textlink="">
          <xdr:nvSpPr>
            <xdr:cNvPr id="20593" name="Drop Down 113" hidden="1">
              <a:extLst>
                <a:ext uri="{63B3BB69-23CF-44E3-9099-C40C66FF867C}">
                  <a14:compatExt spid="_x0000_s20593"/>
                </a:ext>
                <a:ext uri="{FF2B5EF4-FFF2-40B4-BE49-F238E27FC236}">
                  <a16:creationId xmlns:a16="http://schemas.microsoft.com/office/drawing/2014/main" id="{00000000-0008-0000-0500-00007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14</xdr:row>
          <xdr:rowOff>76200</xdr:rowOff>
        </xdr:from>
        <xdr:to>
          <xdr:col>25</xdr:col>
          <xdr:colOff>2371725</xdr:colOff>
          <xdr:row>14</xdr:row>
          <xdr:rowOff>342900</xdr:rowOff>
        </xdr:to>
        <xdr:sp macro="" textlink="">
          <xdr:nvSpPr>
            <xdr:cNvPr id="20594" name="Drop Down 114" hidden="1">
              <a:extLst>
                <a:ext uri="{63B3BB69-23CF-44E3-9099-C40C66FF867C}">
                  <a14:compatExt spid="_x0000_s20594"/>
                </a:ext>
                <a:ext uri="{FF2B5EF4-FFF2-40B4-BE49-F238E27FC236}">
                  <a16:creationId xmlns:a16="http://schemas.microsoft.com/office/drawing/2014/main" id="{00000000-0008-0000-0500-00007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5</xdr:row>
          <xdr:rowOff>76200</xdr:rowOff>
        </xdr:from>
        <xdr:to>
          <xdr:col>28</xdr:col>
          <xdr:colOff>876300</xdr:colOff>
          <xdr:row>5</xdr:row>
          <xdr:rowOff>342900</xdr:rowOff>
        </xdr:to>
        <xdr:sp macro="" textlink="">
          <xdr:nvSpPr>
            <xdr:cNvPr id="20595" name="Drop Down 115" hidden="1">
              <a:extLst>
                <a:ext uri="{63B3BB69-23CF-44E3-9099-C40C66FF867C}">
                  <a14:compatExt spid="_x0000_s20595"/>
                </a:ext>
                <a:ext uri="{FF2B5EF4-FFF2-40B4-BE49-F238E27FC236}">
                  <a16:creationId xmlns:a16="http://schemas.microsoft.com/office/drawing/2014/main" id="{00000000-0008-0000-0500-00007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6</xdr:row>
          <xdr:rowOff>76200</xdr:rowOff>
        </xdr:from>
        <xdr:to>
          <xdr:col>28</xdr:col>
          <xdr:colOff>876300</xdr:colOff>
          <xdr:row>6</xdr:row>
          <xdr:rowOff>342900</xdr:rowOff>
        </xdr:to>
        <xdr:sp macro="" textlink="">
          <xdr:nvSpPr>
            <xdr:cNvPr id="20596" name="Drop Down 116" hidden="1">
              <a:extLst>
                <a:ext uri="{63B3BB69-23CF-44E3-9099-C40C66FF867C}">
                  <a14:compatExt spid="_x0000_s20596"/>
                </a:ext>
                <a:ext uri="{FF2B5EF4-FFF2-40B4-BE49-F238E27FC236}">
                  <a16:creationId xmlns:a16="http://schemas.microsoft.com/office/drawing/2014/main" id="{00000000-0008-0000-0500-00007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7</xdr:row>
          <xdr:rowOff>76200</xdr:rowOff>
        </xdr:from>
        <xdr:to>
          <xdr:col>28</xdr:col>
          <xdr:colOff>876300</xdr:colOff>
          <xdr:row>7</xdr:row>
          <xdr:rowOff>342900</xdr:rowOff>
        </xdr:to>
        <xdr:sp macro="" textlink="">
          <xdr:nvSpPr>
            <xdr:cNvPr id="20597" name="Drop Down 117" hidden="1">
              <a:extLst>
                <a:ext uri="{63B3BB69-23CF-44E3-9099-C40C66FF867C}">
                  <a14:compatExt spid="_x0000_s20597"/>
                </a:ext>
                <a:ext uri="{FF2B5EF4-FFF2-40B4-BE49-F238E27FC236}">
                  <a16:creationId xmlns:a16="http://schemas.microsoft.com/office/drawing/2014/main" id="{00000000-0008-0000-0500-00007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xdr:row>
          <xdr:rowOff>76200</xdr:rowOff>
        </xdr:from>
        <xdr:to>
          <xdr:col>28</xdr:col>
          <xdr:colOff>876300</xdr:colOff>
          <xdr:row>8</xdr:row>
          <xdr:rowOff>342900</xdr:rowOff>
        </xdr:to>
        <xdr:sp macro="" textlink="">
          <xdr:nvSpPr>
            <xdr:cNvPr id="20598" name="Drop Down 118" hidden="1">
              <a:extLst>
                <a:ext uri="{63B3BB69-23CF-44E3-9099-C40C66FF867C}">
                  <a14:compatExt spid="_x0000_s20598"/>
                </a:ext>
                <a:ext uri="{FF2B5EF4-FFF2-40B4-BE49-F238E27FC236}">
                  <a16:creationId xmlns:a16="http://schemas.microsoft.com/office/drawing/2014/main" id="{00000000-0008-0000-0500-00007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9</xdr:row>
          <xdr:rowOff>76200</xdr:rowOff>
        </xdr:from>
        <xdr:to>
          <xdr:col>28</xdr:col>
          <xdr:colOff>876300</xdr:colOff>
          <xdr:row>9</xdr:row>
          <xdr:rowOff>342900</xdr:rowOff>
        </xdr:to>
        <xdr:sp macro="" textlink="">
          <xdr:nvSpPr>
            <xdr:cNvPr id="20599" name="Drop Down 119" hidden="1">
              <a:extLst>
                <a:ext uri="{63B3BB69-23CF-44E3-9099-C40C66FF867C}">
                  <a14:compatExt spid="_x0000_s20599"/>
                </a:ext>
                <a:ext uri="{FF2B5EF4-FFF2-40B4-BE49-F238E27FC236}">
                  <a16:creationId xmlns:a16="http://schemas.microsoft.com/office/drawing/2014/main" id="{00000000-0008-0000-0500-00007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10</xdr:row>
          <xdr:rowOff>76200</xdr:rowOff>
        </xdr:from>
        <xdr:to>
          <xdr:col>28</xdr:col>
          <xdr:colOff>876300</xdr:colOff>
          <xdr:row>10</xdr:row>
          <xdr:rowOff>342900</xdr:rowOff>
        </xdr:to>
        <xdr:sp macro="" textlink="">
          <xdr:nvSpPr>
            <xdr:cNvPr id="20600" name="Drop Down 120" hidden="1">
              <a:extLst>
                <a:ext uri="{63B3BB69-23CF-44E3-9099-C40C66FF867C}">
                  <a14:compatExt spid="_x0000_s20600"/>
                </a:ext>
                <a:ext uri="{FF2B5EF4-FFF2-40B4-BE49-F238E27FC236}">
                  <a16:creationId xmlns:a16="http://schemas.microsoft.com/office/drawing/2014/main" id="{00000000-0008-0000-0500-00007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11</xdr:row>
          <xdr:rowOff>76200</xdr:rowOff>
        </xdr:from>
        <xdr:to>
          <xdr:col>28</xdr:col>
          <xdr:colOff>876300</xdr:colOff>
          <xdr:row>11</xdr:row>
          <xdr:rowOff>342900</xdr:rowOff>
        </xdr:to>
        <xdr:sp macro="" textlink="">
          <xdr:nvSpPr>
            <xdr:cNvPr id="20601" name="Drop Down 121" hidden="1">
              <a:extLst>
                <a:ext uri="{63B3BB69-23CF-44E3-9099-C40C66FF867C}">
                  <a14:compatExt spid="_x0000_s20601"/>
                </a:ext>
                <a:ext uri="{FF2B5EF4-FFF2-40B4-BE49-F238E27FC236}">
                  <a16:creationId xmlns:a16="http://schemas.microsoft.com/office/drawing/2014/main" id="{00000000-0008-0000-0500-00007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12</xdr:row>
          <xdr:rowOff>85725</xdr:rowOff>
        </xdr:from>
        <xdr:to>
          <xdr:col>28</xdr:col>
          <xdr:colOff>876300</xdr:colOff>
          <xdr:row>12</xdr:row>
          <xdr:rowOff>342900</xdr:rowOff>
        </xdr:to>
        <xdr:sp macro="" textlink="">
          <xdr:nvSpPr>
            <xdr:cNvPr id="20602" name="Drop Down 122" hidden="1">
              <a:extLst>
                <a:ext uri="{63B3BB69-23CF-44E3-9099-C40C66FF867C}">
                  <a14:compatExt spid="_x0000_s20602"/>
                </a:ext>
                <a:ext uri="{FF2B5EF4-FFF2-40B4-BE49-F238E27FC236}">
                  <a16:creationId xmlns:a16="http://schemas.microsoft.com/office/drawing/2014/main" id="{00000000-0008-0000-0500-00007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13</xdr:row>
          <xdr:rowOff>76200</xdr:rowOff>
        </xdr:from>
        <xdr:to>
          <xdr:col>28</xdr:col>
          <xdr:colOff>876300</xdr:colOff>
          <xdr:row>13</xdr:row>
          <xdr:rowOff>342900</xdr:rowOff>
        </xdr:to>
        <xdr:sp macro="" textlink="">
          <xdr:nvSpPr>
            <xdr:cNvPr id="20603" name="Drop Down 123" hidden="1">
              <a:extLst>
                <a:ext uri="{63B3BB69-23CF-44E3-9099-C40C66FF867C}">
                  <a14:compatExt spid="_x0000_s20603"/>
                </a:ext>
                <a:ext uri="{FF2B5EF4-FFF2-40B4-BE49-F238E27FC236}">
                  <a16:creationId xmlns:a16="http://schemas.microsoft.com/office/drawing/2014/main" id="{00000000-0008-0000-0500-00007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14</xdr:row>
          <xdr:rowOff>76200</xdr:rowOff>
        </xdr:from>
        <xdr:to>
          <xdr:col>28</xdr:col>
          <xdr:colOff>876300</xdr:colOff>
          <xdr:row>14</xdr:row>
          <xdr:rowOff>342900</xdr:rowOff>
        </xdr:to>
        <xdr:sp macro="" textlink="">
          <xdr:nvSpPr>
            <xdr:cNvPr id="20604" name="Drop Down 124" hidden="1">
              <a:extLst>
                <a:ext uri="{63B3BB69-23CF-44E3-9099-C40C66FF867C}">
                  <a14:compatExt spid="_x0000_s20604"/>
                </a:ext>
                <a:ext uri="{FF2B5EF4-FFF2-40B4-BE49-F238E27FC236}">
                  <a16:creationId xmlns:a16="http://schemas.microsoft.com/office/drawing/2014/main" id="{00000000-0008-0000-0500-00007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xdr:row>
          <xdr:rowOff>76200</xdr:rowOff>
        </xdr:from>
        <xdr:to>
          <xdr:col>1</xdr:col>
          <xdr:colOff>2476500</xdr:colOff>
          <xdr:row>13</xdr:row>
          <xdr:rowOff>342900</xdr:rowOff>
        </xdr:to>
        <xdr:sp macro="" textlink="">
          <xdr:nvSpPr>
            <xdr:cNvPr id="20605" name="Drop Down 125" hidden="1">
              <a:extLst>
                <a:ext uri="{63B3BB69-23CF-44E3-9099-C40C66FF867C}">
                  <a14:compatExt spid="_x0000_s20605"/>
                </a:ext>
                <a:ext uri="{FF2B5EF4-FFF2-40B4-BE49-F238E27FC236}">
                  <a16:creationId xmlns:a16="http://schemas.microsoft.com/office/drawing/2014/main" id="{00000000-0008-0000-0500-00007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238125</xdr:colOff>
          <xdr:row>5</xdr:row>
          <xdr:rowOff>85725</xdr:rowOff>
        </xdr:from>
        <xdr:to>
          <xdr:col>35</xdr:col>
          <xdr:colOff>1038225</xdr:colOff>
          <xdr:row>5</xdr:row>
          <xdr:rowOff>352425</xdr:rowOff>
        </xdr:to>
        <xdr:sp macro="" textlink="">
          <xdr:nvSpPr>
            <xdr:cNvPr id="20616" name="Drop Down 136" hidden="1">
              <a:extLst>
                <a:ext uri="{63B3BB69-23CF-44E3-9099-C40C66FF867C}">
                  <a14:compatExt spid="_x0000_s20616"/>
                </a:ext>
                <a:ext uri="{FF2B5EF4-FFF2-40B4-BE49-F238E27FC236}">
                  <a16:creationId xmlns:a16="http://schemas.microsoft.com/office/drawing/2014/main" id="{00000000-0008-0000-0500-00008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228600</xdr:colOff>
          <xdr:row>6</xdr:row>
          <xdr:rowOff>114300</xdr:rowOff>
        </xdr:from>
        <xdr:to>
          <xdr:col>35</xdr:col>
          <xdr:colOff>1028700</xdr:colOff>
          <xdr:row>6</xdr:row>
          <xdr:rowOff>381000</xdr:rowOff>
        </xdr:to>
        <xdr:sp macro="" textlink="">
          <xdr:nvSpPr>
            <xdr:cNvPr id="20617" name="Drop Down 137" hidden="1">
              <a:extLst>
                <a:ext uri="{63B3BB69-23CF-44E3-9099-C40C66FF867C}">
                  <a14:compatExt spid="_x0000_s20617"/>
                </a:ext>
                <a:ext uri="{FF2B5EF4-FFF2-40B4-BE49-F238E27FC236}">
                  <a16:creationId xmlns:a16="http://schemas.microsoft.com/office/drawing/2014/main" id="{00000000-0008-0000-0500-00008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257175</xdr:colOff>
          <xdr:row>7</xdr:row>
          <xdr:rowOff>104775</xdr:rowOff>
        </xdr:from>
        <xdr:to>
          <xdr:col>35</xdr:col>
          <xdr:colOff>1057275</xdr:colOff>
          <xdr:row>7</xdr:row>
          <xdr:rowOff>371475</xdr:rowOff>
        </xdr:to>
        <xdr:sp macro="" textlink="">
          <xdr:nvSpPr>
            <xdr:cNvPr id="20618" name="Drop Down 138" hidden="1">
              <a:extLst>
                <a:ext uri="{63B3BB69-23CF-44E3-9099-C40C66FF867C}">
                  <a14:compatExt spid="_x0000_s20618"/>
                </a:ext>
                <a:ext uri="{FF2B5EF4-FFF2-40B4-BE49-F238E27FC236}">
                  <a16:creationId xmlns:a16="http://schemas.microsoft.com/office/drawing/2014/main" id="{00000000-0008-0000-0500-00008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238125</xdr:colOff>
          <xdr:row>9</xdr:row>
          <xdr:rowOff>66675</xdr:rowOff>
        </xdr:from>
        <xdr:to>
          <xdr:col>35</xdr:col>
          <xdr:colOff>1038225</xdr:colOff>
          <xdr:row>9</xdr:row>
          <xdr:rowOff>342900</xdr:rowOff>
        </xdr:to>
        <xdr:sp macro="" textlink="">
          <xdr:nvSpPr>
            <xdr:cNvPr id="20619" name="Drop Down 139" hidden="1">
              <a:extLst>
                <a:ext uri="{63B3BB69-23CF-44E3-9099-C40C66FF867C}">
                  <a14:compatExt spid="_x0000_s20619"/>
                </a:ext>
                <a:ext uri="{FF2B5EF4-FFF2-40B4-BE49-F238E27FC236}">
                  <a16:creationId xmlns:a16="http://schemas.microsoft.com/office/drawing/2014/main" id="{00000000-0008-0000-0500-00008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257175</xdr:colOff>
          <xdr:row>8</xdr:row>
          <xdr:rowOff>66675</xdr:rowOff>
        </xdr:from>
        <xdr:to>
          <xdr:col>35</xdr:col>
          <xdr:colOff>1057275</xdr:colOff>
          <xdr:row>8</xdr:row>
          <xdr:rowOff>342900</xdr:rowOff>
        </xdr:to>
        <xdr:sp macro="" textlink="">
          <xdr:nvSpPr>
            <xdr:cNvPr id="20620" name="Drop Down 140" hidden="1">
              <a:extLst>
                <a:ext uri="{63B3BB69-23CF-44E3-9099-C40C66FF867C}">
                  <a14:compatExt spid="_x0000_s20620"/>
                </a:ext>
                <a:ext uri="{FF2B5EF4-FFF2-40B4-BE49-F238E27FC236}">
                  <a16:creationId xmlns:a16="http://schemas.microsoft.com/office/drawing/2014/main" id="{00000000-0008-0000-0500-00008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6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6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6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6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6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6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6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6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6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6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6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6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6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6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6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6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6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xdr:row>
          <xdr:rowOff>152400</xdr:rowOff>
        </xdr:from>
        <xdr:to>
          <xdr:col>24</xdr:col>
          <xdr:colOff>504825</xdr:colOff>
          <xdr:row>5</xdr:row>
          <xdr:rowOff>371475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6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xdr:row>
          <xdr:rowOff>123825</xdr:rowOff>
        </xdr:from>
        <xdr:to>
          <xdr:col>24</xdr:col>
          <xdr:colOff>504825</xdr:colOff>
          <xdr:row>6</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6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6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6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2486025</xdr:colOff>
          <xdr:row>9</xdr:row>
          <xdr:rowOff>342900</xdr:rowOff>
        </xdr:to>
        <xdr:sp macro="" textlink="">
          <xdr:nvSpPr>
            <xdr:cNvPr id="2106" name="Drop Down 58" hidden="1">
              <a:extLst>
                <a:ext uri="{63B3BB69-23CF-44E3-9099-C40C66FF867C}">
                  <a14:compatExt spid="_x0000_s2106"/>
                </a:ext>
                <a:ext uri="{FF2B5EF4-FFF2-40B4-BE49-F238E27FC236}">
                  <a16:creationId xmlns:a16="http://schemas.microsoft.com/office/drawing/2014/main" id="{00000000-0008-0000-06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2486025</xdr:colOff>
          <xdr:row>10</xdr:row>
          <xdr:rowOff>381000</xdr:rowOff>
        </xdr:to>
        <xdr:sp macro="" textlink="">
          <xdr:nvSpPr>
            <xdr:cNvPr id="2107" name="Drop Down 59" hidden="1">
              <a:extLst>
                <a:ext uri="{63B3BB69-23CF-44E3-9099-C40C66FF867C}">
                  <a14:compatExt spid="_x0000_s2107"/>
                </a:ext>
                <a:ext uri="{FF2B5EF4-FFF2-40B4-BE49-F238E27FC236}">
                  <a16:creationId xmlns:a16="http://schemas.microsoft.com/office/drawing/2014/main" id="{00000000-0008-0000-06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2486025</xdr:colOff>
          <xdr:row>11</xdr:row>
          <xdr:rowOff>381000</xdr:rowOff>
        </xdr:to>
        <xdr:sp macro="" textlink="">
          <xdr:nvSpPr>
            <xdr:cNvPr id="2108" name="Drop Down 60" hidden="1">
              <a:extLst>
                <a:ext uri="{63B3BB69-23CF-44E3-9099-C40C66FF867C}">
                  <a14:compatExt spid="_x0000_s2108"/>
                </a:ext>
                <a:ext uri="{FF2B5EF4-FFF2-40B4-BE49-F238E27FC236}">
                  <a16:creationId xmlns:a16="http://schemas.microsoft.com/office/drawing/2014/main" id="{00000000-0008-0000-06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2109" name="Drop Down 61" hidden="1">
              <a:extLst>
                <a:ext uri="{63B3BB69-23CF-44E3-9099-C40C66FF867C}">
                  <a14:compatExt spid="_x0000_s2109"/>
                </a:ext>
                <a:ext uri="{FF2B5EF4-FFF2-40B4-BE49-F238E27FC236}">
                  <a16:creationId xmlns:a16="http://schemas.microsoft.com/office/drawing/2014/main" id="{00000000-0008-0000-06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2486025</xdr:colOff>
          <xdr:row>13</xdr:row>
          <xdr:rowOff>342900</xdr:rowOff>
        </xdr:to>
        <xdr:sp macro="" textlink="">
          <xdr:nvSpPr>
            <xdr:cNvPr id="2110" name="Drop Down 62" hidden="1">
              <a:extLst>
                <a:ext uri="{63B3BB69-23CF-44E3-9099-C40C66FF867C}">
                  <a14:compatExt spid="_x0000_s2110"/>
                </a:ext>
                <a:ext uri="{FF2B5EF4-FFF2-40B4-BE49-F238E27FC236}">
                  <a16:creationId xmlns:a16="http://schemas.microsoft.com/office/drawing/2014/main" id="{00000000-0008-0000-06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2486025</xdr:colOff>
          <xdr:row>14</xdr:row>
          <xdr:rowOff>342900</xdr:rowOff>
        </xdr:to>
        <xdr:sp macro="" textlink="">
          <xdr:nvSpPr>
            <xdr:cNvPr id="2111" name="Drop Down 63" hidden="1">
              <a:extLst>
                <a:ext uri="{63B3BB69-23CF-44E3-9099-C40C66FF867C}">
                  <a14:compatExt spid="_x0000_s2111"/>
                </a:ext>
                <a:ext uri="{FF2B5EF4-FFF2-40B4-BE49-F238E27FC236}">
                  <a16:creationId xmlns:a16="http://schemas.microsoft.com/office/drawing/2014/main" id="{00000000-0008-0000-06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2486025</xdr:colOff>
          <xdr:row>15</xdr:row>
          <xdr:rowOff>342900</xdr:rowOff>
        </xdr:to>
        <xdr:sp macro="" textlink="">
          <xdr:nvSpPr>
            <xdr:cNvPr id="2112" name="Drop Down 64" hidden="1">
              <a:extLst>
                <a:ext uri="{63B3BB69-23CF-44E3-9099-C40C66FF867C}">
                  <a14:compatExt spid="_x0000_s2112"/>
                </a:ext>
                <a:ext uri="{FF2B5EF4-FFF2-40B4-BE49-F238E27FC236}">
                  <a16:creationId xmlns:a16="http://schemas.microsoft.com/office/drawing/2014/main" id="{00000000-0008-0000-06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2486025</xdr:colOff>
          <xdr:row>16</xdr:row>
          <xdr:rowOff>342900</xdr:rowOff>
        </xdr:to>
        <xdr:sp macro="" textlink="">
          <xdr:nvSpPr>
            <xdr:cNvPr id="2113" name="Drop Down 65" hidden="1">
              <a:extLst>
                <a:ext uri="{63B3BB69-23CF-44E3-9099-C40C66FF867C}">
                  <a14:compatExt spid="_x0000_s2113"/>
                </a:ext>
                <a:ext uri="{FF2B5EF4-FFF2-40B4-BE49-F238E27FC236}">
                  <a16:creationId xmlns:a16="http://schemas.microsoft.com/office/drawing/2014/main" id="{00000000-0008-0000-06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2486025</xdr:colOff>
          <xdr:row>18</xdr:row>
          <xdr:rowOff>342900</xdr:rowOff>
        </xdr:to>
        <xdr:sp macro="" textlink="">
          <xdr:nvSpPr>
            <xdr:cNvPr id="2115" name="Drop Down 67" hidden="1">
              <a:extLst>
                <a:ext uri="{63B3BB69-23CF-44E3-9099-C40C66FF867C}">
                  <a14:compatExt spid="_x0000_s2115"/>
                </a:ext>
                <a:ext uri="{FF2B5EF4-FFF2-40B4-BE49-F238E27FC236}">
                  <a16:creationId xmlns:a16="http://schemas.microsoft.com/office/drawing/2014/main" id="{00000000-0008-0000-06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121" name="Drop Down 73" hidden="1">
              <a:extLst>
                <a:ext uri="{63B3BB69-23CF-44E3-9099-C40C66FF867C}">
                  <a14:compatExt spid="_x0000_s2121"/>
                </a:ext>
                <a:ext uri="{FF2B5EF4-FFF2-40B4-BE49-F238E27FC236}">
                  <a16:creationId xmlns:a16="http://schemas.microsoft.com/office/drawing/2014/main" id="{00000000-0008-0000-06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122" name="Drop Down 74" hidden="1">
              <a:extLst>
                <a:ext uri="{63B3BB69-23CF-44E3-9099-C40C66FF867C}">
                  <a14:compatExt spid="_x0000_s2122"/>
                </a:ext>
                <a:ext uri="{FF2B5EF4-FFF2-40B4-BE49-F238E27FC236}">
                  <a16:creationId xmlns:a16="http://schemas.microsoft.com/office/drawing/2014/main" id="{00000000-0008-0000-06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123" name="Drop Down 75" hidden="1">
              <a:extLst>
                <a:ext uri="{63B3BB69-23CF-44E3-9099-C40C66FF867C}">
                  <a14:compatExt spid="_x0000_s2123"/>
                </a:ext>
                <a:ext uri="{FF2B5EF4-FFF2-40B4-BE49-F238E27FC236}">
                  <a16:creationId xmlns:a16="http://schemas.microsoft.com/office/drawing/2014/main" id="{00000000-0008-0000-06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124" name="Drop Down 76" hidden="1">
              <a:extLst>
                <a:ext uri="{63B3BB69-23CF-44E3-9099-C40C66FF867C}">
                  <a14:compatExt spid="_x0000_s2124"/>
                </a:ext>
                <a:ext uri="{FF2B5EF4-FFF2-40B4-BE49-F238E27FC236}">
                  <a16:creationId xmlns:a16="http://schemas.microsoft.com/office/drawing/2014/main" id="{00000000-0008-0000-06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125" name="Drop Down 77" hidden="1">
              <a:extLst>
                <a:ext uri="{63B3BB69-23CF-44E3-9099-C40C66FF867C}">
                  <a14:compatExt spid="_x0000_s2125"/>
                </a:ext>
                <a:ext uri="{FF2B5EF4-FFF2-40B4-BE49-F238E27FC236}">
                  <a16:creationId xmlns:a16="http://schemas.microsoft.com/office/drawing/2014/main" id="{00000000-0008-0000-06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126" name="Drop Down 78" hidden="1">
              <a:extLst>
                <a:ext uri="{63B3BB69-23CF-44E3-9099-C40C66FF867C}">
                  <a14:compatExt spid="_x0000_s2126"/>
                </a:ext>
                <a:ext uri="{FF2B5EF4-FFF2-40B4-BE49-F238E27FC236}">
                  <a16:creationId xmlns:a16="http://schemas.microsoft.com/office/drawing/2014/main" id="{00000000-0008-0000-06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127" name="Drop Down 79" hidden="1">
              <a:extLst>
                <a:ext uri="{63B3BB69-23CF-44E3-9099-C40C66FF867C}">
                  <a14:compatExt spid="_x0000_s2127"/>
                </a:ext>
                <a:ext uri="{FF2B5EF4-FFF2-40B4-BE49-F238E27FC236}">
                  <a16:creationId xmlns:a16="http://schemas.microsoft.com/office/drawing/2014/main" id="{00000000-0008-0000-06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128" name="Drop Down 80" hidden="1">
              <a:extLst>
                <a:ext uri="{63B3BB69-23CF-44E3-9099-C40C66FF867C}">
                  <a14:compatExt spid="_x0000_s2128"/>
                </a:ext>
                <a:ext uri="{FF2B5EF4-FFF2-40B4-BE49-F238E27FC236}">
                  <a16:creationId xmlns:a16="http://schemas.microsoft.com/office/drawing/2014/main" id="{00000000-0008-0000-06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129" name="Drop Down 81" hidden="1">
              <a:extLst>
                <a:ext uri="{63B3BB69-23CF-44E3-9099-C40C66FF867C}">
                  <a14:compatExt spid="_x0000_s2129"/>
                </a:ext>
                <a:ext uri="{FF2B5EF4-FFF2-40B4-BE49-F238E27FC236}">
                  <a16:creationId xmlns:a16="http://schemas.microsoft.com/office/drawing/2014/main" id="{00000000-0008-0000-06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130" name="Drop Down 82" hidden="1">
              <a:extLst>
                <a:ext uri="{63B3BB69-23CF-44E3-9099-C40C66FF867C}">
                  <a14:compatExt spid="_x0000_s2130"/>
                </a:ext>
                <a:ext uri="{FF2B5EF4-FFF2-40B4-BE49-F238E27FC236}">
                  <a16:creationId xmlns:a16="http://schemas.microsoft.com/office/drawing/2014/main" id="{00000000-0008-0000-06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2131" name="Drop Down 83" hidden="1">
              <a:extLst>
                <a:ext uri="{63B3BB69-23CF-44E3-9099-C40C66FF867C}">
                  <a14:compatExt spid="_x0000_s2131"/>
                </a:ext>
                <a:ext uri="{FF2B5EF4-FFF2-40B4-BE49-F238E27FC236}">
                  <a16:creationId xmlns:a16="http://schemas.microsoft.com/office/drawing/2014/main" id="{00000000-0008-0000-06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2141" name="Drop Down 93" hidden="1">
              <a:extLst>
                <a:ext uri="{63B3BB69-23CF-44E3-9099-C40C66FF867C}">
                  <a14:compatExt spid="_x0000_s2141"/>
                </a:ext>
                <a:ext uri="{FF2B5EF4-FFF2-40B4-BE49-F238E27FC236}">
                  <a16:creationId xmlns:a16="http://schemas.microsoft.com/office/drawing/2014/main" id="{00000000-0008-0000-0600-00005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2142" name="Drop Down 94" hidden="1">
              <a:extLst>
                <a:ext uri="{63B3BB69-23CF-44E3-9099-C40C66FF867C}">
                  <a14:compatExt spid="_x0000_s2142"/>
                </a:ext>
                <a:ext uri="{FF2B5EF4-FFF2-40B4-BE49-F238E27FC236}">
                  <a16:creationId xmlns:a16="http://schemas.microsoft.com/office/drawing/2014/main" id="{00000000-0008-0000-0600-00005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2143" name="Drop Down 95" hidden="1">
              <a:extLst>
                <a:ext uri="{63B3BB69-23CF-44E3-9099-C40C66FF867C}">
                  <a14:compatExt spid="_x0000_s2143"/>
                </a:ext>
                <a:ext uri="{FF2B5EF4-FFF2-40B4-BE49-F238E27FC236}">
                  <a16:creationId xmlns:a16="http://schemas.microsoft.com/office/drawing/2014/main" id="{00000000-0008-0000-06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2144" name="Drop Down 96" hidden="1">
              <a:extLst>
                <a:ext uri="{63B3BB69-23CF-44E3-9099-C40C66FF867C}">
                  <a14:compatExt spid="_x0000_s2144"/>
                </a:ext>
                <a:ext uri="{FF2B5EF4-FFF2-40B4-BE49-F238E27FC236}">
                  <a16:creationId xmlns:a16="http://schemas.microsoft.com/office/drawing/2014/main" id="{00000000-0008-0000-06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2145" name="Drop Down 97" hidden="1">
              <a:extLst>
                <a:ext uri="{63B3BB69-23CF-44E3-9099-C40C66FF867C}">
                  <a14:compatExt spid="_x0000_s2145"/>
                </a:ext>
                <a:ext uri="{FF2B5EF4-FFF2-40B4-BE49-F238E27FC236}">
                  <a16:creationId xmlns:a16="http://schemas.microsoft.com/office/drawing/2014/main" id="{00000000-0008-0000-06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2146" name="Drop Down 98" hidden="1">
              <a:extLst>
                <a:ext uri="{63B3BB69-23CF-44E3-9099-C40C66FF867C}">
                  <a14:compatExt spid="_x0000_s2146"/>
                </a:ext>
                <a:ext uri="{FF2B5EF4-FFF2-40B4-BE49-F238E27FC236}">
                  <a16:creationId xmlns:a16="http://schemas.microsoft.com/office/drawing/2014/main" id="{00000000-0008-0000-06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2147" name="Drop Down 99" hidden="1">
              <a:extLst>
                <a:ext uri="{63B3BB69-23CF-44E3-9099-C40C66FF867C}">
                  <a14:compatExt spid="_x0000_s2147"/>
                </a:ext>
                <a:ext uri="{FF2B5EF4-FFF2-40B4-BE49-F238E27FC236}">
                  <a16:creationId xmlns:a16="http://schemas.microsoft.com/office/drawing/2014/main" id="{00000000-0008-0000-06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2148" name="Drop Down 100" hidden="1">
              <a:extLst>
                <a:ext uri="{63B3BB69-23CF-44E3-9099-C40C66FF867C}">
                  <a14:compatExt spid="_x0000_s2148"/>
                </a:ext>
                <a:ext uri="{FF2B5EF4-FFF2-40B4-BE49-F238E27FC236}">
                  <a16:creationId xmlns:a16="http://schemas.microsoft.com/office/drawing/2014/main" id="{00000000-0008-0000-06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2149" name="Drop Down 101" hidden="1">
              <a:extLst>
                <a:ext uri="{63B3BB69-23CF-44E3-9099-C40C66FF867C}">
                  <a14:compatExt spid="_x0000_s2149"/>
                </a:ext>
                <a:ext uri="{FF2B5EF4-FFF2-40B4-BE49-F238E27FC236}">
                  <a16:creationId xmlns:a16="http://schemas.microsoft.com/office/drawing/2014/main" id="{00000000-0008-0000-06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150" name="Drop Down 102" hidden="1">
              <a:extLst>
                <a:ext uri="{63B3BB69-23CF-44E3-9099-C40C66FF867C}">
                  <a14:compatExt spid="_x0000_s2150"/>
                </a:ext>
                <a:ext uri="{FF2B5EF4-FFF2-40B4-BE49-F238E27FC236}">
                  <a16:creationId xmlns:a16="http://schemas.microsoft.com/office/drawing/2014/main" id="{00000000-0008-0000-06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151" name="Drop Down 103" hidden="1">
              <a:extLst>
                <a:ext uri="{63B3BB69-23CF-44E3-9099-C40C66FF867C}">
                  <a14:compatExt spid="_x0000_s2151"/>
                </a:ext>
                <a:ext uri="{FF2B5EF4-FFF2-40B4-BE49-F238E27FC236}">
                  <a16:creationId xmlns:a16="http://schemas.microsoft.com/office/drawing/2014/main" id="{00000000-0008-0000-06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152" name="Drop Down 104" hidden="1">
              <a:extLst>
                <a:ext uri="{63B3BB69-23CF-44E3-9099-C40C66FF867C}">
                  <a14:compatExt spid="_x0000_s2152"/>
                </a:ext>
                <a:ext uri="{FF2B5EF4-FFF2-40B4-BE49-F238E27FC236}">
                  <a16:creationId xmlns:a16="http://schemas.microsoft.com/office/drawing/2014/main" id="{00000000-0008-0000-06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153" name="Drop Down 105" hidden="1">
              <a:extLst>
                <a:ext uri="{63B3BB69-23CF-44E3-9099-C40C66FF867C}">
                  <a14:compatExt spid="_x0000_s2153"/>
                </a:ext>
                <a:ext uri="{FF2B5EF4-FFF2-40B4-BE49-F238E27FC236}">
                  <a16:creationId xmlns:a16="http://schemas.microsoft.com/office/drawing/2014/main" id="{00000000-0008-0000-0600-00006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154" name="Drop Down 106" hidden="1">
              <a:extLst>
                <a:ext uri="{63B3BB69-23CF-44E3-9099-C40C66FF867C}">
                  <a14:compatExt spid="_x0000_s2154"/>
                </a:ext>
                <a:ext uri="{FF2B5EF4-FFF2-40B4-BE49-F238E27FC236}">
                  <a16:creationId xmlns:a16="http://schemas.microsoft.com/office/drawing/2014/main" id="{00000000-0008-0000-0600-00006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155" name="Drop Down 107" hidden="1">
              <a:extLst>
                <a:ext uri="{63B3BB69-23CF-44E3-9099-C40C66FF867C}">
                  <a14:compatExt spid="_x0000_s2155"/>
                </a:ext>
                <a:ext uri="{FF2B5EF4-FFF2-40B4-BE49-F238E27FC236}">
                  <a16:creationId xmlns:a16="http://schemas.microsoft.com/office/drawing/2014/main" id="{00000000-0008-0000-0600-00006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156" name="Drop Down 108" hidden="1">
              <a:extLst>
                <a:ext uri="{63B3BB69-23CF-44E3-9099-C40C66FF867C}">
                  <a14:compatExt spid="_x0000_s2156"/>
                </a:ext>
                <a:ext uri="{FF2B5EF4-FFF2-40B4-BE49-F238E27FC236}">
                  <a16:creationId xmlns:a16="http://schemas.microsoft.com/office/drawing/2014/main" id="{00000000-0008-0000-06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157" name="Drop Down 109" hidden="1">
              <a:extLst>
                <a:ext uri="{63B3BB69-23CF-44E3-9099-C40C66FF867C}">
                  <a14:compatExt spid="_x0000_s2157"/>
                </a:ext>
                <a:ext uri="{FF2B5EF4-FFF2-40B4-BE49-F238E27FC236}">
                  <a16:creationId xmlns:a16="http://schemas.microsoft.com/office/drawing/2014/main" id="{00000000-0008-0000-06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158" name="Drop Down 110" hidden="1">
              <a:extLst>
                <a:ext uri="{63B3BB69-23CF-44E3-9099-C40C66FF867C}">
                  <a14:compatExt spid="_x0000_s2158"/>
                </a:ext>
                <a:ext uri="{FF2B5EF4-FFF2-40B4-BE49-F238E27FC236}">
                  <a16:creationId xmlns:a16="http://schemas.microsoft.com/office/drawing/2014/main" id="{00000000-0008-0000-0600-00006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159" name="Drop Down 111" hidden="1">
              <a:extLst>
                <a:ext uri="{63B3BB69-23CF-44E3-9099-C40C66FF867C}">
                  <a14:compatExt spid="_x0000_s2159"/>
                </a:ext>
                <a:ext uri="{FF2B5EF4-FFF2-40B4-BE49-F238E27FC236}">
                  <a16:creationId xmlns:a16="http://schemas.microsoft.com/office/drawing/2014/main" id="{00000000-0008-0000-06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2428875</xdr:colOff>
          <xdr:row>9</xdr:row>
          <xdr:rowOff>342900</xdr:rowOff>
        </xdr:to>
        <xdr:sp macro="" textlink="">
          <xdr:nvSpPr>
            <xdr:cNvPr id="2160" name="Drop Down 112" hidden="1">
              <a:extLst>
                <a:ext uri="{63B3BB69-23CF-44E3-9099-C40C66FF867C}">
                  <a14:compatExt spid="_x0000_s2160"/>
                </a:ext>
                <a:ext uri="{FF2B5EF4-FFF2-40B4-BE49-F238E27FC236}">
                  <a16:creationId xmlns:a16="http://schemas.microsoft.com/office/drawing/2014/main" id="{00000000-0008-0000-0600-00007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2428875</xdr:colOff>
          <xdr:row>10</xdr:row>
          <xdr:rowOff>342900</xdr:rowOff>
        </xdr:to>
        <xdr:sp macro="" textlink="">
          <xdr:nvSpPr>
            <xdr:cNvPr id="2161" name="Drop Down 113" hidden="1">
              <a:extLst>
                <a:ext uri="{63B3BB69-23CF-44E3-9099-C40C66FF867C}">
                  <a14:compatExt spid="_x0000_s2161"/>
                </a:ext>
                <a:ext uri="{FF2B5EF4-FFF2-40B4-BE49-F238E27FC236}">
                  <a16:creationId xmlns:a16="http://schemas.microsoft.com/office/drawing/2014/main" id="{00000000-0008-0000-06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2428875</xdr:colOff>
          <xdr:row>11</xdr:row>
          <xdr:rowOff>342900</xdr:rowOff>
        </xdr:to>
        <xdr:sp macro="" textlink="">
          <xdr:nvSpPr>
            <xdr:cNvPr id="2162" name="Drop Down 114" hidden="1">
              <a:extLst>
                <a:ext uri="{63B3BB69-23CF-44E3-9099-C40C66FF867C}">
                  <a14:compatExt spid="_x0000_s2162"/>
                </a:ext>
                <a:ext uri="{FF2B5EF4-FFF2-40B4-BE49-F238E27FC236}">
                  <a16:creationId xmlns:a16="http://schemas.microsoft.com/office/drawing/2014/main" id="{00000000-0008-0000-06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2428875</xdr:colOff>
          <xdr:row>12</xdr:row>
          <xdr:rowOff>342900</xdr:rowOff>
        </xdr:to>
        <xdr:sp macro="" textlink="">
          <xdr:nvSpPr>
            <xdr:cNvPr id="2163" name="Drop Down 115" hidden="1">
              <a:extLst>
                <a:ext uri="{63B3BB69-23CF-44E3-9099-C40C66FF867C}">
                  <a14:compatExt spid="_x0000_s2163"/>
                </a:ext>
                <a:ext uri="{FF2B5EF4-FFF2-40B4-BE49-F238E27FC236}">
                  <a16:creationId xmlns:a16="http://schemas.microsoft.com/office/drawing/2014/main" id="{00000000-0008-0000-06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2428875</xdr:colOff>
          <xdr:row>13</xdr:row>
          <xdr:rowOff>342900</xdr:rowOff>
        </xdr:to>
        <xdr:sp macro="" textlink="">
          <xdr:nvSpPr>
            <xdr:cNvPr id="2164" name="Drop Down 116" hidden="1">
              <a:extLst>
                <a:ext uri="{63B3BB69-23CF-44E3-9099-C40C66FF867C}">
                  <a14:compatExt spid="_x0000_s2164"/>
                </a:ext>
                <a:ext uri="{FF2B5EF4-FFF2-40B4-BE49-F238E27FC236}">
                  <a16:creationId xmlns:a16="http://schemas.microsoft.com/office/drawing/2014/main" id="{00000000-0008-0000-06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2428875</xdr:colOff>
          <xdr:row>14</xdr:row>
          <xdr:rowOff>342900</xdr:rowOff>
        </xdr:to>
        <xdr:sp macro="" textlink="">
          <xdr:nvSpPr>
            <xdr:cNvPr id="2165" name="Drop Down 117" hidden="1">
              <a:extLst>
                <a:ext uri="{63B3BB69-23CF-44E3-9099-C40C66FF867C}">
                  <a14:compatExt spid="_x0000_s2165"/>
                </a:ext>
                <a:ext uri="{FF2B5EF4-FFF2-40B4-BE49-F238E27FC236}">
                  <a16:creationId xmlns:a16="http://schemas.microsoft.com/office/drawing/2014/main" id="{00000000-0008-0000-06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2428875</xdr:colOff>
          <xdr:row>15</xdr:row>
          <xdr:rowOff>342900</xdr:rowOff>
        </xdr:to>
        <xdr:sp macro="" textlink="">
          <xdr:nvSpPr>
            <xdr:cNvPr id="2166" name="Drop Down 118" hidden="1">
              <a:extLst>
                <a:ext uri="{63B3BB69-23CF-44E3-9099-C40C66FF867C}">
                  <a14:compatExt spid="_x0000_s2166"/>
                </a:ext>
                <a:ext uri="{FF2B5EF4-FFF2-40B4-BE49-F238E27FC236}">
                  <a16:creationId xmlns:a16="http://schemas.microsoft.com/office/drawing/2014/main" id="{00000000-0008-0000-06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2428875</xdr:colOff>
          <xdr:row>16</xdr:row>
          <xdr:rowOff>342900</xdr:rowOff>
        </xdr:to>
        <xdr:sp macro="" textlink="">
          <xdr:nvSpPr>
            <xdr:cNvPr id="2167" name="Drop Down 119" hidden="1">
              <a:extLst>
                <a:ext uri="{63B3BB69-23CF-44E3-9099-C40C66FF867C}">
                  <a14:compatExt spid="_x0000_s2167"/>
                </a:ext>
                <a:ext uri="{FF2B5EF4-FFF2-40B4-BE49-F238E27FC236}">
                  <a16:creationId xmlns:a16="http://schemas.microsoft.com/office/drawing/2014/main" id="{00000000-0008-0000-06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2428875</xdr:colOff>
          <xdr:row>17</xdr:row>
          <xdr:rowOff>342900</xdr:rowOff>
        </xdr:to>
        <xdr:sp macro="" textlink="">
          <xdr:nvSpPr>
            <xdr:cNvPr id="2168" name="Drop Down 120" hidden="1">
              <a:extLst>
                <a:ext uri="{63B3BB69-23CF-44E3-9099-C40C66FF867C}">
                  <a14:compatExt spid="_x0000_s2168"/>
                </a:ext>
                <a:ext uri="{FF2B5EF4-FFF2-40B4-BE49-F238E27FC236}">
                  <a16:creationId xmlns:a16="http://schemas.microsoft.com/office/drawing/2014/main" id="{00000000-0008-0000-06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2428875</xdr:colOff>
          <xdr:row>18</xdr:row>
          <xdr:rowOff>342900</xdr:rowOff>
        </xdr:to>
        <xdr:sp macro="" textlink="">
          <xdr:nvSpPr>
            <xdr:cNvPr id="2169" name="Drop Down 121" hidden="1">
              <a:extLst>
                <a:ext uri="{63B3BB69-23CF-44E3-9099-C40C66FF867C}">
                  <a14:compatExt spid="_x0000_s2169"/>
                </a:ext>
                <a:ext uri="{FF2B5EF4-FFF2-40B4-BE49-F238E27FC236}">
                  <a16:creationId xmlns:a16="http://schemas.microsoft.com/office/drawing/2014/main" id="{00000000-0008-0000-06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2170" name="Drop Down 122" hidden="1">
              <a:extLst>
                <a:ext uri="{63B3BB69-23CF-44E3-9099-C40C66FF867C}">
                  <a14:compatExt spid="_x0000_s2170"/>
                </a:ext>
                <a:ext uri="{FF2B5EF4-FFF2-40B4-BE49-F238E27FC236}">
                  <a16:creationId xmlns:a16="http://schemas.microsoft.com/office/drawing/2014/main" id="{00000000-0008-0000-06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2171" name="Drop Down 123" hidden="1">
              <a:extLst>
                <a:ext uri="{63B3BB69-23CF-44E3-9099-C40C66FF867C}">
                  <a14:compatExt spid="_x0000_s2171"/>
                </a:ext>
                <a:ext uri="{FF2B5EF4-FFF2-40B4-BE49-F238E27FC236}">
                  <a16:creationId xmlns:a16="http://schemas.microsoft.com/office/drawing/2014/main" id="{00000000-0008-0000-06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2172" name="Drop Down 124" hidden="1">
              <a:extLst>
                <a:ext uri="{63B3BB69-23CF-44E3-9099-C40C66FF867C}">
                  <a14:compatExt spid="_x0000_s2172"/>
                </a:ext>
                <a:ext uri="{FF2B5EF4-FFF2-40B4-BE49-F238E27FC236}">
                  <a16:creationId xmlns:a16="http://schemas.microsoft.com/office/drawing/2014/main" id="{00000000-0008-0000-06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2173" name="Drop Down 125" hidden="1">
              <a:extLst>
                <a:ext uri="{63B3BB69-23CF-44E3-9099-C40C66FF867C}">
                  <a14:compatExt spid="_x0000_s2173"/>
                </a:ext>
                <a:ext uri="{FF2B5EF4-FFF2-40B4-BE49-F238E27FC236}">
                  <a16:creationId xmlns:a16="http://schemas.microsoft.com/office/drawing/2014/main" id="{00000000-0008-0000-0600-00007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2174" name="Drop Down 126" hidden="1">
              <a:extLst>
                <a:ext uri="{63B3BB69-23CF-44E3-9099-C40C66FF867C}">
                  <a14:compatExt spid="_x0000_s2174"/>
                </a:ext>
                <a:ext uri="{FF2B5EF4-FFF2-40B4-BE49-F238E27FC236}">
                  <a16:creationId xmlns:a16="http://schemas.microsoft.com/office/drawing/2014/main" id="{00000000-0008-0000-0600-00007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2175" name="Drop Down 127" hidden="1">
              <a:extLst>
                <a:ext uri="{63B3BB69-23CF-44E3-9099-C40C66FF867C}">
                  <a14:compatExt spid="_x0000_s2175"/>
                </a:ext>
                <a:ext uri="{FF2B5EF4-FFF2-40B4-BE49-F238E27FC236}">
                  <a16:creationId xmlns:a16="http://schemas.microsoft.com/office/drawing/2014/main" id="{00000000-0008-0000-06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2176" name="Drop Down 128" hidden="1">
              <a:extLst>
                <a:ext uri="{63B3BB69-23CF-44E3-9099-C40C66FF867C}">
                  <a14:compatExt spid="_x0000_s2176"/>
                </a:ext>
                <a:ext uri="{FF2B5EF4-FFF2-40B4-BE49-F238E27FC236}">
                  <a16:creationId xmlns:a16="http://schemas.microsoft.com/office/drawing/2014/main" id="{00000000-0008-0000-06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2177" name="Drop Down 129" hidden="1">
              <a:extLst>
                <a:ext uri="{63B3BB69-23CF-44E3-9099-C40C66FF867C}">
                  <a14:compatExt spid="_x0000_s2177"/>
                </a:ext>
                <a:ext uri="{FF2B5EF4-FFF2-40B4-BE49-F238E27FC236}">
                  <a16:creationId xmlns:a16="http://schemas.microsoft.com/office/drawing/2014/main" id="{00000000-0008-0000-06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2178" name="Drop Down 130" hidden="1">
              <a:extLst>
                <a:ext uri="{63B3BB69-23CF-44E3-9099-C40C66FF867C}">
                  <a14:compatExt spid="_x0000_s2178"/>
                </a:ext>
                <a:ext uri="{FF2B5EF4-FFF2-40B4-BE49-F238E27FC236}">
                  <a16:creationId xmlns:a16="http://schemas.microsoft.com/office/drawing/2014/main" id="{00000000-0008-0000-0600-00008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2179" name="Drop Down 131" hidden="1">
              <a:extLst>
                <a:ext uri="{63B3BB69-23CF-44E3-9099-C40C66FF867C}">
                  <a14:compatExt spid="_x0000_s2179"/>
                </a:ext>
                <a:ext uri="{FF2B5EF4-FFF2-40B4-BE49-F238E27FC236}">
                  <a16:creationId xmlns:a16="http://schemas.microsoft.com/office/drawing/2014/main" id="{00000000-0008-0000-06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2428875</xdr:colOff>
          <xdr:row>9</xdr:row>
          <xdr:rowOff>342900</xdr:rowOff>
        </xdr:to>
        <xdr:sp macro="" textlink="">
          <xdr:nvSpPr>
            <xdr:cNvPr id="2180" name="Drop Down 132" hidden="1">
              <a:extLst>
                <a:ext uri="{63B3BB69-23CF-44E3-9099-C40C66FF867C}">
                  <a14:compatExt spid="_x0000_s2180"/>
                </a:ext>
                <a:ext uri="{FF2B5EF4-FFF2-40B4-BE49-F238E27FC236}">
                  <a16:creationId xmlns:a16="http://schemas.microsoft.com/office/drawing/2014/main" id="{00000000-0008-0000-06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2428875</xdr:colOff>
          <xdr:row>10</xdr:row>
          <xdr:rowOff>342900</xdr:rowOff>
        </xdr:to>
        <xdr:sp macro="" textlink="">
          <xdr:nvSpPr>
            <xdr:cNvPr id="2181" name="Drop Down 133" hidden="1">
              <a:extLst>
                <a:ext uri="{63B3BB69-23CF-44E3-9099-C40C66FF867C}">
                  <a14:compatExt spid="_x0000_s2181"/>
                </a:ext>
                <a:ext uri="{FF2B5EF4-FFF2-40B4-BE49-F238E27FC236}">
                  <a16:creationId xmlns:a16="http://schemas.microsoft.com/office/drawing/2014/main" id="{00000000-0008-0000-06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2428875</xdr:colOff>
          <xdr:row>11</xdr:row>
          <xdr:rowOff>342900</xdr:rowOff>
        </xdr:to>
        <xdr:sp macro="" textlink="">
          <xdr:nvSpPr>
            <xdr:cNvPr id="2182" name="Drop Down 134" hidden="1">
              <a:extLst>
                <a:ext uri="{63B3BB69-23CF-44E3-9099-C40C66FF867C}">
                  <a14:compatExt spid="_x0000_s2182"/>
                </a:ext>
                <a:ext uri="{FF2B5EF4-FFF2-40B4-BE49-F238E27FC236}">
                  <a16:creationId xmlns:a16="http://schemas.microsoft.com/office/drawing/2014/main" id="{00000000-0008-0000-06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2428875</xdr:colOff>
          <xdr:row>12</xdr:row>
          <xdr:rowOff>342900</xdr:rowOff>
        </xdr:to>
        <xdr:sp macro="" textlink="">
          <xdr:nvSpPr>
            <xdr:cNvPr id="2183" name="Drop Down 135" hidden="1">
              <a:extLst>
                <a:ext uri="{63B3BB69-23CF-44E3-9099-C40C66FF867C}">
                  <a14:compatExt spid="_x0000_s2183"/>
                </a:ext>
                <a:ext uri="{FF2B5EF4-FFF2-40B4-BE49-F238E27FC236}">
                  <a16:creationId xmlns:a16="http://schemas.microsoft.com/office/drawing/2014/main" id="{00000000-0008-0000-0600-00008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2428875</xdr:colOff>
          <xdr:row>13</xdr:row>
          <xdr:rowOff>342900</xdr:rowOff>
        </xdr:to>
        <xdr:sp macro="" textlink="">
          <xdr:nvSpPr>
            <xdr:cNvPr id="2184" name="Drop Down 136" hidden="1">
              <a:extLst>
                <a:ext uri="{63B3BB69-23CF-44E3-9099-C40C66FF867C}">
                  <a14:compatExt spid="_x0000_s2184"/>
                </a:ext>
                <a:ext uri="{FF2B5EF4-FFF2-40B4-BE49-F238E27FC236}">
                  <a16:creationId xmlns:a16="http://schemas.microsoft.com/office/drawing/2014/main" id="{00000000-0008-0000-06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2428875</xdr:colOff>
          <xdr:row>14</xdr:row>
          <xdr:rowOff>342900</xdr:rowOff>
        </xdr:to>
        <xdr:sp macro="" textlink="">
          <xdr:nvSpPr>
            <xdr:cNvPr id="2185" name="Drop Down 137" hidden="1">
              <a:extLst>
                <a:ext uri="{63B3BB69-23CF-44E3-9099-C40C66FF867C}">
                  <a14:compatExt spid="_x0000_s2185"/>
                </a:ext>
                <a:ext uri="{FF2B5EF4-FFF2-40B4-BE49-F238E27FC236}">
                  <a16:creationId xmlns:a16="http://schemas.microsoft.com/office/drawing/2014/main" id="{00000000-0008-0000-06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2428875</xdr:colOff>
          <xdr:row>15</xdr:row>
          <xdr:rowOff>342900</xdr:rowOff>
        </xdr:to>
        <xdr:sp macro="" textlink="">
          <xdr:nvSpPr>
            <xdr:cNvPr id="2186" name="Drop Down 138" hidden="1">
              <a:extLst>
                <a:ext uri="{63B3BB69-23CF-44E3-9099-C40C66FF867C}">
                  <a14:compatExt spid="_x0000_s2186"/>
                </a:ext>
                <a:ext uri="{FF2B5EF4-FFF2-40B4-BE49-F238E27FC236}">
                  <a16:creationId xmlns:a16="http://schemas.microsoft.com/office/drawing/2014/main" id="{00000000-0008-0000-06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2428875</xdr:colOff>
          <xdr:row>16</xdr:row>
          <xdr:rowOff>342900</xdr:rowOff>
        </xdr:to>
        <xdr:sp macro="" textlink="">
          <xdr:nvSpPr>
            <xdr:cNvPr id="2187" name="Drop Down 139" hidden="1">
              <a:extLst>
                <a:ext uri="{63B3BB69-23CF-44E3-9099-C40C66FF867C}">
                  <a14:compatExt spid="_x0000_s2187"/>
                </a:ext>
                <a:ext uri="{FF2B5EF4-FFF2-40B4-BE49-F238E27FC236}">
                  <a16:creationId xmlns:a16="http://schemas.microsoft.com/office/drawing/2014/main" id="{00000000-0008-0000-06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2428875</xdr:colOff>
          <xdr:row>17</xdr:row>
          <xdr:rowOff>342900</xdr:rowOff>
        </xdr:to>
        <xdr:sp macro="" textlink="">
          <xdr:nvSpPr>
            <xdr:cNvPr id="2188" name="Drop Down 140" hidden="1">
              <a:extLst>
                <a:ext uri="{63B3BB69-23CF-44E3-9099-C40C66FF867C}">
                  <a14:compatExt spid="_x0000_s2188"/>
                </a:ext>
                <a:ext uri="{FF2B5EF4-FFF2-40B4-BE49-F238E27FC236}">
                  <a16:creationId xmlns:a16="http://schemas.microsoft.com/office/drawing/2014/main" id="{00000000-0008-0000-06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2428875</xdr:colOff>
          <xdr:row>18</xdr:row>
          <xdr:rowOff>342900</xdr:rowOff>
        </xdr:to>
        <xdr:sp macro="" textlink="">
          <xdr:nvSpPr>
            <xdr:cNvPr id="2189" name="Drop Down 141" hidden="1">
              <a:extLst>
                <a:ext uri="{63B3BB69-23CF-44E3-9099-C40C66FF867C}">
                  <a14:compatExt spid="_x0000_s2189"/>
                </a:ext>
                <a:ext uri="{FF2B5EF4-FFF2-40B4-BE49-F238E27FC236}">
                  <a16:creationId xmlns:a16="http://schemas.microsoft.com/office/drawing/2014/main" id="{00000000-0008-0000-06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876300</xdr:colOff>
          <xdr:row>9</xdr:row>
          <xdr:rowOff>342900</xdr:rowOff>
        </xdr:to>
        <xdr:sp macro="" textlink="">
          <xdr:nvSpPr>
            <xdr:cNvPr id="2190" name="Drop Down 142" hidden="1">
              <a:extLst>
                <a:ext uri="{63B3BB69-23CF-44E3-9099-C40C66FF867C}">
                  <a14:compatExt spid="_x0000_s2190"/>
                </a:ext>
                <a:ext uri="{FF2B5EF4-FFF2-40B4-BE49-F238E27FC236}">
                  <a16:creationId xmlns:a16="http://schemas.microsoft.com/office/drawing/2014/main" id="{00000000-0008-0000-06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876300</xdr:colOff>
          <xdr:row>10</xdr:row>
          <xdr:rowOff>342900</xdr:rowOff>
        </xdr:to>
        <xdr:sp macro="" textlink="">
          <xdr:nvSpPr>
            <xdr:cNvPr id="2191" name="Drop Down 143" hidden="1">
              <a:extLst>
                <a:ext uri="{63B3BB69-23CF-44E3-9099-C40C66FF867C}">
                  <a14:compatExt spid="_x0000_s2191"/>
                </a:ext>
                <a:ext uri="{FF2B5EF4-FFF2-40B4-BE49-F238E27FC236}">
                  <a16:creationId xmlns:a16="http://schemas.microsoft.com/office/drawing/2014/main" id="{00000000-0008-0000-06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857250</xdr:colOff>
          <xdr:row>11</xdr:row>
          <xdr:rowOff>342900</xdr:rowOff>
        </xdr:to>
        <xdr:sp macro="" textlink="">
          <xdr:nvSpPr>
            <xdr:cNvPr id="2192" name="Drop Down 144" hidden="1">
              <a:extLst>
                <a:ext uri="{63B3BB69-23CF-44E3-9099-C40C66FF867C}">
                  <a14:compatExt spid="_x0000_s2192"/>
                </a:ext>
                <a:ext uri="{FF2B5EF4-FFF2-40B4-BE49-F238E27FC236}">
                  <a16:creationId xmlns:a16="http://schemas.microsoft.com/office/drawing/2014/main" id="{00000000-0008-0000-06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895350</xdr:colOff>
          <xdr:row>12</xdr:row>
          <xdr:rowOff>342900</xdr:rowOff>
        </xdr:to>
        <xdr:sp macro="" textlink="">
          <xdr:nvSpPr>
            <xdr:cNvPr id="2193" name="Drop Down 145" hidden="1">
              <a:extLst>
                <a:ext uri="{63B3BB69-23CF-44E3-9099-C40C66FF867C}">
                  <a14:compatExt spid="_x0000_s2193"/>
                </a:ext>
                <a:ext uri="{FF2B5EF4-FFF2-40B4-BE49-F238E27FC236}">
                  <a16:creationId xmlns:a16="http://schemas.microsoft.com/office/drawing/2014/main" id="{00000000-0008-0000-06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895350</xdr:colOff>
          <xdr:row>13</xdr:row>
          <xdr:rowOff>342900</xdr:rowOff>
        </xdr:to>
        <xdr:sp macro="" textlink="">
          <xdr:nvSpPr>
            <xdr:cNvPr id="2194" name="Drop Down 146" hidden="1">
              <a:extLst>
                <a:ext uri="{63B3BB69-23CF-44E3-9099-C40C66FF867C}">
                  <a14:compatExt spid="_x0000_s2194"/>
                </a:ext>
                <a:ext uri="{FF2B5EF4-FFF2-40B4-BE49-F238E27FC236}">
                  <a16:creationId xmlns:a16="http://schemas.microsoft.com/office/drawing/2014/main" id="{00000000-0008-0000-06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895350</xdr:colOff>
          <xdr:row>14</xdr:row>
          <xdr:rowOff>342900</xdr:rowOff>
        </xdr:to>
        <xdr:sp macro="" textlink="">
          <xdr:nvSpPr>
            <xdr:cNvPr id="2195" name="Drop Down 147" hidden="1">
              <a:extLst>
                <a:ext uri="{63B3BB69-23CF-44E3-9099-C40C66FF867C}">
                  <a14:compatExt spid="_x0000_s2195"/>
                </a:ext>
                <a:ext uri="{FF2B5EF4-FFF2-40B4-BE49-F238E27FC236}">
                  <a16:creationId xmlns:a16="http://schemas.microsoft.com/office/drawing/2014/main" id="{00000000-0008-0000-06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895350</xdr:colOff>
          <xdr:row>15</xdr:row>
          <xdr:rowOff>342900</xdr:rowOff>
        </xdr:to>
        <xdr:sp macro="" textlink="">
          <xdr:nvSpPr>
            <xdr:cNvPr id="2196" name="Drop Down 148" hidden="1">
              <a:extLst>
                <a:ext uri="{63B3BB69-23CF-44E3-9099-C40C66FF867C}">
                  <a14:compatExt spid="_x0000_s2196"/>
                </a:ext>
                <a:ext uri="{FF2B5EF4-FFF2-40B4-BE49-F238E27FC236}">
                  <a16:creationId xmlns:a16="http://schemas.microsoft.com/office/drawing/2014/main" id="{00000000-0008-0000-06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895350</xdr:colOff>
          <xdr:row>16</xdr:row>
          <xdr:rowOff>342900</xdr:rowOff>
        </xdr:to>
        <xdr:sp macro="" textlink="">
          <xdr:nvSpPr>
            <xdr:cNvPr id="2197" name="Drop Down 149" hidden="1">
              <a:extLst>
                <a:ext uri="{63B3BB69-23CF-44E3-9099-C40C66FF867C}">
                  <a14:compatExt spid="_x0000_s2197"/>
                </a:ext>
                <a:ext uri="{FF2B5EF4-FFF2-40B4-BE49-F238E27FC236}">
                  <a16:creationId xmlns:a16="http://schemas.microsoft.com/office/drawing/2014/main" id="{00000000-0008-0000-06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895350</xdr:colOff>
          <xdr:row>17</xdr:row>
          <xdr:rowOff>342900</xdr:rowOff>
        </xdr:to>
        <xdr:sp macro="" textlink="">
          <xdr:nvSpPr>
            <xdr:cNvPr id="2198" name="Drop Down 150" hidden="1">
              <a:extLst>
                <a:ext uri="{63B3BB69-23CF-44E3-9099-C40C66FF867C}">
                  <a14:compatExt spid="_x0000_s2198"/>
                </a:ext>
                <a:ext uri="{FF2B5EF4-FFF2-40B4-BE49-F238E27FC236}">
                  <a16:creationId xmlns:a16="http://schemas.microsoft.com/office/drawing/2014/main" id="{00000000-0008-0000-06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895350</xdr:colOff>
          <xdr:row>18</xdr:row>
          <xdr:rowOff>342900</xdr:rowOff>
        </xdr:to>
        <xdr:sp macro="" textlink="">
          <xdr:nvSpPr>
            <xdr:cNvPr id="2199" name="Drop Down 151" hidden="1">
              <a:extLst>
                <a:ext uri="{63B3BB69-23CF-44E3-9099-C40C66FF867C}">
                  <a14:compatExt spid="_x0000_s2199"/>
                </a:ext>
                <a:ext uri="{FF2B5EF4-FFF2-40B4-BE49-F238E27FC236}">
                  <a16:creationId xmlns:a16="http://schemas.microsoft.com/office/drawing/2014/main" id="{00000000-0008-0000-06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200" name="Drop Down 152" hidden="1">
              <a:extLst>
                <a:ext uri="{63B3BB69-23CF-44E3-9099-C40C66FF867C}">
                  <a14:compatExt spid="_x0000_s2200"/>
                </a:ext>
                <a:ext uri="{FF2B5EF4-FFF2-40B4-BE49-F238E27FC236}">
                  <a16:creationId xmlns:a16="http://schemas.microsoft.com/office/drawing/2014/main" id="{00000000-0008-0000-06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201" name="Drop Down 153" hidden="1">
              <a:extLst>
                <a:ext uri="{63B3BB69-23CF-44E3-9099-C40C66FF867C}">
                  <a14:compatExt spid="_x0000_s2201"/>
                </a:ext>
                <a:ext uri="{FF2B5EF4-FFF2-40B4-BE49-F238E27FC236}">
                  <a16:creationId xmlns:a16="http://schemas.microsoft.com/office/drawing/2014/main" id="{00000000-0008-0000-06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202" name="Drop Down 154" hidden="1">
              <a:extLst>
                <a:ext uri="{63B3BB69-23CF-44E3-9099-C40C66FF867C}">
                  <a14:compatExt spid="_x0000_s2202"/>
                </a:ext>
                <a:ext uri="{FF2B5EF4-FFF2-40B4-BE49-F238E27FC236}">
                  <a16:creationId xmlns:a16="http://schemas.microsoft.com/office/drawing/2014/main" id="{00000000-0008-0000-06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203" name="Drop Down 155" hidden="1">
              <a:extLst>
                <a:ext uri="{63B3BB69-23CF-44E3-9099-C40C66FF867C}">
                  <a14:compatExt spid="_x0000_s2203"/>
                </a:ext>
                <a:ext uri="{FF2B5EF4-FFF2-40B4-BE49-F238E27FC236}">
                  <a16:creationId xmlns:a16="http://schemas.microsoft.com/office/drawing/2014/main" id="{00000000-0008-0000-06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204" name="Drop Down 156" hidden="1">
              <a:extLst>
                <a:ext uri="{63B3BB69-23CF-44E3-9099-C40C66FF867C}">
                  <a14:compatExt spid="_x0000_s2204"/>
                </a:ext>
                <a:ext uri="{FF2B5EF4-FFF2-40B4-BE49-F238E27FC236}">
                  <a16:creationId xmlns:a16="http://schemas.microsoft.com/office/drawing/2014/main" id="{00000000-0008-0000-06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205" name="Drop Down 157" hidden="1">
              <a:extLst>
                <a:ext uri="{63B3BB69-23CF-44E3-9099-C40C66FF867C}">
                  <a14:compatExt spid="_x0000_s2205"/>
                </a:ext>
                <a:ext uri="{FF2B5EF4-FFF2-40B4-BE49-F238E27FC236}">
                  <a16:creationId xmlns:a16="http://schemas.microsoft.com/office/drawing/2014/main" id="{00000000-0008-0000-06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206" name="Drop Down 158" hidden="1">
              <a:extLst>
                <a:ext uri="{63B3BB69-23CF-44E3-9099-C40C66FF867C}">
                  <a14:compatExt spid="_x0000_s2206"/>
                </a:ext>
                <a:ext uri="{FF2B5EF4-FFF2-40B4-BE49-F238E27FC236}">
                  <a16:creationId xmlns:a16="http://schemas.microsoft.com/office/drawing/2014/main" id="{00000000-0008-0000-06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207" name="Drop Down 159" hidden="1">
              <a:extLst>
                <a:ext uri="{63B3BB69-23CF-44E3-9099-C40C66FF867C}">
                  <a14:compatExt spid="_x0000_s2207"/>
                </a:ext>
                <a:ext uri="{FF2B5EF4-FFF2-40B4-BE49-F238E27FC236}">
                  <a16:creationId xmlns:a16="http://schemas.microsoft.com/office/drawing/2014/main" id="{00000000-0008-0000-06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208" name="Drop Down 160" hidden="1">
              <a:extLst>
                <a:ext uri="{63B3BB69-23CF-44E3-9099-C40C66FF867C}">
                  <a14:compatExt spid="_x0000_s2208"/>
                </a:ext>
                <a:ext uri="{FF2B5EF4-FFF2-40B4-BE49-F238E27FC236}">
                  <a16:creationId xmlns:a16="http://schemas.microsoft.com/office/drawing/2014/main" id="{00000000-0008-0000-06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209" name="Drop Down 161" hidden="1">
              <a:extLst>
                <a:ext uri="{63B3BB69-23CF-44E3-9099-C40C66FF867C}">
                  <a14:compatExt spid="_x0000_s2209"/>
                </a:ext>
                <a:ext uri="{FF2B5EF4-FFF2-40B4-BE49-F238E27FC236}">
                  <a16:creationId xmlns:a16="http://schemas.microsoft.com/office/drawing/2014/main" id="{00000000-0008-0000-06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210" name="Drop Down 162" hidden="1">
              <a:extLst>
                <a:ext uri="{63B3BB69-23CF-44E3-9099-C40C66FF867C}">
                  <a14:compatExt spid="_x0000_s2210"/>
                </a:ext>
                <a:ext uri="{FF2B5EF4-FFF2-40B4-BE49-F238E27FC236}">
                  <a16:creationId xmlns:a16="http://schemas.microsoft.com/office/drawing/2014/main" id="{00000000-0008-0000-06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211" name="Drop Down 163" hidden="1">
              <a:extLst>
                <a:ext uri="{63B3BB69-23CF-44E3-9099-C40C66FF867C}">
                  <a14:compatExt spid="_x0000_s2211"/>
                </a:ext>
                <a:ext uri="{FF2B5EF4-FFF2-40B4-BE49-F238E27FC236}">
                  <a16:creationId xmlns:a16="http://schemas.microsoft.com/office/drawing/2014/main" id="{00000000-0008-0000-06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212" name="Drop Down 164" hidden="1">
              <a:extLst>
                <a:ext uri="{63B3BB69-23CF-44E3-9099-C40C66FF867C}">
                  <a14:compatExt spid="_x0000_s2212"/>
                </a:ext>
                <a:ext uri="{FF2B5EF4-FFF2-40B4-BE49-F238E27FC236}">
                  <a16:creationId xmlns:a16="http://schemas.microsoft.com/office/drawing/2014/main" id="{00000000-0008-0000-06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213" name="Drop Down 165" hidden="1">
              <a:extLst>
                <a:ext uri="{63B3BB69-23CF-44E3-9099-C40C66FF867C}">
                  <a14:compatExt spid="_x0000_s2213"/>
                </a:ext>
                <a:ext uri="{FF2B5EF4-FFF2-40B4-BE49-F238E27FC236}">
                  <a16:creationId xmlns:a16="http://schemas.microsoft.com/office/drawing/2014/main" id="{00000000-0008-0000-06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214" name="Drop Down 166" hidden="1">
              <a:extLst>
                <a:ext uri="{63B3BB69-23CF-44E3-9099-C40C66FF867C}">
                  <a14:compatExt spid="_x0000_s2214"/>
                </a:ext>
                <a:ext uri="{FF2B5EF4-FFF2-40B4-BE49-F238E27FC236}">
                  <a16:creationId xmlns:a16="http://schemas.microsoft.com/office/drawing/2014/main" id="{00000000-0008-0000-06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215" name="Drop Down 167" hidden="1">
              <a:extLst>
                <a:ext uri="{63B3BB69-23CF-44E3-9099-C40C66FF867C}">
                  <a14:compatExt spid="_x0000_s2215"/>
                </a:ext>
                <a:ext uri="{FF2B5EF4-FFF2-40B4-BE49-F238E27FC236}">
                  <a16:creationId xmlns:a16="http://schemas.microsoft.com/office/drawing/2014/main" id="{00000000-0008-0000-06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216" name="Drop Down 168" hidden="1">
              <a:extLst>
                <a:ext uri="{63B3BB69-23CF-44E3-9099-C40C66FF867C}">
                  <a14:compatExt spid="_x0000_s2216"/>
                </a:ext>
                <a:ext uri="{FF2B5EF4-FFF2-40B4-BE49-F238E27FC236}">
                  <a16:creationId xmlns:a16="http://schemas.microsoft.com/office/drawing/2014/main" id="{00000000-0008-0000-06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2217" name="Drop Down 169" hidden="1">
              <a:extLst>
                <a:ext uri="{63B3BB69-23CF-44E3-9099-C40C66FF867C}">
                  <a14:compatExt spid="_x0000_s2217"/>
                </a:ext>
                <a:ext uri="{FF2B5EF4-FFF2-40B4-BE49-F238E27FC236}">
                  <a16:creationId xmlns:a16="http://schemas.microsoft.com/office/drawing/2014/main" id="{00000000-0008-0000-06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218" name="Drop Down 170" hidden="1">
              <a:extLst>
                <a:ext uri="{63B3BB69-23CF-44E3-9099-C40C66FF867C}">
                  <a14:compatExt spid="_x0000_s2218"/>
                </a:ext>
                <a:ext uri="{FF2B5EF4-FFF2-40B4-BE49-F238E27FC236}">
                  <a16:creationId xmlns:a16="http://schemas.microsoft.com/office/drawing/2014/main" id="{00000000-0008-0000-06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219" name="Drop Down 171" hidden="1">
              <a:extLst>
                <a:ext uri="{63B3BB69-23CF-44E3-9099-C40C66FF867C}">
                  <a14:compatExt spid="_x0000_s2219"/>
                </a:ext>
                <a:ext uri="{FF2B5EF4-FFF2-40B4-BE49-F238E27FC236}">
                  <a16:creationId xmlns:a16="http://schemas.microsoft.com/office/drawing/2014/main" id="{00000000-0008-0000-06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2486025</xdr:colOff>
          <xdr:row>17</xdr:row>
          <xdr:rowOff>342900</xdr:rowOff>
        </xdr:to>
        <xdr:sp macro="" textlink="">
          <xdr:nvSpPr>
            <xdr:cNvPr id="2220" name="Drop Down 172" hidden="1">
              <a:extLst>
                <a:ext uri="{63B3BB69-23CF-44E3-9099-C40C66FF867C}">
                  <a14:compatExt spid="_x0000_s2220"/>
                </a:ext>
                <a:ext uri="{FF2B5EF4-FFF2-40B4-BE49-F238E27FC236}">
                  <a16:creationId xmlns:a16="http://schemas.microsoft.com/office/drawing/2014/main" id="{00000000-0008-0000-06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15</xdr:row>
          <xdr:rowOff>85725</xdr:rowOff>
        </xdr:from>
        <xdr:to>
          <xdr:col>25</xdr:col>
          <xdr:colOff>381000</xdr:colOff>
          <xdr:row>15</xdr:row>
          <xdr:rowOff>371475</xdr:rowOff>
        </xdr:to>
        <xdr:sp macro="" textlink="">
          <xdr:nvSpPr>
            <xdr:cNvPr id="2226" name="Drop Down 178" hidden="1">
              <a:extLst>
                <a:ext uri="{63B3BB69-23CF-44E3-9099-C40C66FF867C}">
                  <a14:compatExt spid="_x0000_s2226"/>
                </a:ext>
                <a:ext uri="{FF2B5EF4-FFF2-40B4-BE49-F238E27FC236}">
                  <a16:creationId xmlns:a16="http://schemas.microsoft.com/office/drawing/2014/main" id="{00000000-0008-0000-0600-0000B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14</xdr:row>
          <xdr:rowOff>76200</xdr:rowOff>
        </xdr:from>
        <xdr:to>
          <xdr:col>25</xdr:col>
          <xdr:colOff>371475</xdr:colOff>
          <xdr:row>14</xdr:row>
          <xdr:rowOff>342900</xdr:rowOff>
        </xdr:to>
        <xdr:sp macro="" textlink="">
          <xdr:nvSpPr>
            <xdr:cNvPr id="2231" name="Drop Down 183" hidden="1">
              <a:extLst>
                <a:ext uri="{63B3BB69-23CF-44E3-9099-C40C66FF867C}">
                  <a14:compatExt spid="_x0000_s2231"/>
                </a:ext>
                <a:ext uri="{FF2B5EF4-FFF2-40B4-BE49-F238E27FC236}">
                  <a16:creationId xmlns:a16="http://schemas.microsoft.com/office/drawing/2014/main" id="{00000000-0008-0000-06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12</xdr:row>
          <xdr:rowOff>85725</xdr:rowOff>
        </xdr:from>
        <xdr:to>
          <xdr:col>25</xdr:col>
          <xdr:colOff>381000</xdr:colOff>
          <xdr:row>12</xdr:row>
          <xdr:rowOff>342900</xdr:rowOff>
        </xdr:to>
        <xdr:sp macro="" textlink="">
          <xdr:nvSpPr>
            <xdr:cNvPr id="2232" name="Drop Down 184" hidden="1">
              <a:extLst>
                <a:ext uri="{63B3BB69-23CF-44E3-9099-C40C66FF867C}">
                  <a14:compatExt spid="_x0000_s2232"/>
                </a:ext>
                <a:ext uri="{FF2B5EF4-FFF2-40B4-BE49-F238E27FC236}">
                  <a16:creationId xmlns:a16="http://schemas.microsoft.com/office/drawing/2014/main" id="{00000000-0008-0000-06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13</xdr:row>
          <xdr:rowOff>76200</xdr:rowOff>
        </xdr:from>
        <xdr:to>
          <xdr:col>25</xdr:col>
          <xdr:colOff>381000</xdr:colOff>
          <xdr:row>13</xdr:row>
          <xdr:rowOff>342900</xdr:rowOff>
        </xdr:to>
        <xdr:sp macro="" textlink="">
          <xdr:nvSpPr>
            <xdr:cNvPr id="2233" name="Drop Down 185" hidden="1">
              <a:extLst>
                <a:ext uri="{63B3BB69-23CF-44E3-9099-C40C66FF867C}">
                  <a14:compatExt spid="_x0000_s2233"/>
                </a:ext>
                <a:ext uri="{FF2B5EF4-FFF2-40B4-BE49-F238E27FC236}">
                  <a16:creationId xmlns:a16="http://schemas.microsoft.com/office/drawing/2014/main" id="{00000000-0008-0000-06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xdr:row>
          <xdr:rowOff>104775</xdr:rowOff>
        </xdr:from>
        <xdr:to>
          <xdr:col>25</xdr:col>
          <xdr:colOff>381000</xdr:colOff>
          <xdr:row>16</xdr:row>
          <xdr:rowOff>371475</xdr:rowOff>
        </xdr:to>
        <xdr:sp macro="" textlink="">
          <xdr:nvSpPr>
            <xdr:cNvPr id="2234" name="Drop Down 186" hidden="1">
              <a:extLst>
                <a:ext uri="{63B3BB69-23CF-44E3-9099-C40C66FF867C}">
                  <a14:compatExt spid="_x0000_s2234"/>
                </a:ext>
                <a:ext uri="{FF2B5EF4-FFF2-40B4-BE49-F238E27FC236}">
                  <a16:creationId xmlns:a16="http://schemas.microsoft.com/office/drawing/2014/main" id="{00000000-0008-0000-06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866775</xdr:colOff>
          <xdr:row>7</xdr:row>
          <xdr:rowOff>190500</xdr:rowOff>
        </xdr:to>
        <xdr:sp macro="" textlink="">
          <xdr:nvSpPr>
            <xdr:cNvPr id="2235" name="Drop Down 187" hidden="1">
              <a:extLst>
                <a:ext uri="{63B3BB69-23CF-44E3-9099-C40C66FF867C}">
                  <a14:compatExt spid="_x0000_s2235"/>
                </a:ext>
                <a:ext uri="{FF2B5EF4-FFF2-40B4-BE49-F238E27FC236}">
                  <a16:creationId xmlns:a16="http://schemas.microsoft.com/office/drawing/2014/main" id="{00000000-0008-0000-06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904875</xdr:colOff>
          <xdr:row>7</xdr:row>
          <xdr:rowOff>219075</xdr:rowOff>
        </xdr:to>
        <xdr:sp macro="" textlink="">
          <xdr:nvSpPr>
            <xdr:cNvPr id="2236" name="Drop Down 188" hidden="1">
              <a:extLst>
                <a:ext uri="{63B3BB69-23CF-44E3-9099-C40C66FF867C}">
                  <a14:compatExt spid="_x0000_s2236"/>
                </a:ext>
                <a:ext uri="{FF2B5EF4-FFF2-40B4-BE49-F238E27FC236}">
                  <a16:creationId xmlns:a16="http://schemas.microsoft.com/office/drawing/2014/main" id="{00000000-0008-0000-06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237" name="Drop Down 189" hidden="1">
              <a:extLst>
                <a:ext uri="{63B3BB69-23CF-44E3-9099-C40C66FF867C}">
                  <a14:compatExt spid="_x0000_s2237"/>
                </a:ext>
                <a:ext uri="{FF2B5EF4-FFF2-40B4-BE49-F238E27FC236}">
                  <a16:creationId xmlns:a16="http://schemas.microsoft.com/office/drawing/2014/main" id="{00000000-0008-0000-06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238" name="Drop Down 190" hidden="1">
              <a:extLst>
                <a:ext uri="{63B3BB69-23CF-44E3-9099-C40C66FF867C}">
                  <a14:compatExt spid="_x0000_s2238"/>
                </a:ext>
                <a:ext uri="{FF2B5EF4-FFF2-40B4-BE49-F238E27FC236}">
                  <a16:creationId xmlns:a16="http://schemas.microsoft.com/office/drawing/2014/main" id="{00000000-0008-0000-06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2239" name="Drop Down 191" hidden="1">
              <a:extLst>
                <a:ext uri="{63B3BB69-23CF-44E3-9099-C40C66FF867C}">
                  <a14:compatExt spid="_x0000_s2239"/>
                </a:ext>
                <a:ext uri="{FF2B5EF4-FFF2-40B4-BE49-F238E27FC236}">
                  <a16:creationId xmlns:a16="http://schemas.microsoft.com/office/drawing/2014/main" id="{00000000-0008-0000-0600-0000B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6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21505" name="Drop Down 1" hidden="1">
              <a:extLst>
                <a:ext uri="{63B3BB69-23CF-44E3-9099-C40C66FF867C}">
                  <a14:compatExt spid="_x0000_s21505"/>
                </a:ext>
                <a:ext uri="{FF2B5EF4-FFF2-40B4-BE49-F238E27FC236}">
                  <a16:creationId xmlns:a16="http://schemas.microsoft.com/office/drawing/2014/main" id="{00000000-0008-0000-0700-00000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7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21507" name="Drop Down 3" hidden="1">
              <a:extLst>
                <a:ext uri="{63B3BB69-23CF-44E3-9099-C40C66FF867C}">
                  <a14:compatExt spid="_x0000_s21507"/>
                </a:ext>
                <a:ext uri="{FF2B5EF4-FFF2-40B4-BE49-F238E27FC236}">
                  <a16:creationId xmlns:a16="http://schemas.microsoft.com/office/drawing/2014/main" id="{00000000-0008-0000-0700-00000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21508" name="Drop Down 4" hidden="1">
              <a:extLst>
                <a:ext uri="{63B3BB69-23CF-44E3-9099-C40C66FF867C}">
                  <a14:compatExt spid="_x0000_s21508"/>
                </a:ext>
                <a:ext uri="{FF2B5EF4-FFF2-40B4-BE49-F238E27FC236}">
                  <a16:creationId xmlns:a16="http://schemas.microsoft.com/office/drawing/2014/main" id="{00000000-0008-0000-0700-00000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21509" name="Drop Down 5" hidden="1">
              <a:extLst>
                <a:ext uri="{63B3BB69-23CF-44E3-9099-C40C66FF867C}">
                  <a14:compatExt spid="_x0000_s21509"/>
                </a:ext>
                <a:ext uri="{FF2B5EF4-FFF2-40B4-BE49-F238E27FC236}">
                  <a16:creationId xmlns:a16="http://schemas.microsoft.com/office/drawing/2014/main" id="{00000000-0008-0000-0700-00000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21510" name="Drop Down 6" hidden="1">
              <a:extLst>
                <a:ext uri="{63B3BB69-23CF-44E3-9099-C40C66FF867C}">
                  <a14:compatExt spid="_x0000_s21510"/>
                </a:ext>
                <a:ext uri="{FF2B5EF4-FFF2-40B4-BE49-F238E27FC236}">
                  <a16:creationId xmlns:a16="http://schemas.microsoft.com/office/drawing/2014/main" id="{00000000-0008-0000-0700-00000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21511" name="Drop Down 7" hidden="1">
              <a:extLst>
                <a:ext uri="{63B3BB69-23CF-44E3-9099-C40C66FF867C}">
                  <a14:compatExt spid="_x0000_s21511"/>
                </a:ext>
                <a:ext uri="{FF2B5EF4-FFF2-40B4-BE49-F238E27FC236}">
                  <a16:creationId xmlns:a16="http://schemas.microsoft.com/office/drawing/2014/main" id="{00000000-0008-0000-0700-00000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21512" name="Drop Down 8" hidden="1">
              <a:extLst>
                <a:ext uri="{63B3BB69-23CF-44E3-9099-C40C66FF867C}">
                  <a14:compatExt spid="_x0000_s21512"/>
                </a:ext>
                <a:ext uri="{FF2B5EF4-FFF2-40B4-BE49-F238E27FC236}">
                  <a16:creationId xmlns:a16="http://schemas.microsoft.com/office/drawing/2014/main" id="{00000000-0008-0000-0700-00000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21513" name="Drop Down 9" hidden="1">
              <a:extLst>
                <a:ext uri="{63B3BB69-23CF-44E3-9099-C40C66FF867C}">
                  <a14:compatExt spid="_x0000_s21513"/>
                </a:ext>
                <a:ext uri="{FF2B5EF4-FFF2-40B4-BE49-F238E27FC236}">
                  <a16:creationId xmlns:a16="http://schemas.microsoft.com/office/drawing/2014/main" id="{00000000-0008-0000-0700-00000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21514" name="Drop Down 10" hidden="1">
              <a:extLst>
                <a:ext uri="{63B3BB69-23CF-44E3-9099-C40C66FF867C}">
                  <a14:compatExt spid="_x0000_s21514"/>
                </a:ext>
                <a:ext uri="{FF2B5EF4-FFF2-40B4-BE49-F238E27FC236}">
                  <a16:creationId xmlns:a16="http://schemas.microsoft.com/office/drawing/2014/main" id="{00000000-0008-0000-0700-00000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21515" name="Drop Down 11" hidden="1">
              <a:extLst>
                <a:ext uri="{63B3BB69-23CF-44E3-9099-C40C66FF867C}">
                  <a14:compatExt spid="_x0000_s21515"/>
                </a:ext>
                <a:ext uri="{FF2B5EF4-FFF2-40B4-BE49-F238E27FC236}">
                  <a16:creationId xmlns:a16="http://schemas.microsoft.com/office/drawing/2014/main" id="{00000000-0008-0000-0700-00000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21516" name="Drop Down 12" hidden="1">
              <a:extLst>
                <a:ext uri="{63B3BB69-23CF-44E3-9099-C40C66FF867C}">
                  <a14:compatExt spid="_x0000_s21516"/>
                </a:ext>
                <a:ext uri="{FF2B5EF4-FFF2-40B4-BE49-F238E27FC236}">
                  <a16:creationId xmlns:a16="http://schemas.microsoft.com/office/drawing/2014/main" id="{00000000-0008-0000-0700-00000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21517" name="Drop Down 13" hidden="1">
              <a:extLst>
                <a:ext uri="{63B3BB69-23CF-44E3-9099-C40C66FF867C}">
                  <a14:compatExt spid="_x0000_s21517"/>
                </a:ext>
                <a:ext uri="{FF2B5EF4-FFF2-40B4-BE49-F238E27FC236}">
                  <a16:creationId xmlns:a16="http://schemas.microsoft.com/office/drawing/2014/main" id="{00000000-0008-0000-0700-00000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21518" name="Drop Down 14" hidden="1">
              <a:extLst>
                <a:ext uri="{63B3BB69-23CF-44E3-9099-C40C66FF867C}">
                  <a14:compatExt spid="_x0000_s21518"/>
                </a:ext>
                <a:ext uri="{FF2B5EF4-FFF2-40B4-BE49-F238E27FC236}">
                  <a16:creationId xmlns:a16="http://schemas.microsoft.com/office/drawing/2014/main" id="{00000000-0008-0000-0700-00000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21519" name="Drop Down 15" hidden="1">
              <a:extLst>
                <a:ext uri="{63B3BB69-23CF-44E3-9099-C40C66FF867C}">
                  <a14:compatExt spid="_x0000_s21519"/>
                </a:ext>
                <a:ext uri="{FF2B5EF4-FFF2-40B4-BE49-F238E27FC236}">
                  <a16:creationId xmlns:a16="http://schemas.microsoft.com/office/drawing/2014/main" id="{00000000-0008-0000-0700-00000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21520" name="Drop Down 16" hidden="1">
              <a:extLst>
                <a:ext uri="{63B3BB69-23CF-44E3-9099-C40C66FF867C}">
                  <a14:compatExt spid="_x0000_s21520"/>
                </a:ext>
                <a:ext uri="{FF2B5EF4-FFF2-40B4-BE49-F238E27FC236}">
                  <a16:creationId xmlns:a16="http://schemas.microsoft.com/office/drawing/2014/main" id="{00000000-0008-0000-0700-00001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21521" name="Drop Down 17" hidden="1">
              <a:extLst>
                <a:ext uri="{63B3BB69-23CF-44E3-9099-C40C66FF867C}">
                  <a14:compatExt spid="_x0000_s21521"/>
                </a:ext>
                <a:ext uri="{FF2B5EF4-FFF2-40B4-BE49-F238E27FC236}">
                  <a16:creationId xmlns:a16="http://schemas.microsoft.com/office/drawing/2014/main" id="{00000000-0008-0000-0700-00001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21522" name="Drop Down 18" hidden="1">
              <a:extLst>
                <a:ext uri="{63B3BB69-23CF-44E3-9099-C40C66FF867C}">
                  <a14:compatExt spid="_x0000_s21522"/>
                </a:ext>
                <a:ext uri="{FF2B5EF4-FFF2-40B4-BE49-F238E27FC236}">
                  <a16:creationId xmlns:a16="http://schemas.microsoft.com/office/drawing/2014/main" id="{00000000-0008-0000-0700-00001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21523" name="Drop Down 19" hidden="1">
              <a:extLst>
                <a:ext uri="{63B3BB69-23CF-44E3-9099-C40C66FF867C}">
                  <a14:compatExt spid="_x0000_s21523"/>
                </a:ext>
                <a:ext uri="{FF2B5EF4-FFF2-40B4-BE49-F238E27FC236}">
                  <a16:creationId xmlns:a16="http://schemas.microsoft.com/office/drawing/2014/main" id="{00000000-0008-0000-0700-00001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21524" name="Drop Down 20" hidden="1">
              <a:extLst>
                <a:ext uri="{63B3BB69-23CF-44E3-9099-C40C66FF867C}">
                  <a14:compatExt spid="_x0000_s21524"/>
                </a:ext>
                <a:ext uri="{FF2B5EF4-FFF2-40B4-BE49-F238E27FC236}">
                  <a16:creationId xmlns:a16="http://schemas.microsoft.com/office/drawing/2014/main" id="{00000000-0008-0000-0700-00001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7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7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7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7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7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2476500</xdr:colOff>
          <xdr:row>9</xdr:row>
          <xdr:rowOff>342900</xdr:rowOff>
        </xdr:to>
        <xdr:sp macro="" textlink="">
          <xdr:nvSpPr>
            <xdr:cNvPr id="21530" name="Drop Down 26" hidden="1">
              <a:extLst>
                <a:ext uri="{63B3BB69-23CF-44E3-9099-C40C66FF867C}">
                  <a14:compatExt spid="_x0000_s21530"/>
                </a:ext>
                <a:ext uri="{FF2B5EF4-FFF2-40B4-BE49-F238E27FC236}">
                  <a16:creationId xmlns:a16="http://schemas.microsoft.com/office/drawing/2014/main" id="{00000000-0008-0000-0700-00001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2476500</xdr:colOff>
          <xdr:row>10</xdr:row>
          <xdr:rowOff>381000</xdr:rowOff>
        </xdr:to>
        <xdr:sp macro="" textlink="">
          <xdr:nvSpPr>
            <xdr:cNvPr id="21531" name="Drop Down 27" hidden="1">
              <a:extLst>
                <a:ext uri="{63B3BB69-23CF-44E3-9099-C40C66FF867C}">
                  <a14:compatExt spid="_x0000_s21531"/>
                </a:ext>
                <a:ext uri="{FF2B5EF4-FFF2-40B4-BE49-F238E27FC236}">
                  <a16:creationId xmlns:a16="http://schemas.microsoft.com/office/drawing/2014/main" id="{00000000-0008-0000-0700-00001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2476500</xdr:colOff>
          <xdr:row>11</xdr:row>
          <xdr:rowOff>381000</xdr:rowOff>
        </xdr:to>
        <xdr:sp macro="" textlink="">
          <xdr:nvSpPr>
            <xdr:cNvPr id="21532" name="Drop Down 28" hidden="1">
              <a:extLst>
                <a:ext uri="{63B3BB69-23CF-44E3-9099-C40C66FF867C}">
                  <a14:compatExt spid="_x0000_s21532"/>
                </a:ext>
                <a:ext uri="{FF2B5EF4-FFF2-40B4-BE49-F238E27FC236}">
                  <a16:creationId xmlns:a16="http://schemas.microsoft.com/office/drawing/2014/main" id="{00000000-0008-0000-0700-00001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21533" name="Drop Down 29" hidden="1">
              <a:extLst>
                <a:ext uri="{63B3BB69-23CF-44E3-9099-C40C66FF867C}">
                  <a14:compatExt spid="_x0000_s21533"/>
                </a:ext>
                <a:ext uri="{FF2B5EF4-FFF2-40B4-BE49-F238E27FC236}">
                  <a16:creationId xmlns:a16="http://schemas.microsoft.com/office/drawing/2014/main" id="{00000000-0008-0000-0700-00001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2476500</xdr:colOff>
          <xdr:row>13</xdr:row>
          <xdr:rowOff>342900</xdr:rowOff>
        </xdr:to>
        <xdr:sp macro="" textlink="">
          <xdr:nvSpPr>
            <xdr:cNvPr id="21534" name="Drop Down 30" hidden="1">
              <a:extLst>
                <a:ext uri="{63B3BB69-23CF-44E3-9099-C40C66FF867C}">
                  <a14:compatExt spid="_x0000_s21534"/>
                </a:ext>
                <a:ext uri="{FF2B5EF4-FFF2-40B4-BE49-F238E27FC236}">
                  <a16:creationId xmlns:a16="http://schemas.microsoft.com/office/drawing/2014/main" id="{00000000-0008-0000-0700-00001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2476500</xdr:colOff>
          <xdr:row>14</xdr:row>
          <xdr:rowOff>342900</xdr:rowOff>
        </xdr:to>
        <xdr:sp macro="" textlink="">
          <xdr:nvSpPr>
            <xdr:cNvPr id="21535" name="Drop Down 31" hidden="1">
              <a:extLst>
                <a:ext uri="{63B3BB69-23CF-44E3-9099-C40C66FF867C}">
                  <a14:compatExt spid="_x0000_s21535"/>
                </a:ext>
                <a:ext uri="{FF2B5EF4-FFF2-40B4-BE49-F238E27FC236}">
                  <a16:creationId xmlns:a16="http://schemas.microsoft.com/office/drawing/2014/main" id="{00000000-0008-0000-0700-00001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2476500</xdr:colOff>
          <xdr:row>15</xdr:row>
          <xdr:rowOff>342900</xdr:rowOff>
        </xdr:to>
        <xdr:sp macro="" textlink="">
          <xdr:nvSpPr>
            <xdr:cNvPr id="21536" name="Drop Down 32" hidden="1">
              <a:extLst>
                <a:ext uri="{63B3BB69-23CF-44E3-9099-C40C66FF867C}">
                  <a14:compatExt spid="_x0000_s21536"/>
                </a:ext>
                <a:ext uri="{FF2B5EF4-FFF2-40B4-BE49-F238E27FC236}">
                  <a16:creationId xmlns:a16="http://schemas.microsoft.com/office/drawing/2014/main" id="{00000000-0008-0000-0700-00002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2476500</xdr:colOff>
          <xdr:row>16</xdr:row>
          <xdr:rowOff>342900</xdr:rowOff>
        </xdr:to>
        <xdr:sp macro="" textlink="">
          <xdr:nvSpPr>
            <xdr:cNvPr id="21537" name="Drop Down 33" hidden="1">
              <a:extLst>
                <a:ext uri="{63B3BB69-23CF-44E3-9099-C40C66FF867C}">
                  <a14:compatExt spid="_x0000_s21537"/>
                </a:ext>
                <a:ext uri="{FF2B5EF4-FFF2-40B4-BE49-F238E27FC236}">
                  <a16:creationId xmlns:a16="http://schemas.microsoft.com/office/drawing/2014/main" id="{00000000-0008-0000-0700-00002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2476500</xdr:colOff>
          <xdr:row>18</xdr:row>
          <xdr:rowOff>342900</xdr:rowOff>
        </xdr:to>
        <xdr:sp macro="" textlink="">
          <xdr:nvSpPr>
            <xdr:cNvPr id="21538" name="Drop Down 34" hidden="1">
              <a:extLst>
                <a:ext uri="{63B3BB69-23CF-44E3-9099-C40C66FF867C}">
                  <a14:compatExt spid="_x0000_s21538"/>
                </a:ext>
                <a:ext uri="{FF2B5EF4-FFF2-40B4-BE49-F238E27FC236}">
                  <a16:creationId xmlns:a16="http://schemas.microsoft.com/office/drawing/2014/main" id="{00000000-0008-0000-0700-00002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1539" name="Drop Down 35" hidden="1">
              <a:extLst>
                <a:ext uri="{63B3BB69-23CF-44E3-9099-C40C66FF867C}">
                  <a14:compatExt spid="_x0000_s21539"/>
                </a:ext>
                <a:ext uri="{FF2B5EF4-FFF2-40B4-BE49-F238E27FC236}">
                  <a16:creationId xmlns:a16="http://schemas.microsoft.com/office/drawing/2014/main" id="{00000000-0008-0000-0700-00002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1540" name="Drop Down 36" hidden="1">
              <a:extLst>
                <a:ext uri="{63B3BB69-23CF-44E3-9099-C40C66FF867C}">
                  <a14:compatExt spid="_x0000_s21540"/>
                </a:ext>
                <a:ext uri="{FF2B5EF4-FFF2-40B4-BE49-F238E27FC236}">
                  <a16:creationId xmlns:a16="http://schemas.microsoft.com/office/drawing/2014/main" id="{00000000-0008-0000-0700-00002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1541" name="Drop Down 37" hidden="1">
              <a:extLst>
                <a:ext uri="{63B3BB69-23CF-44E3-9099-C40C66FF867C}">
                  <a14:compatExt spid="_x0000_s21541"/>
                </a:ext>
                <a:ext uri="{FF2B5EF4-FFF2-40B4-BE49-F238E27FC236}">
                  <a16:creationId xmlns:a16="http://schemas.microsoft.com/office/drawing/2014/main" id="{00000000-0008-0000-0700-00002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1542" name="Drop Down 38" hidden="1">
              <a:extLst>
                <a:ext uri="{63B3BB69-23CF-44E3-9099-C40C66FF867C}">
                  <a14:compatExt spid="_x0000_s21542"/>
                </a:ext>
                <a:ext uri="{FF2B5EF4-FFF2-40B4-BE49-F238E27FC236}">
                  <a16:creationId xmlns:a16="http://schemas.microsoft.com/office/drawing/2014/main" id="{00000000-0008-0000-0700-00002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1543" name="Drop Down 39" hidden="1">
              <a:extLst>
                <a:ext uri="{63B3BB69-23CF-44E3-9099-C40C66FF867C}">
                  <a14:compatExt spid="_x0000_s21543"/>
                </a:ext>
                <a:ext uri="{FF2B5EF4-FFF2-40B4-BE49-F238E27FC236}">
                  <a16:creationId xmlns:a16="http://schemas.microsoft.com/office/drawing/2014/main" id="{00000000-0008-0000-0700-00002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1544" name="Drop Down 40" hidden="1">
              <a:extLst>
                <a:ext uri="{63B3BB69-23CF-44E3-9099-C40C66FF867C}">
                  <a14:compatExt spid="_x0000_s21544"/>
                </a:ext>
                <a:ext uri="{FF2B5EF4-FFF2-40B4-BE49-F238E27FC236}">
                  <a16:creationId xmlns:a16="http://schemas.microsoft.com/office/drawing/2014/main" id="{00000000-0008-0000-0700-00002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1545" name="Drop Down 41" hidden="1">
              <a:extLst>
                <a:ext uri="{63B3BB69-23CF-44E3-9099-C40C66FF867C}">
                  <a14:compatExt spid="_x0000_s21545"/>
                </a:ext>
                <a:ext uri="{FF2B5EF4-FFF2-40B4-BE49-F238E27FC236}">
                  <a16:creationId xmlns:a16="http://schemas.microsoft.com/office/drawing/2014/main" id="{00000000-0008-0000-0700-00002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1546" name="Drop Down 42" hidden="1">
              <a:extLst>
                <a:ext uri="{63B3BB69-23CF-44E3-9099-C40C66FF867C}">
                  <a14:compatExt spid="_x0000_s21546"/>
                </a:ext>
                <a:ext uri="{FF2B5EF4-FFF2-40B4-BE49-F238E27FC236}">
                  <a16:creationId xmlns:a16="http://schemas.microsoft.com/office/drawing/2014/main" id="{00000000-0008-0000-0700-00002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1547" name="Drop Down 43" hidden="1">
              <a:extLst>
                <a:ext uri="{63B3BB69-23CF-44E3-9099-C40C66FF867C}">
                  <a14:compatExt spid="_x0000_s21547"/>
                </a:ext>
                <a:ext uri="{FF2B5EF4-FFF2-40B4-BE49-F238E27FC236}">
                  <a16:creationId xmlns:a16="http://schemas.microsoft.com/office/drawing/2014/main" id="{00000000-0008-0000-0700-00002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1548" name="Drop Down 44" hidden="1">
              <a:extLst>
                <a:ext uri="{63B3BB69-23CF-44E3-9099-C40C66FF867C}">
                  <a14:compatExt spid="_x0000_s21548"/>
                </a:ext>
                <a:ext uri="{FF2B5EF4-FFF2-40B4-BE49-F238E27FC236}">
                  <a16:creationId xmlns:a16="http://schemas.microsoft.com/office/drawing/2014/main" id="{00000000-0008-0000-0700-00002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21549" name="Drop Down 45" hidden="1">
              <a:extLst>
                <a:ext uri="{63B3BB69-23CF-44E3-9099-C40C66FF867C}">
                  <a14:compatExt spid="_x0000_s21549"/>
                </a:ext>
                <a:ext uri="{FF2B5EF4-FFF2-40B4-BE49-F238E27FC236}">
                  <a16:creationId xmlns:a16="http://schemas.microsoft.com/office/drawing/2014/main" id="{00000000-0008-0000-0700-00002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21550" name="Drop Down 46" hidden="1">
              <a:extLst>
                <a:ext uri="{63B3BB69-23CF-44E3-9099-C40C66FF867C}">
                  <a14:compatExt spid="_x0000_s21550"/>
                </a:ext>
                <a:ext uri="{FF2B5EF4-FFF2-40B4-BE49-F238E27FC236}">
                  <a16:creationId xmlns:a16="http://schemas.microsoft.com/office/drawing/2014/main" id="{00000000-0008-0000-0700-00002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21551" name="Drop Down 47" hidden="1">
              <a:extLst>
                <a:ext uri="{63B3BB69-23CF-44E3-9099-C40C66FF867C}">
                  <a14:compatExt spid="_x0000_s21551"/>
                </a:ext>
                <a:ext uri="{FF2B5EF4-FFF2-40B4-BE49-F238E27FC236}">
                  <a16:creationId xmlns:a16="http://schemas.microsoft.com/office/drawing/2014/main" id="{00000000-0008-0000-0700-00002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21552" name="Drop Down 48" hidden="1">
              <a:extLst>
                <a:ext uri="{63B3BB69-23CF-44E3-9099-C40C66FF867C}">
                  <a14:compatExt spid="_x0000_s21552"/>
                </a:ext>
                <a:ext uri="{FF2B5EF4-FFF2-40B4-BE49-F238E27FC236}">
                  <a16:creationId xmlns:a16="http://schemas.microsoft.com/office/drawing/2014/main" id="{00000000-0008-0000-0700-00003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21553" name="Drop Down 49" hidden="1">
              <a:extLst>
                <a:ext uri="{63B3BB69-23CF-44E3-9099-C40C66FF867C}">
                  <a14:compatExt spid="_x0000_s21553"/>
                </a:ext>
                <a:ext uri="{FF2B5EF4-FFF2-40B4-BE49-F238E27FC236}">
                  <a16:creationId xmlns:a16="http://schemas.microsoft.com/office/drawing/2014/main" id="{00000000-0008-0000-0700-00003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21554" name="Drop Down 50" hidden="1">
              <a:extLst>
                <a:ext uri="{63B3BB69-23CF-44E3-9099-C40C66FF867C}">
                  <a14:compatExt spid="_x0000_s21554"/>
                </a:ext>
                <a:ext uri="{FF2B5EF4-FFF2-40B4-BE49-F238E27FC236}">
                  <a16:creationId xmlns:a16="http://schemas.microsoft.com/office/drawing/2014/main" id="{00000000-0008-0000-0700-00003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21555" name="Drop Down 51" hidden="1">
              <a:extLst>
                <a:ext uri="{63B3BB69-23CF-44E3-9099-C40C66FF867C}">
                  <a14:compatExt spid="_x0000_s21555"/>
                </a:ext>
                <a:ext uri="{FF2B5EF4-FFF2-40B4-BE49-F238E27FC236}">
                  <a16:creationId xmlns:a16="http://schemas.microsoft.com/office/drawing/2014/main" id="{00000000-0008-0000-0700-00003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21556" name="Drop Down 52" hidden="1">
              <a:extLst>
                <a:ext uri="{63B3BB69-23CF-44E3-9099-C40C66FF867C}">
                  <a14:compatExt spid="_x0000_s21556"/>
                </a:ext>
                <a:ext uri="{FF2B5EF4-FFF2-40B4-BE49-F238E27FC236}">
                  <a16:creationId xmlns:a16="http://schemas.microsoft.com/office/drawing/2014/main" id="{00000000-0008-0000-0700-00003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21557" name="Drop Down 53" hidden="1">
              <a:extLst>
                <a:ext uri="{63B3BB69-23CF-44E3-9099-C40C66FF867C}">
                  <a14:compatExt spid="_x0000_s21557"/>
                </a:ext>
                <a:ext uri="{FF2B5EF4-FFF2-40B4-BE49-F238E27FC236}">
                  <a16:creationId xmlns:a16="http://schemas.microsoft.com/office/drawing/2014/main" id="{00000000-0008-0000-0700-00003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21558" name="Drop Down 54" hidden="1">
              <a:extLst>
                <a:ext uri="{63B3BB69-23CF-44E3-9099-C40C66FF867C}">
                  <a14:compatExt spid="_x0000_s21558"/>
                </a:ext>
                <a:ext uri="{FF2B5EF4-FFF2-40B4-BE49-F238E27FC236}">
                  <a16:creationId xmlns:a16="http://schemas.microsoft.com/office/drawing/2014/main" id="{00000000-0008-0000-0700-00003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1559" name="Drop Down 55" hidden="1">
              <a:extLst>
                <a:ext uri="{63B3BB69-23CF-44E3-9099-C40C66FF867C}">
                  <a14:compatExt spid="_x0000_s21559"/>
                </a:ext>
                <a:ext uri="{FF2B5EF4-FFF2-40B4-BE49-F238E27FC236}">
                  <a16:creationId xmlns:a16="http://schemas.microsoft.com/office/drawing/2014/main" id="{00000000-0008-0000-0700-00003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1560" name="Drop Down 56" hidden="1">
              <a:extLst>
                <a:ext uri="{63B3BB69-23CF-44E3-9099-C40C66FF867C}">
                  <a14:compatExt spid="_x0000_s21560"/>
                </a:ext>
                <a:ext uri="{FF2B5EF4-FFF2-40B4-BE49-F238E27FC236}">
                  <a16:creationId xmlns:a16="http://schemas.microsoft.com/office/drawing/2014/main" id="{00000000-0008-0000-0700-00003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1561" name="Drop Down 57" hidden="1">
              <a:extLst>
                <a:ext uri="{63B3BB69-23CF-44E3-9099-C40C66FF867C}">
                  <a14:compatExt spid="_x0000_s21561"/>
                </a:ext>
                <a:ext uri="{FF2B5EF4-FFF2-40B4-BE49-F238E27FC236}">
                  <a16:creationId xmlns:a16="http://schemas.microsoft.com/office/drawing/2014/main" id="{00000000-0008-0000-0700-00003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1562" name="Drop Down 58" hidden="1">
              <a:extLst>
                <a:ext uri="{63B3BB69-23CF-44E3-9099-C40C66FF867C}">
                  <a14:compatExt spid="_x0000_s21562"/>
                </a:ext>
                <a:ext uri="{FF2B5EF4-FFF2-40B4-BE49-F238E27FC236}">
                  <a16:creationId xmlns:a16="http://schemas.microsoft.com/office/drawing/2014/main" id="{00000000-0008-0000-0700-00003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1563" name="Drop Down 59" hidden="1">
              <a:extLst>
                <a:ext uri="{63B3BB69-23CF-44E3-9099-C40C66FF867C}">
                  <a14:compatExt spid="_x0000_s21563"/>
                </a:ext>
                <a:ext uri="{FF2B5EF4-FFF2-40B4-BE49-F238E27FC236}">
                  <a16:creationId xmlns:a16="http://schemas.microsoft.com/office/drawing/2014/main" id="{00000000-0008-0000-0700-00003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1564" name="Drop Down 60" hidden="1">
              <a:extLst>
                <a:ext uri="{63B3BB69-23CF-44E3-9099-C40C66FF867C}">
                  <a14:compatExt spid="_x0000_s21564"/>
                </a:ext>
                <a:ext uri="{FF2B5EF4-FFF2-40B4-BE49-F238E27FC236}">
                  <a16:creationId xmlns:a16="http://schemas.microsoft.com/office/drawing/2014/main" id="{00000000-0008-0000-0700-00003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1565" name="Drop Down 61" hidden="1">
              <a:extLst>
                <a:ext uri="{63B3BB69-23CF-44E3-9099-C40C66FF867C}">
                  <a14:compatExt spid="_x0000_s21565"/>
                </a:ext>
                <a:ext uri="{FF2B5EF4-FFF2-40B4-BE49-F238E27FC236}">
                  <a16:creationId xmlns:a16="http://schemas.microsoft.com/office/drawing/2014/main" id="{00000000-0008-0000-0700-00003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1566" name="Drop Down 62" hidden="1">
              <a:extLst>
                <a:ext uri="{63B3BB69-23CF-44E3-9099-C40C66FF867C}">
                  <a14:compatExt spid="_x0000_s21566"/>
                </a:ext>
                <a:ext uri="{FF2B5EF4-FFF2-40B4-BE49-F238E27FC236}">
                  <a16:creationId xmlns:a16="http://schemas.microsoft.com/office/drawing/2014/main" id="{00000000-0008-0000-0700-00003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1567" name="Drop Down 63" hidden="1">
              <a:extLst>
                <a:ext uri="{63B3BB69-23CF-44E3-9099-C40C66FF867C}">
                  <a14:compatExt spid="_x0000_s21567"/>
                </a:ext>
                <a:ext uri="{FF2B5EF4-FFF2-40B4-BE49-F238E27FC236}">
                  <a16:creationId xmlns:a16="http://schemas.microsoft.com/office/drawing/2014/main" id="{00000000-0008-0000-0700-00003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1568" name="Drop Down 64" hidden="1">
              <a:extLst>
                <a:ext uri="{63B3BB69-23CF-44E3-9099-C40C66FF867C}">
                  <a14:compatExt spid="_x0000_s21568"/>
                </a:ext>
                <a:ext uri="{FF2B5EF4-FFF2-40B4-BE49-F238E27FC236}">
                  <a16:creationId xmlns:a16="http://schemas.microsoft.com/office/drawing/2014/main" id="{00000000-0008-0000-0700-00004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21569" name="Drop Down 65" hidden="1">
              <a:extLst>
                <a:ext uri="{63B3BB69-23CF-44E3-9099-C40C66FF867C}">
                  <a14:compatExt spid="_x0000_s21569"/>
                </a:ext>
                <a:ext uri="{FF2B5EF4-FFF2-40B4-BE49-F238E27FC236}">
                  <a16:creationId xmlns:a16="http://schemas.microsoft.com/office/drawing/2014/main" id="{00000000-0008-0000-0700-00004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21570" name="Drop Down 66" hidden="1">
              <a:extLst>
                <a:ext uri="{63B3BB69-23CF-44E3-9099-C40C66FF867C}">
                  <a14:compatExt spid="_x0000_s21570"/>
                </a:ext>
                <a:ext uri="{FF2B5EF4-FFF2-40B4-BE49-F238E27FC236}">
                  <a16:creationId xmlns:a16="http://schemas.microsoft.com/office/drawing/2014/main" id="{00000000-0008-0000-0700-00004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21571" name="Drop Down 67" hidden="1">
              <a:extLst>
                <a:ext uri="{63B3BB69-23CF-44E3-9099-C40C66FF867C}">
                  <a14:compatExt spid="_x0000_s21571"/>
                </a:ext>
                <a:ext uri="{FF2B5EF4-FFF2-40B4-BE49-F238E27FC236}">
                  <a16:creationId xmlns:a16="http://schemas.microsoft.com/office/drawing/2014/main" id="{00000000-0008-0000-0700-00004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21572" name="Drop Down 68" hidden="1">
              <a:extLst>
                <a:ext uri="{63B3BB69-23CF-44E3-9099-C40C66FF867C}">
                  <a14:compatExt spid="_x0000_s21572"/>
                </a:ext>
                <a:ext uri="{FF2B5EF4-FFF2-40B4-BE49-F238E27FC236}">
                  <a16:creationId xmlns:a16="http://schemas.microsoft.com/office/drawing/2014/main" id="{00000000-0008-0000-0700-00004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21573" name="Drop Down 69" hidden="1">
              <a:extLst>
                <a:ext uri="{63B3BB69-23CF-44E3-9099-C40C66FF867C}">
                  <a14:compatExt spid="_x0000_s21573"/>
                </a:ext>
                <a:ext uri="{FF2B5EF4-FFF2-40B4-BE49-F238E27FC236}">
                  <a16:creationId xmlns:a16="http://schemas.microsoft.com/office/drawing/2014/main" id="{00000000-0008-0000-0700-00004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21574" name="Drop Down 70" hidden="1">
              <a:extLst>
                <a:ext uri="{63B3BB69-23CF-44E3-9099-C40C66FF867C}">
                  <a14:compatExt spid="_x0000_s21574"/>
                </a:ext>
                <a:ext uri="{FF2B5EF4-FFF2-40B4-BE49-F238E27FC236}">
                  <a16:creationId xmlns:a16="http://schemas.microsoft.com/office/drawing/2014/main" id="{00000000-0008-0000-0700-00004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21575" name="Drop Down 71" hidden="1">
              <a:extLst>
                <a:ext uri="{63B3BB69-23CF-44E3-9099-C40C66FF867C}">
                  <a14:compatExt spid="_x0000_s21575"/>
                </a:ext>
                <a:ext uri="{FF2B5EF4-FFF2-40B4-BE49-F238E27FC236}">
                  <a16:creationId xmlns:a16="http://schemas.microsoft.com/office/drawing/2014/main" id="{00000000-0008-0000-0700-00004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21576" name="Drop Down 72" hidden="1">
              <a:extLst>
                <a:ext uri="{63B3BB69-23CF-44E3-9099-C40C66FF867C}">
                  <a14:compatExt spid="_x0000_s21576"/>
                </a:ext>
                <a:ext uri="{FF2B5EF4-FFF2-40B4-BE49-F238E27FC236}">
                  <a16:creationId xmlns:a16="http://schemas.microsoft.com/office/drawing/2014/main" id="{00000000-0008-0000-0700-00004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21577" name="Drop Down 73" hidden="1">
              <a:extLst>
                <a:ext uri="{63B3BB69-23CF-44E3-9099-C40C66FF867C}">
                  <a14:compatExt spid="_x0000_s21577"/>
                </a:ext>
                <a:ext uri="{FF2B5EF4-FFF2-40B4-BE49-F238E27FC236}">
                  <a16:creationId xmlns:a16="http://schemas.microsoft.com/office/drawing/2014/main" id="{00000000-0008-0000-0700-00004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21578" name="Drop Down 74" hidden="1">
              <a:extLst>
                <a:ext uri="{63B3BB69-23CF-44E3-9099-C40C66FF867C}">
                  <a14:compatExt spid="_x0000_s21578"/>
                </a:ext>
                <a:ext uri="{FF2B5EF4-FFF2-40B4-BE49-F238E27FC236}">
                  <a16:creationId xmlns:a16="http://schemas.microsoft.com/office/drawing/2014/main" id="{00000000-0008-0000-0700-00004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21579" name="Drop Down 75" hidden="1">
              <a:extLst>
                <a:ext uri="{63B3BB69-23CF-44E3-9099-C40C66FF867C}">
                  <a14:compatExt spid="_x0000_s21579"/>
                </a:ext>
                <a:ext uri="{FF2B5EF4-FFF2-40B4-BE49-F238E27FC236}">
                  <a16:creationId xmlns:a16="http://schemas.microsoft.com/office/drawing/2014/main" id="{00000000-0008-0000-0700-00004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21580" name="Drop Down 76" hidden="1">
              <a:extLst>
                <a:ext uri="{63B3BB69-23CF-44E3-9099-C40C66FF867C}">
                  <a14:compatExt spid="_x0000_s21580"/>
                </a:ext>
                <a:ext uri="{FF2B5EF4-FFF2-40B4-BE49-F238E27FC236}">
                  <a16:creationId xmlns:a16="http://schemas.microsoft.com/office/drawing/2014/main" id="{00000000-0008-0000-0700-00004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21581" name="Drop Down 77" hidden="1">
              <a:extLst>
                <a:ext uri="{63B3BB69-23CF-44E3-9099-C40C66FF867C}">
                  <a14:compatExt spid="_x0000_s21581"/>
                </a:ext>
                <a:ext uri="{FF2B5EF4-FFF2-40B4-BE49-F238E27FC236}">
                  <a16:creationId xmlns:a16="http://schemas.microsoft.com/office/drawing/2014/main" id="{00000000-0008-0000-0700-00004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21582" name="Drop Down 78" hidden="1">
              <a:extLst>
                <a:ext uri="{63B3BB69-23CF-44E3-9099-C40C66FF867C}">
                  <a14:compatExt spid="_x0000_s21582"/>
                </a:ext>
                <a:ext uri="{FF2B5EF4-FFF2-40B4-BE49-F238E27FC236}">
                  <a16:creationId xmlns:a16="http://schemas.microsoft.com/office/drawing/2014/main" id="{00000000-0008-0000-0700-00004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21583" name="Drop Down 79" hidden="1">
              <a:extLst>
                <a:ext uri="{63B3BB69-23CF-44E3-9099-C40C66FF867C}">
                  <a14:compatExt spid="_x0000_s21583"/>
                </a:ext>
                <a:ext uri="{FF2B5EF4-FFF2-40B4-BE49-F238E27FC236}">
                  <a16:creationId xmlns:a16="http://schemas.microsoft.com/office/drawing/2014/main" id="{00000000-0008-0000-0700-00004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21584" name="Drop Down 80" hidden="1">
              <a:extLst>
                <a:ext uri="{63B3BB69-23CF-44E3-9099-C40C66FF867C}">
                  <a14:compatExt spid="_x0000_s21584"/>
                </a:ext>
                <a:ext uri="{FF2B5EF4-FFF2-40B4-BE49-F238E27FC236}">
                  <a16:creationId xmlns:a16="http://schemas.microsoft.com/office/drawing/2014/main" id="{00000000-0008-0000-0700-00005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21585" name="Drop Down 81" hidden="1">
              <a:extLst>
                <a:ext uri="{63B3BB69-23CF-44E3-9099-C40C66FF867C}">
                  <a14:compatExt spid="_x0000_s21585"/>
                </a:ext>
                <a:ext uri="{FF2B5EF4-FFF2-40B4-BE49-F238E27FC236}">
                  <a16:creationId xmlns:a16="http://schemas.microsoft.com/office/drawing/2014/main" id="{00000000-0008-0000-0700-00005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21586" name="Drop Down 82" hidden="1">
              <a:extLst>
                <a:ext uri="{63B3BB69-23CF-44E3-9099-C40C66FF867C}">
                  <a14:compatExt spid="_x0000_s21586"/>
                </a:ext>
                <a:ext uri="{FF2B5EF4-FFF2-40B4-BE49-F238E27FC236}">
                  <a16:creationId xmlns:a16="http://schemas.microsoft.com/office/drawing/2014/main" id="{00000000-0008-0000-0700-00005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21587" name="Drop Down 83" hidden="1">
              <a:extLst>
                <a:ext uri="{63B3BB69-23CF-44E3-9099-C40C66FF867C}">
                  <a14:compatExt spid="_x0000_s21587"/>
                </a:ext>
                <a:ext uri="{FF2B5EF4-FFF2-40B4-BE49-F238E27FC236}">
                  <a16:creationId xmlns:a16="http://schemas.microsoft.com/office/drawing/2014/main" id="{00000000-0008-0000-0700-00005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21588" name="Drop Down 84" hidden="1">
              <a:extLst>
                <a:ext uri="{63B3BB69-23CF-44E3-9099-C40C66FF867C}">
                  <a14:compatExt spid="_x0000_s21588"/>
                </a:ext>
                <a:ext uri="{FF2B5EF4-FFF2-40B4-BE49-F238E27FC236}">
                  <a16:creationId xmlns:a16="http://schemas.microsoft.com/office/drawing/2014/main" id="{00000000-0008-0000-0700-00005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21589" name="Drop Down 85" hidden="1">
              <a:extLst>
                <a:ext uri="{63B3BB69-23CF-44E3-9099-C40C66FF867C}">
                  <a14:compatExt spid="_x0000_s21589"/>
                </a:ext>
                <a:ext uri="{FF2B5EF4-FFF2-40B4-BE49-F238E27FC236}">
                  <a16:creationId xmlns:a16="http://schemas.microsoft.com/office/drawing/2014/main" id="{00000000-0008-0000-0700-00005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21590" name="Drop Down 86" hidden="1">
              <a:extLst>
                <a:ext uri="{63B3BB69-23CF-44E3-9099-C40C66FF867C}">
                  <a14:compatExt spid="_x0000_s21590"/>
                </a:ext>
                <a:ext uri="{FF2B5EF4-FFF2-40B4-BE49-F238E27FC236}">
                  <a16:creationId xmlns:a16="http://schemas.microsoft.com/office/drawing/2014/main" id="{00000000-0008-0000-0700-00005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21591" name="Drop Down 87" hidden="1">
              <a:extLst>
                <a:ext uri="{63B3BB69-23CF-44E3-9099-C40C66FF867C}">
                  <a14:compatExt spid="_x0000_s21591"/>
                </a:ext>
                <a:ext uri="{FF2B5EF4-FFF2-40B4-BE49-F238E27FC236}">
                  <a16:creationId xmlns:a16="http://schemas.microsoft.com/office/drawing/2014/main" id="{00000000-0008-0000-0700-00005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21592" name="Drop Down 88" hidden="1">
              <a:extLst>
                <a:ext uri="{63B3BB69-23CF-44E3-9099-C40C66FF867C}">
                  <a14:compatExt spid="_x0000_s21592"/>
                </a:ext>
                <a:ext uri="{FF2B5EF4-FFF2-40B4-BE49-F238E27FC236}">
                  <a16:creationId xmlns:a16="http://schemas.microsoft.com/office/drawing/2014/main" id="{00000000-0008-0000-0700-00005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21593" name="Drop Down 89" hidden="1">
              <a:extLst>
                <a:ext uri="{63B3BB69-23CF-44E3-9099-C40C66FF867C}">
                  <a14:compatExt spid="_x0000_s21593"/>
                </a:ext>
                <a:ext uri="{FF2B5EF4-FFF2-40B4-BE49-F238E27FC236}">
                  <a16:creationId xmlns:a16="http://schemas.microsoft.com/office/drawing/2014/main" id="{00000000-0008-0000-0700-00005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21594" name="Drop Down 90" hidden="1">
              <a:extLst>
                <a:ext uri="{63B3BB69-23CF-44E3-9099-C40C66FF867C}">
                  <a14:compatExt spid="_x0000_s21594"/>
                </a:ext>
                <a:ext uri="{FF2B5EF4-FFF2-40B4-BE49-F238E27FC236}">
                  <a16:creationId xmlns:a16="http://schemas.microsoft.com/office/drawing/2014/main" id="{00000000-0008-0000-0700-00005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21595" name="Drop Down 91" hidden="1">
              <a:extLst>
                <a:ext uri="{63B3BB69-23CF-44E3-9099-C40C66FF867C}">
                  <a14:compatExt spid="_x0000_s21595"/>
                </a:ext>
                <a:ext uri="{FF2B5EF4-FFF2-40B4-BE49-F238E27FC236}">
                  <a16:creationId xmlns:a16="http://schemas.microsoft.com/office/drawing/2014/main" id="{00000000-0008-0000-0700-00005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21596" name="Drop Down 92" hidden="1">
              <a:extLst>
                <a:ext uri="{63B3BB69-23CF-44E3-9099-C40C66FF867C}">
                  <a14:compatExt spid="_x0000_s21596"/>
                </a:ext>
                <a:ext uri="{FF2B5EF4-FFF2-40B4-BE49-F238E27FC236}">
                  <a16:creationId xmlns:a16="http://schemas.microsoft.com/office/drawing/2014/main" id="{00000000-0008-0000-0700-00005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21597" name="Drop Down 93" hidden="1">
              <a:extLst>
                <a:ext uri="{63B3BB69-23CF-44E3-9099-C40C66FF867C}">
                  <a14:compatExt spid="_x0000_s21597"/>
                </a:ext>
                <a:ext uri="{FF2B5EF4-FFF2-40B4-BE49-F238E27FC236}">
                  <a16:creationId xmlns:a16="http://schemas.microsoft.com/office/drawing/2014/main" id="{00000000-0008-0000-0700-00005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21598" name="Drop Down 94" hidden="1">
              <a:extLst>
                <a:ext uri="{63B3BB69-23CF-44E3-9099-C40C66FF867C}">
                  <a14:compatExt spid="_x0000_s21598"/>
                </a:ext>
                <a:ext uri="{FF2B5EF4-FFF2-40B4-BE49-F238E27FC236}">
                  <a16:creationId xmlns:a16="http://schemas.microsoft.com/office/drawing/2014/main" id="{00000000-0008-0000-0700-00005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21599" name="Drop Down 95" hidden="1">
              <a:extLst>
                <a:ext uri="{63B3BB69-23CF-44E3-9099-C40C66FF867C}">
                  <a14:compatExt spid="_x0000_s21599"/>
                </a:ext>
                <a:ext uri="{FF2B5EF4-FFF2-40B4-BE49-F238E27FC236}">
                  <a16:creationId xmlns:a16="http://schemas.microsoft.com/office/drawing/2014/main" id="{00000000-0008-0000-0700-00005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21600" name="Drop Down 96" hidden="1">
              <a:extLst>
                <a:ext uri="{63B3BB69-23CF-44E3-9099-C40C66FF867C}">
                  <a14:compatExt spid="_x0000_s21600"/>
                </a:ext>
                <a:ext uri="{FF2B5EF4-FFF2-40B4-BE49-F238E27FC236}">
                  <a16:creationId xmlns:a16="http://schemas.microsoft.com/office/drawing/2014/main" id="{00000000-0008-0000-0700-00006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847725</xdr:colOff>
          <xdr:row>11</xdr:row>
          <xdr:rowOff>342900</xdr:rowOff>
        </xdr:to>
        <xdr:sp macro="" textlink="">
          <xdr:nvSpPr>
            <xdr:cNvPr id="21601" name="Drop Down 97" hidden="1">
              <a:extLst>
                <a:ext uri="{63B3BB69-23CF-44E3-9099-C40C66FF867C}">
                  <a14:compatExt spid="_x0000_s21601"/>
                </a:ext>
                <a:ext uri="{FF2B5EF4-FFF2-40B4-BE49-F238E27FC236}">
                  <a16:creationId xmlns:a16="http://schemas.microsoft.com/office/drawing/2014/main" id="{00000000-0008-0000-0700-00006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21602" name="Drop Down 98" hidden="1">
              <a:extLst>
                <a:ext uri="{63B3BB69-23CF-44E3-9099-C40C66FF867C}">
                  <a14:compatExt spid="_x0000_s21602"/>
                </a:ext>
                <a:ext uri="{FF2B5EF4-FFF2-40B4-BE49-F238E27FC236}">
                  <a16:creationId xmlns:a16="http://schemas.microsoft.com/office/drawing/2014/main" id="{00000000-0008-0000-0700-00006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21603" name="Drop Down 99" hidden="1">
              <a:extLst>
                <a:ext uri="{63B3BB69-23CF-44E3-9099-C40C66FF867C}">
                  <a14:compatExt spid="_x0000_s21603"/>
                </a:ext>
                <a:ext uri="{FF2B5EF4-FFF2-40B4-BE49-F238E27FC236}">
                  <a16:creationId xmlns:a16="http://schemas.microsoft.com/office/drawing/2014/main" id="{00000000-0008-0000-0700-00006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21604" name="Drop Down 100" hidden="1">
              <a:extLst>
                <a:ext uri="{63B3BB69-23CF-44E3-9099-C40C66FF867C}">
                  <a14:compatExt spid="_x0000_s21604"/>
                </a:ext>
                <a:ext uri="{FF2B5EF4-FFF2-40B4-BE49-F238E27FC236}">
                  <a16:creationId xmlns:a16="http://schemas.microsoft.com/office/drawing/2014/main" id="{00000000-0008-0000-0700-00006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21605" name="Drop Down 101" hidden="1">
              <a:extLst>
                <a:ext uri="{63B3BB69-23CF-44E3-9099-C40C66FF867C}">
                  <a14:compatExt spid="_x0000_s21605"/>
                </a:ext>
                <a:ext uri="{FF2B5EF4-FFF2-40B4-BE49-F238E27FC236}">
                  <a16:creationId xmlns:a16="http://schemas.microsoft.com/office/drawing/2014/main" id="{00000000-0008-0000-0700-00006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21606" name="Drop Down 102" hidden="1">
              <a:extLst>
                <a:ext uri="{63B3BB69-23CF-44E3-9099-C40C66FF867C}">
                  <a14:compatExt spid="_x0000_s21606"/>
                </a:ext>
                <a:ext uri="{FF2B5EF4-FFF2-40B4-BE49-F238E27FC236}">
                  <a16:creationId xmlns:a16="http://schemas.microsoft.com/office/drawing/2014/main" id="{00000000-0008-0000-0700-00006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21607" name="Drop Down 103" hidden="1">
              <a:extLst>
                <a:ext uri="{63B3BB69-23CF-44E3-9099-C40C66FF867C}">
                  <a14:compatExt spid="_x0000_s21607"/>
                </a:ext>
                <a:ext uri="{FF2B5EF4-FFF2-40B4-BE49-F238E27FC236}">
                  <a16:creationId xmlns:a16="http://schemas.microsoft.com/office/drawing/2014/main" id="{00000000-0008-0000-0700-00006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21608" name="Drop Down 104" hidden="1">
              <a:extLst>
                <a:ext uri="{63B3BB69-23CF-44E3-9099-C40C66FF867C}">
                  <a14:compatExt spid="_x0000_s21608"/>
                </a:ext>
                <a:ext uri="{FF2B5EF4-FFF2-40B4-BE49-F238E27FC236}">
                  <a16:creationId xmlns:a16="http://schemas.microsoft.com/office/drawing/2014/main" id="{00000000-0008-0000-0700-00006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1609" name="Drop Down 105" hidden="1">
              <a:extLst>
                <a:ext uri="{63B3BB69-23CF-44E3-9099-C40C66FF867C}">
                  <a14:compatExt spid="_x0000_s21609"/>
                </a:ext>
                <a:ext uri="{FF2B5EF4-FFF2-40B4-BE49-F238E27FC236}">
                  <a16:creationId xmlns:a16="http://schemas.microsoft.com/office/drawing/2014/main" id="{00000000-0008-0000-0700-00006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1610" name="Drop Down 106" hidden="1">
              <a:extLst>
                <a:ext uri="{63B3BB69-23CF-44E3-9099-C40C66FF867C}">
                  <a14:compatExt spid="_x0000_s21610"/>
                </a:ext>
                <a:ext uri="{FF2B5EF4-FFF2-40B4-BE49-F238E27FC236}">
                  <a16:creationId xmlns:a16="http://schemas.microsoft.com/office/drawing/2014/main" id="{00000000-0008-0000-0700-00006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1611" name="Drop Down 107" hidden="1">
              <a:extLst>
                <a:ext uri="{63B3BB69-23CF-44E3-9099-C40C66FF867C}">
                  <a14:compatExt spid="_x0000_s21611"/>
                </a:ext>
                <a:ext uri="{FF2B5EF4-FFF2-40B4-BE49-F238E27FC236}">
                  <a16:creationId xmlns:a16="http://schemas.microsoft.com/office/drawing/2014/main" id="{00000000-0008-0000-0700-00006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1612" name="Drop Down 108" hidden="1">
              <a:extLst>
                <a:ext uri="{63B3BB69-23CF-44E3-9099-C40C66FF867C}">
                  <a14:compatExt spid="_x0000_s21612"/>
                </a:ext>
                <a:ext uri="{FF2B5EF4-FFF2-40B4-BE49-F238E27FC236}">
                  <a16:creationId xmlns:a16="http://schemas.microsoft.com/office/drawing/2014/main" id="{00000000-0008-0000-0700-00006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1613" name="Drop Down 109" hidden="1">
              <a:extLst>
                <a:ext uri="{63B3BB69-23CF-44E3-9099-C40C66FF867C}">
                  <a14:compatExt spid="_x0000_s21613"/>
                </a:ext>
                <a:ext uri="{FF2B5EF4-FFF2-40B4-BE49-F238E27FC236}">
                  <a16:creationId xmlns:a16="http://schemas.microsoft.com/office/drawing/2014/main" id="{00000000-0008-0000-0700-00006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1614" name="Drop Down 110" hidden="1">
              <a:extLst>
                <a:ext uri="{63B3BB69-23CF-44E3-9099-C40C66FF867C}">
                  <a14:compatExt spid="_x0000_s21614"/>
                </a:ext>
                <a:ext uri="{FF2B5EF4-FFF2-40B4-BE49-F238E27FC236}">
                  <a16:creationId xmlns:a16="http://schemas.microsoft.com/office/drawing/2014/main" id="{00000000-0008-0000-0700-00006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1615" name="Drop Down 111" hidden="1">
              <a:extLst>
                <a:ext uri="{63B3BB69-23CF-44E3-9099-C40C66FF867C}">
                  <a14:compatExt spid="_x0000_s21615"/>
                </a:ext>
                <a:ext uri="{FF2B5EF4-FFF2-40B4-BE49-F238E27FC236}">
                  <a16:creationId xmlns:a16="http://schemas.microsoft.com/office/drawing/2014/main" id="{00000000-0008-0000-0700-00006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1616" name="Drop Down 112" hidden="1">
              <a:extLst>
                <a:ext uri="{63B3BB69-23CF-44E3-9099-C40C66FF867C}">
                  <a14:compatExt spid="_x0000_s21616"/>
                </a:ext>
                <a:ext uri="{FF2B5EF4-FFF2-40B4-BE49-F238E27FC236}">
                  <a16:creationId xmlns:a16="http://schemas.microsoft.com/office/drawing/2014/main" id="{00000000-0008-0000-0700-00007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1617" name="Drop Down 113" hidden="1">
              <a:extLst>
                <a:ext uri="{63B3BB69-23CF-44E3-9099-C40C66FF867C}">
                  <a14:compatExt spid="_x0000_s21617"/>
                </a:ext>
                <a:ext uri="{FF2B5EF4-FFF2-40B4-BE49-F238E27FC236}">
                  <a16:creationId xmlns:a16="http://schemas.microsoft.com/office/drawing/2014/main" id="{00000000-0008-0000-0700-00007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1618" name="Drop Down 114" hidden="1">
              <a:extLst>
                <a:ext uri="{63B3BB69-23CF-44E3-9099-C40C66FF867C}">
                  <a14:compatExt spid="_x0000_s21618"/>
                </a:ext>
                <a:ext uri="{FF2B5EF4-FFF2-40B4-BE49-F238E27FC236}">
                  <a16:creationId xmlns:a16="http://schemas.microsoft.com/office/drawing/2014/main" id="{00000000-0008-0000-0700-00007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1619" name="Drop Down 115" hidden="1">
              <a:extLst>
                <a:ext uri="{63B3BB69-23CF-44E3-9099-C40C66FF867C}">
                  <a14:compatExt spid="_x0000_s21619"/>
                </a:ext>
                <a:ext uri="{FF2B5EF4-FFF2-40B4-BE49-F238E27FC236}">
                  <a16:creationId xmlns:a16="http://schemas.microsoft.com/office/drawing/2014/main" id="{00000000-0008-0000-0700-00007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1620" name="Drop Down 116" hidden="1">
              <a:extLst>
                <a:ext uri="{63B3BB69-23CF-44E3-9099-C40C66FF867C}">
                  <a14:compatExt spid="_x0000_s21620"/>
                </a:ext>
                <a:ext uri="{FF2B5EF4-FFF2-40B4-BE49-F238E27FC236}">
                  <a16:creationId xmlns:a16="http://schemas.microsoft.com/office/drawing/2014/main" id="{00000000-0008-0000-0700-00007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1621" name="Drop Down 117" hidden="1">
              <a:extLst>
                <a:ext uri="{63B3BB69-23CF-44E3-9099-C40C66FF867C}">
                  <a14:compatExt spid="_x0000_s21621"/>
                </a:ext>
                <a:ext uri="{FF2B5EF4-FFF2-40B4-BE49-F238E27FC236}">
                  <a16:creationId xmlns:a16="http://schemas.microsoft.com/office/drawing/2014/main" id="{00000000-0008-0000-0700-00007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1622" name="Drop Down 118" hidden="1">
              <a:extLst>
                <a:ext uri="{63B3BB69-23CF-44E3-9099-C40C66FF867C}">
                  <a14:compatExt spid="_x0000_s21622"/>
                </a:ext>
                <a:ext uri="{FF2B5EF4-FFF2-40B4-BE49-F238E27FC236}">
                  <a16:creationId xmlns:a16="http://schemas.microsoft.com/office/drawing/2014/main" id="{00000000-0008-0000-0700-00007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1623" name="Drop Down 119" hidden="1">
              <a:extLst>
                <a:ext uri="{63B3BB69-23CF-44E3-9099-C40C66FF867C}">
                  <a14:compatExt spid="_x0000_s21623"/>
                </a:ext>
                <a:ext uri="{FF2B5EF4-FFF2-40B4-BE49-F238E27FC236}">
                  <a16:creationId xmlns:a16="http://schemas.microsoft.com/office/drawing/2014/main" id="{00000000-0008-0000-0700-00007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1624" name="Drop Down 120" hidden="1">
              <a:extLst>
                <a:ext uri="{63B3BB69-23CF-44E3-9099-C40C66FF867C}">
                  <a14:compatExt spid="_x0000_s21624"/>
                </a:ext>
                <a:ext uri="{FF2B5EF4-FFF2-40B4-BE49-F238E27FC236}">
                  <a16:creationId xmlns:a16="http://schemas.microsoft.com/office/drawing/2014/main" id="{00000000-0008-0000-0700-00007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1625" name="Drop Down 121" hidden="1">
              <a:extLst>
                <a:ext uri="{63B3BB69-23CF-44E3-9099-C40C66FF867C}">
                  <a14:compatExt spid="_x0000_s21625"/>
                </a:ext>
                <a:ext uri="{FF2B5EF4-FFF2-40B4-BE49-F238E27FC236}">
                  <a16:creationId xmlns:a16="http://schemas.microsoft.com/office/drawing/2014/main" id="{00000000-0008-0000-0700-00007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21626" name="Drop Down 122" hidden="1">
              <a:extLst>
                <a:ext uri="{63B3BB69-23CF-44E3-9099-C40C66FF867C}">
                  <a14:compatExt spid="_x0000_s21626"/>
                </a:ext>
                <a:ext uri="{FF2B5EF4-FFF2-40B4-BE49-F238E27FC236}">
                  <a16:creationId xmlns:a16="http://schemas.microsoft.com/office/drawing/2014/main" id="{00000000-0008-0000-0700-00007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1627" name="Drop Down 123" hidden="1">
              <a:extLst>
                <a:ext uri="{63B3BB69-23CF-44E3-9099-C40C66FF867C}">
                  <a14:compatExt spid="_x0000_s21627"/>
                </a:ext>
                <a:ext uri="{FF2B5EF4-FFF2-40B4-BE49-F238E27FC236}">
                  <a16:creationId xmlns:a16="http://schemas.microsoft.com/office/drawing/2014/main" id="{00000000-0008-0000-0700-00007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1628" name="Drop Down 124" hidden="1">
              <a:extLst>
                <a:ext uri="{63B3BB69-23CF-44E3-9099-C40C66FF867C}">
                  <a14:compatExt spid="_x0000_s21628"/>
                </a:ext>
                <a:ext uri="{FF2B5EF4-FFF2-40B4-BE49-F238E27FC236}">
                  <a16:creationId xmlns:a16="http://schemas.microsoft.com/office/drawing/2014/main" id="{00000000-0008-0000-0700-00007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2476500</xdr:colOff>
          <xdr:row>17</xdr:row>
          <xdr:rowOff>342900</xdr:rowOff>
        </xdr:to>
        <xdr:sp macro="" textlink="">
          <xdr:nvSpPr>
            <xdr:cNvPr id="21629" name="Drop Down 125" hidden="1">
              <a:extLst>
                <a:ext uri="{63B3BB69-23CF-44E3-9099-C40C66FF867C}">
                  <a14:compatExt spid="_x0000_s21629"/>
                </a:ext>
                <a:ext uri="{FF2B5EF4-FFF2-40B4-BE49-F238E27FC236}">
                  <a16:creationId xmlns:a16="http://schemas.microsoft.com/office/drawing/2014/main" id="{00000000-0008-0000-0700-00007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21630" name="Drop Down 126" hidden="1">
              <a:extLst>
                <a:ext uri="{63B3BB69-23CF-44E3-9099-C40C66FF867C}">
                  <a14:compatExt spid="_x0000_s21630"/>
                </a:ext>
                <a:ext uri="{FF2B5EF4-FFF2-40B4-BE49-F238E27FC236}">
                  <a16:creationId xmlns:a16="http://schemas.microsoft.com/office/drawing/2014/main" id="{00000000-0008-0000-0700-00007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14</xdr:row>
          <xdr:rowOff>76200</xdr:rowOff>
        </xdr:from>
        <xdr:to>
          <xdr:col>25</xdr:col>
          <xdr:colOff>371475</xdr:colOff>
          <xdr:row>14</xdr:row>
          <xdr:rowOff>342900</xdr:rowOff>
        </xdr:to>
        <xdr:sp macro="" textlink="">
          <xdr:nvSpPr>
            <xdr:cNvPr id="21631" name="Drop Down 127" hidden="1">
              <a:extLst>
                <a:ext uri="{63B3BB69-23CF-44E3-9099-C40C66FF867C}">
                  <a14:compatExt spid="_x0000_s21631"/>
                </a:ext>
                <a:ext uri="{FF2B5EF4-FFF2-40B4-BE49-F238E27FC236}">
                  <a16:creationId xmlns:a16="http://schemas.microsoft.com/office/drawing/2014/main" id="{00000000-0008-0000-0700-00007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21632" name="Drop Down 128" hidden="1">
              <a:extLst>
                <a:ext uri="{63B3BB69-23CF-44E3-9099-C40C66FF867C}">
                  <a14:compatExt spid="_x0000_s21632"/>
                </a:ext>
                <a:ext uri="{FF2B5EF4-FFF2-40B4-BE49-F238E27FC236}">
                  <a16:creationId xmlns:a16="http://schemas.microsoft.com/office/drawing/2014/main" id="{00000000-0008-0000-0700-00008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21633" name="Drop Down 129" hidden="1">
              <a:extLst>
                <a:ext uri="{63B3BB69-23CF-44E3-9099-C40C66FF867C}">
                  <a14:compatExt spid="_x0000_s21633"/>
                </a:ext>
                <a:ext uri="{FF2B5EF4-FFF2-40B4-BE49-F238E27FC236}">
                  <a16:creationId xmlns:a16="http://schemas.microsoft.com/office/drawing/2014/main" id="{00000000-0008-0000-0700-00008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104775</xdr:rowOff>
        </xdr:from>
        <xdr:to>
          <xdr:col>25</xdr:col>
          <xdr:colOff>371475</xdr:colOff>
          <xdr:row>16</xdr:row>
          <xdr:rowOff>371475</xdr:rowOff>
        </xdr:to>
        <xdr:sp macro="" textlink="">
          <xdr:nvSpPr>
            <xdr:cNvPr id="21634" name="Drop Down 130" hidden="1">
              <a:extLst>
                <a:ext uri="{63B3BB69-23CF-44E3-9099-C40C66FF867C}">
                  <a14:compatExt spid="_x0000_s21634"/>
                </a:ext>
                <a:ext uri="{FF2B5EF4-FFF2-40B4-BE49-F238E27FC236}">
                  <a16:creationId xmlns:a16="http://schemas.microsoft.com/office/drawing/2014/main" id="{00000000-0008-0000-0700-00008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857250</xdr:colOff>
          <xdr:row>7</xdr:row>
          <xdr:rowOff>190500</xdr:rowOff>
        </xdr:to>
        <xdr:sp macro="" textlink="">
          <xdr:nvSpPr>
            <xdr:cNvPr id="21635" name="Drop Down 131" hidden="1">
              <a:extLst>
                <a:ext uri="{63B3BB69-23CF-44E3-9099-C40C66FF867C}">
                  <a14:compatExt spid="_x0000_s21635"/>
                </a:ext>
                <a:ext uri="{FF2B5EF4-FFF2-40B4-BE49-F238E27FC236}">
                  <a16:creationId xmlns:a16="http://schemas.microsoft.com/office/drawing/2014/main" id="{00000000-0008-0000-0700-00008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21636" name="Drop Down 132" hidden="1">
              <a:extLst>
                <a:ext uri="{63B3BB69-23CF-44E3-9099-C40C66FF867C}">
                  <a14:compatExt spid="_x0000_s21636"/>
                </a:ext>
                <a:ext uri="{FF2B5EF4-FFF2-40B4-BE49-F238E27FC236}">
                  <a16:creationId xmlns:a16="http://schemas.microsoft.com/office/drawing/2014/main" id="{00000000-0008-0000-0700-00008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1637" name="Drop Down 133" hidden="1">
              <a:extLst>
                <a:ext uri="{63B3BB69-23CF-44E3-9099-C40C66FF867C}">
                  <a14:compatExt spid="_x0000_s21637"/>
                </a:ext>
                <a:ext uri="{FF2B5EF4-FFF2-40B4-BE49-F238E27FC236}">
                  <a16:creationId xmlns:a16="http://schemas.microsoft.com/office/drawing/2014/main" id="{00000000-0008-0000-0700-00008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1638" name="Drop Down 134" hidden="1">
              <a:extLst>
                <a:ext uri="{63B3BB69-23CF-44E3-9099-C40C66FF867C}">
                  <a14:compatExt spid="_x0000_s21638"/>
                </a:ext>
                <a:ext uri="{FF2B5EF4-FFF2-40B4-BE49-F238E27FC236}">
                  <a16:creationId xmlns:a16="http://schemas.microsoft.com/office/drawing/2014/main" id="{00000000-0008-0000-0700-00008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21639" name="Drop Down 135" hidden="1">
              <a:extLst>
                <a:ext uri="{63B3BB69-23CF-44E3-9099-C40C66FF867C}">
                  <a14:compatExt spid="_x0000_s21639"/>
                </a:ext>
                <a:ext uri="{FF2B5EF4-FFF2-40B4-BE49-F238E27FC236}">
                  <a16:creationId xmlns:a16="http://schemas.microsoft.com/office/drawing/2014/main" id="{00000000-0008-0000-0700-00008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0700-00008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22529" name="Drop Down 1" hidden="1">
              <a:extLst>
                <a:ext uri="{63B3BB69-23CF-44E3-9099-C40C66FF867C}">
                  <a14:compatExt spid="_x0000_s22529"/>
                </a:ext>
                <a:ext uri="{FF2B5EF4-FFF2-40B4-BE49-F238E27FC236}">
                  <a16:creationId xmlns:a16="http://schemas.microsoft.com/office/drawing/2014/main" id="{00000000-0008-0000-0800-00000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22530" name="Drop Down 2" hidden="1">
              <a:extLst>
                <a:ext uri="{63B3BB69-23CF-44E3-9099-C40C66FF867C}">
                  <a14:compatExt spid="_x0000_s22530"/>
                </a:ext>
                <a:ext uri="{FF2B5EF4-FFF2-40B4-BE49-F238E27FC236}">
                  <a16:creationId xmlns:a16="http://schemas.microsoft.com/office/drawing/2014/main" id="{00000000-0008-0000-0800-00000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22531" name="Drop Down 3" hidden="1">
              <a:extLst>
                <a:ext uri="{63B3BB69-23CF-44E3-9099-C40C66FF867C}">
                  <a14:compatExt spid="_x0000_s22531"/>
                </a:ext>
                <a:ext uri="{FF2B5EF4-FFF2-40B4-BE49-F238E27FC236}">
                  <a16:creationId xmlns:a16="http://schemas.microsoft.com/office/drawing/2014/main" id="{00000000-0008-0000-0800-00000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22532" name="Drop Down 4" hidden="1">
              <a:extLst>
                <a:ext uri="{63B3BB69-23CF-44E3-9099-C40C66FF867C}">
                  <a14:compatExt spid="_x0000_s22532"/>
                </a:ext>
                <a:ext uri="{FF2B5EF4-FFF2-40B4-BE49-F238E27FC236}">
                  <a16:creationId xmlns:a16="http://schemas.microsoft.com/office/drawing/2014/main" id="{00000000-0008-0000-0800-00000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22533" name="Drop Down 5" hidden="1">
              <a:extLst>
                <a:ext uri="{63B3BB69-23CF-44E3-9099-C40C66FF867C}">
                  <a14:compatExt spid="_x0000_s22533"/>
                </a:ext>
                <a:ext uri="{FF2B5EF4-FFF2-40B4-BE49-F238E27FC236}">
                  <a16:creationId xmlns:a16="http://schemas.microsoft.com/office/drawing/2014/main" id="{00000000-0008-0000-0800-00000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22534" name="Drop Down 6" hidden="1">
              <a:extLst>
                <a:ext uri="{63B3BB69-23CF-44E3-9099-C40C66FF867C}">
                  <a14:compatExt spid="_x0000_s22534"/>
                </a:ext>
                <a:ext uri="{FF2B5EF4-FFF2-40B4-BE49-F238E27FC236}">
                  <a16:creationId xmlns:a16="http://schemas.microsoft.com/office/drawing/2014/main" id="{00000000-0008-0000-0800-00000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22535" name="Drop Down 7" hidden="1">
              <a:extLst>
                <a:ext uri="{63B3BB69-23CF-44E3-9099-C40C66FF867C}">
                  <a14:compatExt spid="_x0000_s22535"/>
                </a:ext>
                <a:ext uri="{FF2B5EF4-FFF2-40B4-BE49-F238E27FC236}">
                  <a16:creationId xmlns:a16="http://schemas.microsoft.com/office/drawing/2014/main" id="{00000000-0008-0000-0800-00000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22536" name="Drop Down 8" hidden="1">
              <a:extLst>
                <a:ext uri="{63B3BB69-23CF-44E3-9099-C40C66FF867C}">
                  <a14:compatExt spid="_x0000_s22536"/>
                </a:ext>
                <a:ext uri="{FF2B5EF4-FFF2-40B4-BE49-F238E27FC236}">
                  <a16:creationId xmlns:a16="http://schemas.microsoft.com/office/drawing/2014/main" id="{00000000-0008-0000-0800-00000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22537" name="Drop Down 9" hidden="1">
              <a:extLst>
                <a:ext uri="{63B3BB69-23CF-44E3-9099-C40C66FF867C}">
                  <a14:compatExt spid="_x0000_s22537"/>
                </a:ext>
                <a:ext uri="{FF2B5EF4-FFF2-40B4-BE49-F238E27FC236}">
                  <a16:creationId xmlns:a16="http://schemas.microsoft.com/office/drawing/2014/main" id="{00000000-0008-0000-0800-00000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22538" name="Drop Down 10" hidden="1">
              <a:extLst>
                <a:ext uri="{63B3BB69-23CF-44E3-9099-C40C66FF867C}">
                  <a14:compatExt spid="_x0000_s22538"/>
                </a:ext>
                <a:ext uri="{FF2B5EF4-FFF2-40B4-BE49-F238E27FC236}">
                  <a16:creationId xmlns:a16="http://schemas.microsoft.com/office/drawing/2014/main" id="{00000000-0008-0000-0800-00000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22539" name="Drop Down 11" hidden="1">
              <a:extLst>
                <a:ext uri="{63B3BB69-23CF-44E3-9099-C40C66FF867C}">
                  <a14:compatExt spid="_x0000_s22539"/>
                </a:ext>
                <a:ext uri="{FF2B5EF4-FFF2-40B4-BE49-F238E27FC236}">
                  <a16:creationId xmlns:a16="http://schemas.microsoft.com/office/drawing/2014/main" id="{00000000-0008-0000-0800-00000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22540" name="Drop Down 12" hidden="1">
              <a:extLst>
                <a:ext uri="{63B3BB69-23CF-44E3-9099-C40C66FF867C}">
                  <a14:compatExt spid="_x0000_s22540"/>
                </a:ext>
                <a:ext uri="{FF2B5EF4-FFF2-40B4-BE49-F238E27FC236}">
                  <a16:creationId xmlns:a16="http://schemas.microsoft.com/office/drawing/2014/main" id="{00000000-0008-0000-0800-00000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22541" name="Drop Down 13" hidden="1">
              <a:extLst>
                <a:ext uri="{63B3BB69-23CF-44E3-9099-C40C66FF867C}">
                  <a14:compatExt spid="_x0000_s22541"/>
                </a:ext>
                <a:ext uri="{FF2B5EF4-FFF2-40B4-BE49-F238E27FC236}">
                  <a16:creationId xmlns:a16="http://schemas.microsoft.com/office/drawing/2014/main" id="{00000000-0008-0000-0800-00000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22542" name="Drop Down 14" hidden="1">
              <a:extLst>
                <a:ext uri="{63B3BB69-23CF-44E3-9099-C40C66FF867C}">
                  <a14:compatExt spid="_x0000_s22542"/>
                </a:ext>
                <a:ext uri="{FF2B5EF4-FFF2-40B4-BE49-F238E27FC236}">
                  <a16:creationId xmlns:a16="http://schemas.microsoft.com/office/drawing/2014/main" id="{00000000-0008-0000-0800-00000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22543" name="Drop Down 15" hidden="1">
              <a:extLst>
                <a:ext uri="{63B3BB69-23CF-44E3-9099-C40C66FF867C}">
                  <a14:compatExt spid="_x0000_s22543"/>
                </a:ext>
                <a:ext uri="{FF2B5EF4-FFF2-40B4-BE49-F238E27FC236}">
                  <a16:creationId xmlns:a16="http://schemas.microsoft.com/office/drawing/2014/main" id="{00000000-0008-0000-0800-00000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22544" name="Drop Down 16" hidden="1">
              <a:extLst>
                <a:ext uri="{63B3BB69-23CF-44E3-9099-C40C66FF867C}">
                  <a14:compatExt spid="_x0000_s22544"/>
                </a:ext>
                <a:ext uri="{FF2B5EF4-FFF2-40B4-BE49-F238E27FC236}">
                  <a16:creationId xmlns:a16="http://schemas.microsoft.com/office/drawing/2014/main" id="{00000000-0008-0000-0800-00001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22545" name="Drop Down 17" hidden="1">
              <a:extLst>
                <a:ext uri="{63B3BB69-23CF-44E3-9099-C40C66FF867C}">
                  <a14:compatExt spid="_x0000_s22545"/>
                </a:ext>
                <a:ext uri="{FF2B5EF4-FFF2-40B4-BE49-F238E27FC236}">
                  <a16:creationId xmlns:a16="http://schemas.microsoft.com/office/drawing/2014/main" id="{00000000-0008-0000-0800-00001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22546" name="Drop Down 18" hidden="1">
              <a:extLst>
                <a:ext uri="{63B3BB69-23CF-44E3-9099-C40C66FF867C}">
                  <a14:compatExt spid="_x0000_s22546"/>
                </a:ext>
                <a:ext uri="{FF2B5EF4-FFF2-40B4-BE49-F238E27FC236}">
                  <a16:creationId xmlns:a16="http://schemas.microsoft.com/office/drawing/2014/main" id="{00000000-0008-0000-0800-00001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22547" name="Drop Down 19" hidden="1">
              <a:extLst>
                <a:ext uri="{63B3BB69-23CF-44E3-9099-C40C66FF867C}">
                  <a14:compatExt spid="_x0000_s22547"/>
                </a:ext>
                <a:ext uri="{FF2B5EF4-FFF2-40B4-BE49-F238E27FC236}">
                  <a16:creationId xmlns:a16="http://schemas.microsoft.com/office/drawing/2014/main" id="{00000000-0008-0000-0800-00001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22548" name="Drop Down 20" hidden="1">
              <a:extLst>
                <a:ext uri="{63B3BB69-23CF-44E3-9099-C40C66FF867C}">
                  <a14:compatExt spid="_x0000_s22548"/>
                </a:ext>
                <a:ext uri="{FF2B5EF4-FFF2-40B4-BE49-F238E27FC236}">
                  <a16:creationId xmlns:a16="http://schemas.microsoft.com/office/drawing/2014/main" id="{00000000-0008-0000-0800-00001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8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8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8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8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8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2476500</xdr:colOff>
          <xdr:row>9</xdr:row>
          <xdr:rowOff>342900</xdr:rowOff>
        </xdr:to>
        <xdr:sp macro="" textlink="">
          <xdr:nvSpPr>
            <xdr:cNvPr id="22554" name="Drop Down 26" hidden="1">
              <a:extLst>
                <a:ext uri="{63B3BB69-23CF-44E3-9099-C40C66FF867C}">
                  <a14:compatExt spid="_x0000_s22554"/>
                </a:ext>
                <a:ext uri="{FF2B5EF4-FFF2-40B4-BE49-F238E27FC236}">
                  <a16:creationId xmlns:a16="http://schemas.microsoft.com/office/drawing/2014/main" id="{00000000-0008-0000-0800-00001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2476500</xdr:colOff>
          <xdr:row>10</xdr:row>
          <xdr:rowOff>381000</xdr:rowOff>
        </xdr:to>
        <xdr:sp macro="" textlink="">
          <xdr:nvSpPr>
            <xdr:cNvPr id="22555" name="Drop Down 27" hidden="1">
              <a:extLst>
                <a:ext uri="{63B3BB69-23CF-44E3-9099-C40C66FF867C}">
                  <a14:compatExt spid="_x0000_s22555"/>
                </a:ext>
                <a:ext uri="{FF2B5EF4-FFF2-40B4-BE49-F238E27FC236}">
                  <a16:creationId xmlns:a16="http://schemas.microsoft.com/office/drawing/2014/main" id="{00000000-0008-0000-0800-00001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2476500</xdr:colOff>
          <xdr:row>11</xdr:row>
          <xdr:rowOff>381000</xdr:rowOff>
        </xdr:to>
        <xdr:sp macro="" textlink="">
          <xdr:nvSpPr>
            <xdr:cNvPr id="22556" name="Drop Down 28" hidden="1">
              <a:extLst>
                <a:ext uri="{63B3BB69-23CF-44E3-9099-C40C66FF867C}">
                  <a14:compatExt spid="_x0000_s22556"/>
                </a:ext>
                <a:ext uri="{FF2B5EF4-FFF2-40B4-BE49-F238E27FC236}">
                  <a16:creationId xmlns:a16="http://schemas.microsoft.com/office/drawing/2014/main" id="{00000000-0008-0000-0800-00001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22557" name="Drop Down 29" hidden="1">
              <a:extLst>
                <a:ext uri="{63B3BB69-23CF-44E3-9099-C40C66FF867C}">
                  <a14:compatExt spid="_x0000_s22557"/>
                </a:ext>
                <a:ext uri="{FF2B5EF4-FFF2-40B4-BE49-F238E27FC236}">
                  <a16:creationId xmlns:a16="http://schemas.microsoft.com/office/drawing/2014/main" id="{00000000-0008-0000-0800-00001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2476500</xdr:colOff>
          <xdr:row>13</xdr:row>
          <xdr:rowOff>342900</xdr:rowOff>
        </xdr:to>
        <xdr:sp macro="" textlink="">
          <xdr:nvSpPr>
            <xdr:cNvPr id="22558" name="Drop Down 30" hidden="1">
              <a:extLst>
                <a:ext uri="{63B3BB69-23CF-44E3-9099-C40C66FF867C}">
                  <a14:compatExt spid="_x0000_s22558"/>
                </a:ext>
                <a:ext uri="{FF2B5EF4-FFF2-40B4-BE49-F238E27FC236}">
                  <a16:creationId xmlns:a16="http://schemas.microsoft.com/office/drawing/2014/main" id="{00000000-0008-0000-0800-00001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2476500</xdr:colOff>
          <xdr:row>14</xdr:row>
          <xdr:rowOff>342900</xdr:rowOff>
        </xdr:to>
        <xdr:sp macro="" textlink="">
          <xdr:nvSpPr>
            <xdr:cNvPr id="22559" name="Drop Down 31" hidden="1">
              <a:extLst>
                <a:ext uri="{63B3BB69-23CF-44E3-9099-C40C66FF867C}">
                  <a14:compatExt spid="_x0000_s22559"/>
                </a:ext>
                <a:ext uri="{FF2B5EF4-FFF2-40B4-BE49-F238E27FC236}">
                  <a16:creationId xmlns:a16="http://schemas.microsoft.com/office/drawing/2014/main" id="{00000000-0008-0000-0800-00001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2476500</xdr:colOff>
          <xdr:row>15</xdr:row>
          <xdr:rowOff>342900</xdr:rowOff>
        </xdr:to>
        <xdr:sp macro="" textlink="">
          <xdr:nvSpPr>
            <xdr:cNvPr id="22560" name="Drop Down 32" hidden="1">
              <a:extLst>
                <a:ext uri="{63B3BB69-23CF-44E3-9099-C40C66FF867C}">
                  <a14:compatExt spid="_x0000_s22560"/>
                </a:ext>
                <a:ext uri="{FF2B5EF4-FFF2-40B4-BE49-F238E27FC236}">
                  <a16:creationId xmlns:a16="http://schemas.microsoft.com/office/drawing/2014/main" id="{00000000-0008-0000-0800-00002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2476500</xdr:colOff>
          <xdr:row>16</xdr:row>
          <xdr:rowOff>342900</xdr:rowOff>
        </xdr:to>
        <xdr:sp macro="" textlink="">
          <xdr:nvSpPr>
            <xdr:cNvPr id="22561" name="Drop Down 33" hidden="1">
              <a:extLst>
                <a:ext uri="{63B3BB69-23CF-44E3-9099-C40C66FF867C}">
                  <a14:compatExt spid="_x0000_s22561"/>
                </a:ext>
                <a:ext uri="{FF2B5EF4-FFF2-40B4-BE49-F238E27FC236}">
                  <a16:creationId xmlns:a16="http://schemas.microsoft.com/office/drawing/2014/main" id="{00000000-0008-0000-0800-00002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2476500</xdr:colOff>
          <xdr:row>18</xdr:row>
          <xdr:rowOff>342900</xdr:rowOff>
        </xdr:to>
        <xdr:sp macro="" textlink="">
          <xdr:nvSpPr>
            <xdr:cNvPr id="22562" name="Drop Down 34" hidden="1">
              <a:extLst>
                <a:ext uri="{63B3BB69-23CF-44E3-9099-C40C66FF867C}">
                  <a14:compatExt spid="_x0000_s22562"/>
                </a:ext>
                <a:ext uri="{FF2B5EF4-FFF2-40B4-BE49-F238E27FC236}">
                  <a16:creationId xmlns:a16="http://schemas.microsoft.com/office/drawing/2014/main" id="{00000000-0008-0000-0800-00002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2563" name="Drop Down 35" hidden="1">
              <a:extLst>
                <a:ext uri="{63B3BB69-23CF-44E3-9099-C40C66FF867C}">
                  <a14:compatExt spid="_x0000_s22563"/>
                </a:ext>
                <a:ext uri="{FF2B5EF4-FFF2-40B4-BE49-F238E27FC236}">
                  <a16:creationId xmlns:a16="http://schemas.microsoft.com/office/drawing/2014/main" id="{00000000-0008-0000-0800-00002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2564" name="Drop Down 36" hidden="1">
              <a:extLst>
                <a:ext uri="{63B3BB69-23CF-44E3-9099-C40C66FF867C}">
                  <a14:compatExt spid="_x0000_s22564"/>
                </a:ext>
                <a:ext uri="{FF2B5EF4-FFF2-40B4-BE49-F238E27FC236}">
                  <a16:creationId xmlns:a16="http://schemas.microsoft.com/office/drawing/2014/main" id="{00000000-0008-0000-0800-00002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2565" name="Drop Down 37" hidden="1">
              <a:extLst>
                <a:ext uri="{63B3BB69-23CF-44E3-9099-C40C66FF867C}">
                  <a14:compatExt spid="_x0000_s22565"/>
                </a:ext>
                <a:ext uri="{FF2B5EF4-FFF2-40B4-BE49-F238E27FC236}">
                  <a16:creationId xmlns:a16="http://schemas.microsoft.com/office/drawing/2014/main" id="{00000000-0008-0000-0800-00002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2566" name="Drop Down 38" hidden="1">
              <a:extLst>
                <a:ext uri="{63B3BB69-23CF-44E3-9099-C40C66FF867C}">
                  <a14:compatExt spid="_x0000_s22566"/>
                </a:ext>
                <a:ext uri="{FF2B5EF4-FFF2-40B4-BE49-F238E27FC236}">
                  <a16:creationId xmlns:a16="http://schemas.microsoft.com/office/drawing/2014/main" id="{00000000-0008-0000-0800-00002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2567" name="Drop Down 39" hidden="1">
              <a:extLst>
                <a:ext uri="{63B3BB69-23CF-44E3-9099-C40C66FF867C}">
                  <a14:compatExt spid="_x0000_s22567"/>
                </a:ext>
                <a:ext uri="{FF2B5EF4-FFF2-40B4-BE49-F238E27FC236}">
                  <a16:creationId xmlns:a16="http://schemas.microsoft.com/office/drawing/2014/main" id="{00000000-0008-0000-0800-00002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2568" name="Drop Down 40" hidden="1">
              <a:extLst>
                <a:ext uri="{63B3BB69-23CF-44E3-9099-C40C66FF867C}">
                  <a14:compatExt spid="_x0000_s22568"/>
                </a:ext>
                <a:ext uri="{FF2B5EF4-FFF2-40B4-BE49-F238E27FC236}">
                  <a16:creationId xmlns:a16="http://schemas.microsoft.com/office/drawing/2014/main" id="{00000000-0008-0000-0800-00002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2569" name="Drop Down 41" hidden="1">
              <a:extLst>
                <a:ext uri="{63B3BB69-23CF-44E3-9099-C40C66FF867C}">
                  <a14:compatExt spid="_x0000_s22569"/>
                </a:ext>
                <a:ext uri="{FF2B5EF4-FFF2-40B4-BE49-F238E27FC236}">
                  <a16:creationId xmlns:a16="http://schemas.microsoft.com/office/drawing/2014/main" id="{00000000-0008-0000-0800-00002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2570" name="Drop Down 42" hidden="1">
              <a:extLst>
                <a:ext uri="{63B3BB69-23CF-44E3-9099-C40C66FF867C}">
                  <a14:compatExt spid="_x0000_s22570"/>
                </a:ext>
                <a:ext uri="{FF2B5EF4-FFF2-40B4-BE49-F238E27FC236}">
                  <a16:creationId xmlns:a16="http://schemas.microsoft.com/office/drawing/2014/main" id="{00000000-0008-0000-0800-00002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2571" name="Drop Down 43" hidden="1">
              <a:extLst>
                <a:ext uri="{63B3BB69-23CF-44E3-9099-C40C66FF867C}">
                  <a14:compatExt spid="_x0000_s22571"/>
                </a:ext>
                <a:ext uri="{FF2B5EF4-FFF2-40B4-BE49-F238E27FC236}">
                  <a16:creationId xmlns:a16="http://schemas.microsoft.com/office/drawing/2014/main" id="{00000000-0008-0000-0800-00002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2572" name="Drop Down 44" hidden="1">
              <a:extLst>
                <a:ext uri="{63B3BB69-23CF-44E3-9099-C40C66FF867C}">
                  <a14:compatExt spid="_x0000_s22572"/>
                </a:ext>
                <a:ext uri="{FF2B5EF4-FFF2-40B4-BE49-F238E27FC236}">
                  <a16:creationId xmlns:a16="http://schemas.microsoft.com/office/drawing/2014/main" id="{00000000-0008-0000-0800-00002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22573" name="Drop Down 45" hidden="1">
              <a:extLst>
                <a:ext uri="{63B3BB69-23CF-44E3-9099-C40C66FF867C}">
                  <a14:compatExt spid="_x0000_s22573"/>
                </a:ext>
                <a:ext uri="{FF2B5EF4-FFF2-40B4-BE49-F238E27FC236}">
                  <a16:creationId xmlns:a16="http://schemas.microsoft.com/office/drawing/2014/main" id="{00000000-0008-0000-0800-00002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22574" name="Drop Down 46" hidden="1">
              <a:extLst>
                <a:ext uri="{63B3BB69-23CF-44E3-9099-C40C66FF867C}">
                  <a14:compatExt spid="_x0000_s22574"/>
                </a:ext>
                <a:ext uri="{FF2B5EF4-FFF2-40B4-BE49-F238E27FC236}">
                  <a16:creationId xmlns:a16="http://schemas.microsoft.com/office/drawing/2014/main" id="{00000000-0008-0000-0800-00002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22575" name="Drop Down 47" hidden="1">
              <a:extLst>
                <a:ext uri="{63B3BB69-23CF-44E3-9099-C40C66FF867C}">
                  <a14:compatExt spid="_x0000_s22575"/>
                </a:ext>
                <a:ext uri="{FF2B5EF4-FFF2-40B4-BE49-F238E27FC236}">
                  <a16:creationId xmlns:a16="http://schemas.microsoft.com/office/drawing/2014/main" id="{00000000-0008-0000-0800-00002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22576" name="Drop Down 48" hidden="1">
              <a:extLst>
                <a:ext uri="{63B3BB69-23CF-44E3-9099-C40C66FF867C}">
                  <a14:compatExt spid="_x0000_s22576"/>
                </a:ext>
                <a:ext uri="{FF2B5EF4-FFF2-40B4-BE49-F238E27FC236}">
                  <a16:creationId xmlns:a16="http://schemas.microsoft.com/office/drawing/2014/main" id="{00000000-0008-0000-0800-00003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22577" name="Drop Down 49" hidden="1">
              <a:extLst>
                <a:ext uri="{63B3BB69-23CF-44E3-9099-C40C66FF867C}">
                  <a14:compatExt spid="_x0000_s22577"/>
                </a:ext>
                <a:ext uri="{FF2B5EF4-FFF2-40B4-BE49-F238E27FC236}">
                  <a16:creationId xmlns:a16="http://schemas.microsoft.com/office/drawing/2014/main" id="{00000000-0008-0000-0800-00003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22578" name="Drop Down 50" hidden="1">
              <a:extLst>
                <a:ext uri="{63B3BB69-23CF-44E3-9099-C40C66FF867C}">
                  <a14:compatExt spid="_x0000_s22578"/>
                </a:ext>
                <a:ext uri="{FF2B5EF4-FFF2-40B4-BE49-F238E27FC236}">
                  <a16:creationId xmlns:a16="http://schemas.microsoft.com/office/drawing/2014/main" id="{00000000-0008-0000-0800-00003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22579" name="Drop Down 51" hidden="1">
              <a:extLst>
                <a:ext uri="{63B3BB69-23CF-44E3-9099-C40C66FF867C}">
                  <a14:compatExt spid="_x0000_s22579"/>
                </a:ext>
                <a:ext uri="{FF2B5EF4-FFF2-40B4-BE49-F238E27FC236}">
                  <a16:creationId xmlns:a16="http://schemas.microsoft.com/office/drawing/2014/main" id="{00000000-0008-0000-0800-00003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22580" name="Drop Down 52" hidden="1">
              <a:extLst>
                <a:ext uri="{63B3BB69-23CF-44E3-9099-C40C66FF867C}">
                  <a14:compatExt spid="_x0000_s22580"/>
                </a:ext>
                <a:ext uri="{FF2B5EF4-FFF2-40B4-BE49-F238E27FC236}">
                  <a16:creationId xmlns:a16="http://schemas.microsoft.com/office/drawing/2014/main" id="{00000000-0008-0000-0800-00003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22581" name="Drop Down 53" hidden="1">
              <a:extLst>
                <a:ext uri="{63B3BB69-23CF-44E3-9099-C40C66FF867C}">
                  <a14:compatExt spid="_x0000_s22581"/>
                </a:ext>
                <a:ext uri="{FF2B5EF4-FFF2-40B4-BE49-F238E27FC236}">
                  <a16:creationId xmlns:a16="http://schemas.microsoft.com/office/drawing/2014/main" id="{00000000-0008-0000-0800-00003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22582" name="Drop Down 54" hidden="1">
              <a:extLst>
                <a:ext uri="{63B3BB69-23CF-44E3-9099-C40C66FF867C}">
                  <a14:compatExt spid="_x0000_s22582"/>
                </a:ext>
                <a:ext uri="{FF2B5EF4-FFF2-40B4-BE49-F238E27FC236}">
                  <a16:creationId xmlns:a16="http://schemas.microsoft.com/office/drawing/2014/main" id="{00000000-0008-0000-0800-00003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2583" name="Drop Down 55" hidden="1">
              <a:extLst>
                <a:ext uri="{63B3BB69-23CF-44E3-9099-C40C66FF867C}">
                  <a14:compatExt spid="_x0000_s22583"/>
                </a:ext>
                <a:ext uri="{FF2B5EF4-FFF2-40B4-BE49-F238E27FC236}">
                  <a16:creationId xmlns:a16="http://schemas.microsoft.com/office/drawing/2014/main" id="{00000000-0008-0000-0800-00003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2584" name="Drop Down 56" hidden="1">
              <a:extLst>
                <a:ext uri="{63B3BB69-23CF-44E3-9099-C40C66FF867C}">
                  <a14:compatExt spid="_x0000_s22584"/>
                </a:ext>
                <a:ext uri="{FF2B5EF4-FFF2-40B4-BE49-F238E27FC236}">
                  <a16:creationId xmlns:a16="http://schemas.microsoft.com/office/drawing/2014/main" id="{00000000-0008-0000-0800-00003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2585" name="Drop Down 57" hidden="1">
              <a:extLst>
                <a:ext uri="{63B3BB69-23CF-44E3-9099-C40C66FF867C}">
                  <a14:compatExt spid="_x0000_s22585"/>
                </a:ext>
                <a:ext uri="{FF2B5EF4-FFF2-40B4-BE49-F238E27FC236}">
                  <a16:creationId xmlns:a16="http://schemas.microsoft.com/office/drawing/2014/main" id="{00000000-0008-0000-0800-00003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2586" name="Drop Down 58" hidden="1">
              <a:extLst>
                <a:ext uri="{63B3BB69-23CF-44E3-9099-C40C66FF867C}">
                  <a14:compatExt spid="_x0000_s22586"/>
                </a:ext>
                <a:ext uri="{FF2B5EF4-FFF2-40B4-BE49-F238E27FC236}">
                  <a16:creationId xmlns:a16="http://schemas.microsoft.com/office/drawing/2014/main" id="{00000000-0008-0000-0800-00003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2587" name="Drop Down 59" hidden="1">
              <a:extLst>
                <a:ext uri="{63B3BB69-23CF-44E3-9099-C40C66FF867C}">
                  <a14:compatExt spid="_x0000_s22587"/>
                </a:ext>
                <a:ext uri="{FF2B5EF4-FFF2-40B4-BE49-F238E27FC236}">
                  <a16:creationId xmlns:a16="http://schemas.microsoft.com/office/drawing/2014/main" id="{00000000-0008-0000-0800-00003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2588" name="Drop Down 60" hidden="1">
              <a:extLst>
                <a:ext uri="{63B3BB69-23CF-44E3-9099-C40C66FF867C}">
                  <a14:compatExt spid="_x0000_s22588"/>
                </a:ext>
                <a:ext uri="{FF2B5EF4-FFF2-40B4-BE49-F238E27FC236}">
                  <a16:creationId xmlns:a16="http://schemas.microsoft.com/office/drawing/2014/main" id="{00000000-0008-0000-0800-00003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2589" name="Drop Down 61" hidden="1">
              <a:extLst>
                <a:ext uri="{63B3BB69-23CF-44E3-9099-C40C66FF867C}">
                  <a14:compatExt spid="_x0000_s22589"/>
                </a:ext>
                <a:ext uri="{FF2B5EF4-FFF2-40B4-BE49-F238E27FC236}">
                  <a16:creationId xmlns:a16="http://schemas.microsoft.com/office/drawing/2014/main" id="{00000000-0008-0000-0800-00003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2590" name="Drop Down 62" hidden="1">
              <a:extLst>
                <a:ext uri="{63B3BB69-23CF-44E3-9099-C40C66FF867C}">
                  <a14:compatExt spid="_x0000_s22590"/>
                </a:ext>
                <a:ext uri="{FF2B5EF4-FFF2-40B4-BE49-F238E27FC236}">
                  <a16:creationId xmlns:a16="http://schemas.microsoft.com/office/drawing/2014/main" id="{00000000-0008-0000-0800-00003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2591" name="Drop Down 63" hidden="1">
              <a:extLst>
                <a:ext uri="{63B3BB69-23CF-44E3-9099-C40C66FF867C}">
                  <a14:compatExt spid="_x0000_s22591"/>
                </a:ext>
                <a:ext uri="{FF2B5EF4-FFF2-40B4-BE49-F238E27FC236}">
                  <a16:creationId xmlns:a16="http://schemas.microsoft.com/office/drawing/2014/main" id="{00000000-0008-0000-0800-00003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2592" name="Drop Down 64" hidden="1">
              <a:extLst>
                <a:ext uri="{63B3BB69-23CF-44E3-9099-C40C66FF867C}">
                  <a14:compatExt spid="_x0000_s22592"/>
                </a:ext>
                <a:ext uri="{FF2B5EF4-FFF2-40B4-BE49-F238E27FC236}">
                  <a16:creationId xmlns:a16="http://schemas.microsoft.com/office/drawing/2014/main" id="{00000000-0008-0000-0800-00004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22593" name="Drop Down 65" hidden="1">
              <a:extLst>
                <a:ext uri="{63B3BB69-23CF-44E3-9099-C40C66FF867C}">
                  <a14:compatExt spid="_x0000_s22593"/>
                </a:ext>
                <a:ext uri="{FF2B5EF4-FFF2-40B4-BE49-F238E27FC236}">
                  <a16:creationId xmlns:a16="http://schemas.microsoft.com/office/drawing/2014/main" id="{00000000-0008-0000-0800-00004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22594" name="Drop Down 66" hidden="1">
              <a:extLst>
                <a:ext uri="{63B3BB69-23CF-44E3-9099-C40C66FF867C}">
                  <a14:compatExt spid="_x0000_s22594"/>
                </a:ext>
                <a:ext uri="{FF2B5EF4-FFF2-40B4-BE49-F238E27FC236}">
                  <a16:creationId xmlns:a16="http://schemas.microsoft.com/office/drawing/2014/main" id="{00000000-0008-0000-0800-00004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22595" name="Drop Down 67" hidden="1">
              <a:extLst>
                <a:ext uri="{63B3BB69-23CF-44E3-9099-C40C66FF867C}">
                  <a14:compatExt spid="_x0000_s22595"/>
                </a:ext>
                <a:ext uri="{FF2B5EF4-FFF2-40B4-BE49-F238E27FC236}">
                  <a16:creationId xmlns:a16="http://schemas.microsoft.com/office/drawing/2014/main" id="{00000000-0008-0000-0800-00004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22596" name="Drop Down 68" hidden="1">
              <a:extLst>
                <a:ext uri="{63B3BB69-23CF-44E3-9099-C40C66FF867C}">
                  <a14:compatExt spid="_x0000_s22596"/>
                </a:ext>
                <a:ext uri="{FF2B5EF4-FFF2-40B4-BE49-F238E27FC236}">
                  <a16:creationId xmlns:a16="http://schemas.microsoft.com/office/drawing/2014/main" id="{00000000-0008-0000-0800-00004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22597" name="Drop Down 69" hidden="1">
              <a:extLst>
                <a:ext uri="{63B3BB69-23CF-44E3-9099-C40C66FF867C}">
                  <a14:compatExt spid="_x0000_s22597"/>
                </a:ext>
                <a:ext uri="{FF2B5EF4-FFF2-40B4-BE49-F238E27FC236}">
                  <a16:creationId xmlns:a16="http://schemas.microsoft.com/office/drawing/2014/main" id="{00000000-0008-0000-0800-00004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22598" name="Drop Down 70" hidden="1">
              <a:extLst>
                <a:ext uri="{63B3BB69-23CF-44E3-9099-C40C66FF867C}">
                  <a14:compatExt spid="_x0000_s22598"/>
                </a:ext>
                <a:ext uri="{FF2B5EF4-FFF2-40B4-BE49-F238E27FC236}">
                  <a16:creationId xmlns:a16="http://schemas.microsoft.com/office/drawing/2014/main" id="{00000000-0008-0000-0800-00004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22599" name="Drop Down 71" hidden="1">
              <a:extLst>
                <a:ext uri="{63B3BB69-23CF-44E3-9099-C40C66FF867C}">
                  <a14:compatExt spid="_x0000_s22599"/>
                </a:ext>
                <a:ext uri="{FF2B5EF4-FFF2-40B4-BE49-F238E27FC236}">
                  <a16:creationId xmlns:a16="http://schemas.microsoft.com/office/drawing/2014/main" id="{00000000-0008-0000-0800-00004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22600" name="Drop Down 72" hidden="1">
              <a:extLst>
                <a:ext uri="{63B3BB69-23CF-44E3-9099-C40C66FF867C}">
                  <a14:compatExt spid="_x0000_s22600"/>
                </a:ext>
                <a:ext uri="{FF2B5EF4-FFF2-40B4-BE49-F238E27FC236}">
                  <a16:creationId xmlns:a16="http://schemas.microsoft.com/office/drawing/2014/main" id="{00000000-0008-0000-0800-00004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22601" name="Drop Down 73" hidden="1">
              <a:extLst>
                <a:ext uri="{63B3BB69-23CF-44E3-9099-C40C66FF867C}">
                  <a14:compatExt spid="_x0000_s22601"/>
                </a:ext>
                <a:ext uri="{FF2B5EF4-FFF2-40B4-BE49-F238E27FC236}">
                  <a16:creationId xmlns:a16="http://schemas.microsoft.com/office/drawing/2014/main" id="{00000000-0008-0000-0800-00004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22602" name="Drop Down 74" hidden="1">
              <a:extLst>
                <a:ext uri="{63B3BB69-23CF-44E3-9099-C40C66FF867C}">
                  <a14:compatExt spid="_x0000_s22602"/>
                </a:ext>
                <a:ext uri="{FF2B5EF4-FFF2-40B4-BE49-F238E27FC236}">
                  <a16:creationId xmlns:a16="http://schemas.microsoft.com/office/drawing/2014/main" id="{00000000-0008-0000-0800-00004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22603" name="Drop Down 75" hidden="1">
              <a:extLst>
                <a:ext uri="{63B3BB69-23CF-44E3-9099-C40C66FF867C}">
                  <a14:compatExt spid="_x0000_s22603"/>
                </a:ext>
                <a:ext uri="{FF2B5EF4-FFF2-40B4-BE49-F238E27FC236}">
                  <a16:creationId xmlns:a16="http://schemas.microsoft.com/office/drawing/2014/main" id="{00000000-0008-0000-0800-00004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22604" name="Drop Down 76" hidden="1">
              <a:extLst>
                <a:ext uri="{63B3BB69-23CF-44E3-9099-C40C66FF867C}">
                  <a14:compatExt spid="_x0000_s22604"/>
                </a:ext>
                <a:ext uri="{FF2B5EF4-FFF2-40B4-BE49-F238E27FC236}">
                  <a16:creationId xmlns:a16="http://schemas.microsoft.com/office/drawing/2014/main" id="{00000000-0008-0000-0800-00004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22605" name="Drop Down 77" hidden="1">
              <a:extLst>
                <a:ext uri="{63B3BB69-23CF-44E3-9099-C40C66FF867C}">
                  <a14:compatExt spid="_x0000_s22605"/>
                </a:ext>
                <a:ext uri="{FF2B5EF4-FFF2-40B4-BE49-F238E27FC236}">
                  <a16:creationId xmlns:a16="http://schemas.microsoft.com/office/drawing/2014/main" id="{00000000-0008-0000-0800-00004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22606" name="Drop Down 78" hidden="1">
              <a:extLst>
                <a:ext uri="{63B3BB69-23CF-44E3-9099-C40C66FF867C}">
                  <a14:compatExt spid="_x0000_s22606"/>
                </a:ext>
                <a:ext uri="{FF2B5EF4-FFF2-40B4-BE49-F238E27FC236}">
                  <a16:creationId xmlns:a16="http://schemas.microsoft.com/office/drawing/2014/main" id="{00000000-0008-0000-0800-00004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22607" name="Drop Down 79" hidden="1">
              <a:extLst>
                <a:ext uri="{63B3BB69-23CF-44E3-9099-C40C66FF867C}">
                  <a14:compatExt spid="_x0000_s22607"/>
                </a:ext>
                <a:ext uri="{FF2B5EF4-FFF2-40B4-BE49-F238E27FC236}">
                  <a16:creationId xmlns:a16="http://schemas.microsoft.com/office/drawing/2014/main" id="{00000000-0008-0000-0800-00004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22608" name="Drop Down 80" hidden="1">
              <a:extLst>
                <a:ext uri="{63B3BB69-23CF-44E3-9099-C40C66FF867C}">
                  <a14:compatExt spid="_x0000_s22608"/>
                </a:ext>
                <a:ext uri="{FF2B5EF4-FFF2-40B4-BE49-F238E27FC236}">
                  <a16:creationId xmlns:a16="http://schemas.microsoft.com/office/drawing/2014/main" id="{00000000-0008-0000-0800-00005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22609" name="Drop Down 81" hidden="1">
              <a:extLst>
                <a:ext uri="{63B3BB69-23CF-44E3-9099-C40C66FF867C}">
                  <a14:compatExt spid="_x0000_s22609"/>
                </a:ext>
                <a:ext uri="{FF2B5EF4-FFF2-40B4-BE49-F238E27FC236}">
                  <a16:creationId xmlns:a16="http://schemas.microsoft.com/office/drawing/2014/main" id="{00000000-0008-0000-0800-00005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22610" name="Drop Down 82" hidden="1">
              <a:extLst>
                <a:ext uri="{63B3BB69-23CF-44E3-9099-C40C66FF867C}">
                  <a14:compatExt spid="_x0000_s22610"/>
                </a:ext>
                <a:ext uri="{FF2B5EF4-FFF2-40B4-BE49-F238E27FC236}">
                  <a16:creationId xmlns:a16="http://schemas.microsoft.com/office/drawing/2014/main" id="{00000000-0008-0000-0800-00005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22611" name="Drop Down 83" hidden="1">
              <a:extLst>
                <a:ext uri="{63B3BB69-23CF-44E3-9099-C40C66FF867C}">
                  <a14:compatExt spid="_x0000_s22611"/>
                </a:ext>
                <a:ext uri="{FF2B5EF4-FFF2-40B4-BE49-F238E27FC236}">
                  <a16:creationId xmlns:a16="http://schemas.microsoft.com/office/drawing/2014/main" id="{00000000-0008-0000-0800-00005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22612" name="Drop Down 84" hidden="1">
              <a:extLst>
                <a:ext uri="{63B3BB69-23CF-44E3-9099-C40C66FF867C}">
                  <a14:compatExt spid="_x0000_s22612"/>
                </a:ext>
                <a:ext uri="{FF2B5EF4-FFF2-40B4-BE49-F238E27FC236}">
                  <a16:creationId xmlns:a16="http://schemas.microsoft.com/office/drawing/2014/main" id="{00000000-0008-0000-0800-00005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22613" name="Drop Down 85" hidden="1">
              <a:extLst>
                <a:ext uri="{63B3BB69-23CF-44E3-9099-C40C66FF867C}">
                  <a14:compatExt spid="_x0000_s22613"/>
                </a:ext>
                <a:ext uri="{FF2B5EF4-FFF2-40B4-BE49-F238E27FC236}">
                  <a16:creationId xmlns:a16="http://schemas.microsoft.com/office/drawing/2014/main" id="{00000000-0008-0000-0800-00005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22614" name="Drop Down 86" hidden="1">
              <a:extLst>
                <a:ext uri="{63B3BB69-23CF-44E3-9099-C40C66FF867C}">
                  <a14:compatExt spid="_x0000_s22614"/>
                </a:ext>
                <a:ext uri="{FF2B5EF4-FFF2-40B4-BE49-F238E27FC236}">
                  <a16:creationId xmlns:a16="http://schemas.microsoft.com/office/drawing/2014/main" id="{00000000-0008-0000-0800-00005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22615" name="Drop Down 87" hidden="1">
              <a:extLst>
                <a:ext uri="{63B3BB69-23CF-44E3-9099-C40C66FF867C}">
                  <a14:compatExt spid="_x0000_s22615"/>
                </a:ext>
                <a:ext uri="{FF2B5EF4-FFF2-40B4-BE49-F238E27FC236}">
                  <a16:creationId xmlns:a16="http://schemas.microsoft.com/office/drawing/2014/main" id="{00000000-0008-0000-0800-00005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22616" name="Drop Down 88" hidden="1">
              <a:extLst>
                <a:ext uri="{63B3BB69-23CF-44E3-9099-C40C66FF867C}">
                  <a14:compatExt spid="_x0000_s22616"/>
                </a:ext>
                <a:ext uri="{FF2B5EF4-FFF2-40B4-BE49-F238E27FC236}">
                  <a16:creationId xmlns:a16="http://schemas.microsoft.com/office/drawing/2014/main" id="{00000000-0008-0000-0800-00005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22617" name="Drop Down 89" hidden="1">
              <a:extLst>
                <a:ext uri="{63B3BB69-23CF-44E3-9099-C40C66FF867C}">
                  <a14:compatExt spid="_x0000_s22617"/>
                </a:ext>
                <a:ext uri="{FF2B5EF4-FFF2-40B4-BE49-F238E27FC236}">
                  <a16:creationId xmlns:a16="http://schemas.microsoft.com/office/drawing/2014/main" id="{00000000-0008-0000-0800-00005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22618" name="Drop Down 90" hidden="1">
              <a:extLst>
                <a:ext uri="{63B3BB69-23CF-44E3-9099-C40C66FF867C}">
                  <a14:compatExt spid="_x0000_s22618"/>
                </a:ext>
                <a:ext uri="{FF2B5EF4-FFF2-40B4-BE49-F238E27FC236}">
                  <a16:creationId xmlns:a16="http://schemas.microsoft.com/office/drawing/2014/main" id="{00000000-0008-0000-0800-00005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22619" name="Drop Down 91" hidden="1">
              <a:extLst>
                <a:ext uri="{63B3BB69-23CF-44E3-9099-C40C66FF867C}">
                  <a14:compatExt spid="_x0000_s22619"/>
                </a:ext>
                <a:ext uri="{FF2B5EF4-FFF2-40B4-BE49-F238E27FC236}">
                  <a16:creationId xmlns:a16="http://schemas.microsoft.com/office/drawing/2014/main" id="{00000000-0008-0000-0800-00005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22620" name="Drop Down 92" hidden="1">
              <a:extLst>
                <a:ext uri="{63B3BB69-23CF-44E3-9099-C40C66FF867C}">
                  <a14:compatExt spid="_x0000_s22620"/>
                </a:ext>
                <a:ext uri="{FF2B5EF4-FFF2-40B4-BE49-F238E27FC236}">
                  <a16:creationId xmlns:a16="http://schemas.microsoft.com/office/drawing/2014/main" id="{00000000-0008-0000-0800-00005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22621" name="Drop Down 93" hidden="1">
              <a:extLst>
                <a:ext uri="{63B3BB69-23CF-44E3-9099-C40C66FF867C}">
                  <a14:compatExt spid="_x0000_s22621"/>
                </a:ext>
                <a:ext uri="{FF2B5EF4-FFF2-40B4-BE49-F238E27FC236}">
                  <a16:creationId xmlns:a16="http://schemas.microsoft.com/office/drawing/2014/main" id="{00000000-0008-0000-0800-00005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22622" name="Drop Down 94" hidden="1">
              <a:extLst>
                <a:ext uri="{63B3BB69-23CF-44E3-9099-C40C66FF867C}">
                  <a14:compatExt spid="_x0000_s22622"/>
                </a:ext>
                <a:ext uri="{FF2B5EF4-FFF2-40B4-BE49-F238E27FC236}">
                  <a16:creationId xmlns:a16="http://schemas.microsoft.com/office/drawing/2014/main" id="{00000000-0008-0000-0800-00005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22623" name="Drop Down 95" hidden="1">
              <a:extLst>
                <a:ext uri="{63B3BB69-23CF-44E3-9099-C40C66FF867C}">
                  <a14:compatExt spid="_x0000_s22623"/>
                </a:ext>
                <a:ext uri="{FF2B5EF4-FFF2-40B4-BE49-F238E27FC236}">
                  <a16:creationId xmlns:a16="http://schemas.microsoft.com/office/drawing/2014/main" id="{00000000-0008-0000-0800-00005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22624" name="Drop Down 96" hidden="1">
              <a:extLst>
                <a:ext uri="{63B3BB69-23CF-44E3-9099-C40C66FF867C}">
                  <a14:compatExt spid="_x0000_s22624"/>
                </a:ext>
                <a:ext uri="{FF2B5EF4-FFF2-40B4-BE49-F238E27FC236}">
                  <a16:creationId xmlns:a16="http://schemas.microsoft.com/office/drawing/2014/main" id="{00000000-0008-0000-0800-00006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847725</xdr:colOff>
          <xdr:row>11</xdr:row>
          <xdr:rowOff>342900</xdr:rowOff>
        </xdr:to>
        <xdr:sp macro="" textlink="">
          <xdr:nvSpPr>
            <xdr:cNvPr id="22625" name="Drop Down 97" hidden="1">
              <a:extLst>
                <a:ext uri="{63B3BB69-23CF-44E3-9099-C40C66FF867C}">
                  <a14:compatExt spid="_x0000_s22625"/>
                </a:ext>
                <a:ext uri="{FF2B5EF4-FFF2-40B4-BE49-F238E27FC236}">
                  <a16:creationId xmlns:a16="http://schemas.microsoft.com/office/drawing/2014/main" id="{00000000-0008-0000-0800-00006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22626" name="Drop Down 98" hidden="1">
              <a:extLst>
                <a:ext uri="{63B3BB69-23CF-44E3-9099-C40C66FF867C}">
                  <a14:compatExt spid="_x0000_s22626"/>
                </a:ext>
                <a:ext uri="{FF2B5EF4-FFF2-40B4-BE49-F238E27FC236}">
                  <a16:creationId xmlns:a16="http://schemas.microsoft.com/office/drawing/2014/main" id="{00000000-0008-0000-0800-00006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22627" name="Drop Down 99" hidden="1">
              <a:extLst>
                <a:ext uri="{63B3BB69-23CF-44E3-9099-C40C66FF867C}">
                  <a14:compatExt spid="_x0000_s22627"/>
                </a:ext>
                <a:ext uri="{FF2B5EF4-FFF2-40B4-BE49-F238E27FC236}">
                  <a16:creationId xmlns:a16="http://schemas.microsoft.com/office/drawing/2014/main" id="{00000000-0008-0000-0800-00006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22628" name="Drop Down 100" hidden="1">
              <a:extLst>
                <a:ext uri="{63B3BB69-23CF-44E3-9099-C40C66FF867C}">
                  <a14:compatExt spid="_x0000_s22628"/>
                </a:ext>
                <a:ext uri="{FF2B5EF4-FFF2-40B4-BE49-F238E27FC236}">
                  <a16:creationId xmlns:a16="http://schemas.microsoft.com/office/drawing/2014/main" id="{00000000-0008-0000-0800-00006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22629" name="Drop Down 101" hidden="1">
              <a:extLst>
                <a:ext uri="{63B3BB69-23CF-44E3-9099-C40C66FF867C}">
                  <a14:compatExt spid="_x0000_s22629"/>
                </a:ext>
                <a:ext uri="{FF2B5EF4-FFF2-40B4-BE49-F238E27FC236}">
                  <a16:creationId xmlns:a16="http://schemas.microsoft.com/office/drawing/2014/main" id="{00000000-0008-0000-0800-00006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22630" name="Drop Down 102" hidden="1">
              <a:extLst>
                <a:ext uri="{63B3BB69-23CF-44E3-9099-C40C66FF867C}">
                  <a14:compatExt spid="_x0000_s22630"/>
                </a:ext>
                <a:ext uri="{FF2B5EF4-FFF2-40B4-BE49-F238E27FC236}">
                  <a16:creationId xmlns:a16="http://schemas.microsoft.com/office/drawing/2014/main" id="{00000000-0008-0000-0800-00006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22631" name="Drop Down 103" hidden="1">
              <a:extLst>
                <a:ext uri="{63B3BB69-23CF-44E3-9099-C40C66FF867C}">
                  <a14:compatExt spid="_x0000_s22631"/>
                </a:ext>
                <a:ext uri="{FF2B5EF4-FFF2-40B4-BE49-F238E27FC236}">
                  <a16:creationId xmlns:a16="http://schemas.microsoft.com/office/drawing/2014/main" id="{00000000-0008-0000-0800-00006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22632" name="Drop Down 104" hidden="1">
              <a:extLst>
                <a:ext uri="{63B3BB69-23CF-44E3-9099-C40C66FF867C}">
                  <a14:compatExt spid="_x0000_s22632"/>
                </a:ext>
                <a:ext uri="{FF2B5EF4-FFF2-40B4-BE49-F238E27FC236}">
                  <a16:creationId xmlns:a16="http://schemas.microsoft.com/office/drawing/2014/main" id="{00000000-0008-0000-0800-00006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2633" name="Drop Down 105" hidden="1">
              <a:extLst>
                <a:ext uri="{63B3BB69-23CF-44E3-9099-C40C66FF867C}">
                  <a14:compatExt spid="_x0000_s22633"/>
                </a:ext>
                <a:ext uri="{FF2B5EF4-FFF2-40B4-BE49-F238E27FC236}">
                  <a16:creationId xmlns:a16="http://schemas.microsoft.com/office/drawing/2014/main" id="{00000000-0008-0000-0800-00006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2634" name="Drop Down 106" hidden="1">
              <a:extLst>
                <a:ext uri="{63B3BB69-23CF-44E3-9099-C40C66FF867C}">
                  <a14:compatExt spid="_x0000_s22634"/>
                </a:ext>
                <a:ext uri="{FF2B5EF4-FFF2-40B4-BE49-F238E27FC236}">
                  <a16:creationId xmlns:a16="http://schemas.microsoft.com/office/drawing/2014/main" id="{00000000-0008-0000-0800-00006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2635" name="Drop Down 107" hidden="1">
              <a:extLst>
                <a:ext uri="{63B3BB69-23CF-44E3-9099-C40C66FF867C}">
                  <a14:compatExt spid="_x0000_s22635"/>
                </a:ext>
                <a:ext uri="{FF2B5EF4-FFF2-40B4-BE49-F238E27FC236}">
                  <a16:creationId xmlns:a16="http://schemas.microsoft.com/office/drawing/2014/main" id="{00000000-0008-0000-0800-00006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2636" name="Drop Down 108" hidden="1">
              <a:extLst>
                <a:ext uri="{63B3BB69-23CF-44E3-9099-C40C66FF867C}">
                  <a14:compatExt spid="_x0000_s22636"/>
                </a:ext>
                <a:ext uri="{FF2B5EF4-FFF2-40B4-BE49-F238E27FC236}">
                  <a16:creationId xmlns:a16="http://schemas.microsoft.com/office/drawing/2014/main" id="{00000000-0008-0000-0800-00006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2637" name="Drop Down 109" hidden="1">
              <a:extLst>
                <a:ext uri="{63B3BB69-23CF-44E3-9099-C40C66FF867C}">
                  <a14:compatExt spid="_x0000_s22637"/>
                </a:ext>
                <a:ext uri="{FF2B5EF4-FFF2-40B4-BE49-F238E27FC236}">
                  <a16:creationId xmlns:a16="http://schemas.microsoft.com/office/drawing/2014/main" id="{00000000-0008-0000-0800-00006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2638" name="Drop Down 110" hidden="1">
              <a:extLst>
                <a:ext uri="{63B3BB69-23CF-44E3-9099-C40C66FF867C}">
                  <a14:compatExt spid="_x0000_s22638"/>
                </a:ext>
                <a:ext uri="{FF2B5EF4-FFF2-40B4-BE49-F238E27FC236}">
                  <a16:creationId xmlns:a16="http://schemas.microsoft.com/office/drawing/2014/main" id="{00000000-0008-0000-0800-00006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2639" name="Drop Down 111" hidden="1">
              <a:extLst>
                <a:ext uri="{63B3BB69-23CF-44E3-9099-C40C66FF867C}">
                  <a14:compatExt spid="_x0000_s22639"/>
                </a:ext>
                <a:ext uri="{FF2B5EF4-FFF2-40B4-BE49-F238E27FC236}">
                  <a16:creationId xmlns:a16="http://schemas.microsoft.com/office/drawing/2014/main" id="{00000000-0008-0000-0800-00006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2640" name="Drop Down 112" hidden="1">
              <a:extLst>
                <a:ext uri="{63B3BB69-23CF-44E3-9099-C40C66FF867C}">
                  <a14:compatExt spid="_x0000_s22640"/>
                </a:ext>
                <a:ext uri="{FF2B5EF4-FFF2-40B4-BE49-F238E27FC236}">
                  <a16:creationId xmlns:a16="http://schemas.microsoft.com/office/drawing/2014/main" id="{00000000-0008-0000-0800-00007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2641" name="Drop Down 113" hidden="1">
              <a:extLst>
                <a:ext uri="{63B3BB69-23CF-44E3-9099-C40C66FF867C}">
                  <a14:compatExt spid="_x0000_s22641"/>
                </a:ext>
                <a:ext uri="{FF2B5EF4-FFF2-40B4-BE49-F238E27FC236}">
                  <a16:creationId xmlns:a16="http://schemas.microsoft.com/office/drawing/2014/main" id="{00000000-0008-0000-0800-00007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2642" name="Drop Down 114" hidden="1">
              <a:extLst>
                <a:ext uri="{63B3BB69-23CF-44E3-9099-C40C66FF867C}">
                  <a14:compatExt spid="_x0000_s22642"/>
                </a:ext>
                <a:ext uri="{FF2B5EF4-FFF2-40B4-BE49-F238E27FC236}">
                  <a16:creationId xmlns:a16="http://schemas.microsoft.com/office/drawing/2014/main" id="{00000000-0008-0000-0800-00007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2643" name="Drop Down 115" hidden="1">
              <a:extLst>
                <a:ext uri="{63B3BB69-23CF-44E3-9099-C40C66FF867C}">
                  <a14:compatExt spid="_x0000_s22643"/>
                </a:ext>
                <a:ext uri="{FF2B5EF4-FFF2-40B4-BE49-F238E27FC236}">
                  <a16:creationId xmlns:a16="http://schemas.microsoft.com/office/drawing/2014/main" id="{00000000-0008-0000-0800-00007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2644" name="Drop Down 116" hidden="1">
              <a:extLst>
                <a:ext uri="{63B3BB69-23CF-44E3-9099-C40C66FF867C}">
                  <a14:compatExt spid="_x0000_s22644"/>
                </a:ext>
                <a:ext uri="{FF2B5EF4-FFF2-40B4-BE49-F238E27FC236}">
                  <a16:creationId xmlns:a16="http://schemas.microsoft.com/office/drawing/2014/main" id="{00000000-0008-0000-0800-00007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2645" name="Drop Down 117" hidden="1">
              <a:extLst>
                <a:ext uri="{63B3BB69-23CF-44E3-9099-C40C66FF867C}">
                  <a14:compatExt spid="_x0000_s22645"/>
                </a:ext>
                <a:ext uri="{FF2B5EF4-FFF2-40B4-BE49-F238E27FC236}">
                  <a16:creationId xmlns:a16="http://schemas.microsoft.com/office/drawing/2014/main" id="{00000000-0008-0000-0800-00007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2646" name="Drop Down 118" hidden="1">
              <a:extLst>
                <a:ext uri="{63B3BB69-23CF-44E3-9099-C40C66FF867C}">
                  <a14:compatExt spid="_x0000_s22646"/>
                </a:ext>
                <a:ext uri="{FF2B5EF4-FFF2-40B4-BE49-F238E27FC236}">
                  <a16:creationId xmlns:a16="http://schemas.microsoft.com/office/drawing/2014/main" id="{00000000-0008-0000-0800-00007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2647" name="Drop Down 119" hidden="1">
              <a:extLst>
                <a:ext uri="{63B3BB69-23CF-44E3-9099-C40C66FF867C}">
                  <a14:compatExt spid="_x0000_s22647"/>
                </a:ext>
                <a:ext uri="{FF2B5EF4-FFF2-40B4-BE49-F238E27FC236}">
                  <a16:creationId xmlns:a16="http://schemas.microsoft.com/office/drawing/2014/main" id="{00000000-0008-0000-0800-00007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2648" name="Drop Down 120" hidden="1">
              <a:extLst>
                <a:ext uri="{63B3BB69-23CF-44E3-9099-C40C66FF867C}">
                  <a14:compatExt spid="_x0000_s22648"/>
                </a:ext>
                <a:ext uri="{FF2B5EF4-FFF2-40B4-BE49-F238E27FC236}">
                  <a16:creationId xmlns:a16="http://schemas.microsoft.com/office/drawing/2014/main" id="{00000000-0008-0000-0800-00007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2649" name="Drop Down 121" hidden="1">
              <a:extLst>
                <a:ext uri="{63B3BB69-23CF-44E3-9099-C40C66FF867C}">
                  <a14:compatExt spid="_x0000_s22649"/>
                </a:ext>
                <a:ext uri="{FF2B5EF4-FFF2-40B4-BE49-F238E27FC236}">
                  <a16:creationId xmlns:a16="http://schemas.microsoft.com/office/drawing/2014/main" id="{00000000-0008-0000-0800-00007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22650" name="Drop Down 122" hidden="1">
              <a:extLst>
                <a:ext uri="{63B3BB69-23CF-44E3-9099-C40C66FF867C}">
                  <a14:compatExt spid="_x0000_s22650"/>
                </a:ext>
                <a:ext uri="{FF2B5EF4-FFF2-40B4-BE49-F238E27FC236}">
                  <a16:creationId xmlns:a16="http://schemas.microsoft.com/office/drawing/2014/main" id="{00000000-0008-0000-0800-00007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2651" name="Drop Down 123" hidden="1">
              <a:extLst>
                <a:ext uri="{63B3BB69-23CF-44E3-9099-C40C66FF867C}">
                  <a14:compatExt spid="_x0000_s22651"/>
                </a:ext>
                <a:ext uri="{FF2B5EF4-FFF2-40B4-BE49-F238E27FC236}">
                  <a16:creationId xmlns:a16="http://schemas.microsoft.com/office/drawing/2014/main" id="{00000000-0008-0000-0800-00007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2652" name="Drop Down 124" hidden="1">
              <a:extLst>
                <a:ext uri="{63B3BB69-23CF-44E3-9099-C40C66FF867C}">
                  <a14:compatExt spid="_x0000_s22652"/>
                </a:ext>
                <a:ext uri="{FF2B5EF4-FFF2-40B4-BE49-F238E27FC236}">
                  <a16:creationId xmlns:a16="http://schemas.microsoft.com/office/drawing/2014/main" id="{00000000-0008-0000-0800-00007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2476500</xdr:colOff>
          <xdr:row>17</xdr:row>
          <xdr:rowOff>342900</xdr:rowOff>
        </xdr:to>
        <xdr:sp macro="" textlink="">
          <xdr:nvSpPr>
            <xdr:cNvPr id="22653" name="Drop Down 125" hidden="1">
              <a:extLst>
                <a:ext uri="{63B3BB69-23CF-44E3-9099-C40C66FF867C}">
                  <a14:compatExt spid="_x0000_s22653"/>
                </a:ext>
                <a:ext uri="{FF2B5EF4-FFF2-40B4-BE49-F238E27FC236}">
                  <a16:creationId xmlns:a16="http://schemas.microsoft.com/office/drawing/2014/main" id="{00000000-0008-0000-0800-00007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22654" name="Drop Down 126" hidden="1">
              <a:extLst>
                <a:ext uri="{63B3BB69-23CF-44E3-9099-C40C66FF867C}">
                  <a14:compatExt spid="_x0000_s22654"/>
                </a:ext>
                <a:ext uri="{FF2B5EF4-FFF2-40B4-BE49-F238E27FC236}">
                  <a16:creationId xmlns:a16="http://schemas.microsoft.com/office/drawing/2014/main" id="{00000000-0008-0000-0800-00007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14</xdr:row>
          <xdr:rowOff>76200</xdr:rowOff>
        </xdr:from>
        <xdr:to>
          <xdr:col>25</xdr:col>
          <xdr:colOff>371475</xdr:colOff>
          <xdr:row>14</xdr:row>
          <xdr:rowOff>342900</xdr:rowOff>
        </xdr:to>
        <xdr:sp macro="" textlink="">
          <xdr:nvSpPr>
            <xdr:cNvPr id="22655" name="Drop Down 127" hidden="1">
              <a:extLst>
                <a:ext uri="{63B3BB69-23CF-44E3-9099-C40C66FF867C}">
                  <a14:compatExt spid="_x0000_s22655"/>
                </a:ext>
                <a:ext uri="{FF2B5EF4-FFF2-40B4-BE49-F238E27FC236}">
                  <a16:creationId xmlns:a16="http://schemas.microsoft.com/office/drawing/2014/main" id="{00000000-0008-0000-0800-00007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22656" name="Drop Down 128" hidden="1">
              <a:extLst>
                <a:ext uri="{63B3BB69-23CF-44E3-9099-C40C66FF867C}">
                  <a14:compatExt spid="_x0000_s22656"/>
                </a:ext>
                <a:ext uri="{FF2B5EF4-FFF2-40B4-BE49-F238E27FC236}">
                  <a16:creationId xmlns:a16="http://schemas.microsoft.com/office/drawing/2014/main" id="{00000000-0008-0000-0800-00008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22657" name="Drop Down 129" hidden="1">
              <a:extLst>
                <a:ext uri="{63B3BB69-23CF-44E3-9099-C40C66FF867C}">
                  <a14:compatExt spid="_x0000_s22657"/>
                </a:ext>
                <a:ext uri="{FF2B5EF4-FFF2-40B4-BE49-F238E27FC236}">
                  <a16:creationId xmlns:a16="http://schemas.microsoft.com/office/drawing/2014/main" id="{00000000-0008-0000-0800-00008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104775</xdr:rowOff>
        </xdr:from>
        <xdr:to>
          <xdr:col>25</xdr:col>
          <xdr:colOff>371475</xdr:colOff>
          <xdr:row>16</xdr:row>
          <xdr:rowOff>371475</xdr:rowOff>
        </xdr:to>
        <xdr:sp macro="" textlink="">
          <xdr:nvSpPr>
            <xdr:cNvPr id="22658" name="Drop Down 130" hidden="1">
              <a:extLst>
                <a:ext uri="{63B3BB69-23CF-44E3-9099-C40C66FF867C}">
                  <a14:compatExt spid="_x0000_s22658"/>
                </a:ext>
                <a:ext uri="{FF2B5EF4-FFF2-40B4-BE49-F238E27FC236}">
                  <a16:creationId xmlns:a16="http://schemas.microsoft.com/office/drawing/2014/main" id="{00000000-0008-0000-0800-00008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857250</xdr:colOff>
          <xdr:row>7</xdr:row>
          <xdr:rowOff>190500</xdr:rowOff>
        </xdr:to>
        <xdr:sp macro="" textlink="">
          <xdr:nvSpPr>
            <xdr:cNvPr id="22659" name="Drop Down 131" hidden="1">
              <a:extLst>
                <a:ext uri="{63B3BB69-23CF-44E3-9099-C40C66FF867C}">
                  <a14:compatExt spid="_x0000_s22659"/>
                </a:ext>
                <a:ext uri="{FF2B5EF4-FFF2-40B4-BE49-F238E27FC236}">
                  <a16:creationId xmlns:a16="http://schemas.microsoft.com/office/drawing/2014/main" id="{00000000-0008-0000-0800-00008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22660" name="Drop Down 132" hidden="1">
              <a:extLst>
                <a:ext uri="{63B3BB69-23CF-44E3-9099-C40C66FF867C}">
                  <a14:compatExt spid="_x0000_s22660"/>
                </a:ext>
                <a:ext uri="{FF2B5EF4-FFF2-40B4-BE49-F238E27FC236}">
                  <a16:creationId xmlns:a16="http://schemas.microsoft.com/office/drawing/2014/main" id="{00000000-0008-0000-0800-00008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2661" name="Drop Down 133" hidden="1">
              <a:extLst>
                <a:ext uri="{63B3BB69-23CF-44E3-9099-C40C66FF867C}">
                  <a14:compatExt spid="_x0000_s22661"/>
                </a:ext>
                <a:ext uri="{FF2B5EF4-FFF2-40B4-BE49-F238E27FC236}">
                  <a16:creationId xmlns:a16="http://schemas.microsoft.com/office/drawing/2014/main" id="{00000000-0008-0000-0800-00008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2662" name="Drop Down 134" hidden="1">
              <a:extLst>
                <a:ext uri="{63B3BB69-23CF-44E3-9099-C40C66FF867C}">
                  <a14:compatExt spid="_x0000_s22662"/>
                </a:ext>
                <a:ext uri="{FF2B5EF4-FFF2-40B4-BE49-F238E27FC236}">
                  <a16:creationId xmlns:a16="http://schemas.microsoft.com/office/drawing/2014/main" id="{00000000-0008-0000-0800-00008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22663" name="Drop Down 135" hidden="1">
              <a:extLst>
                <a:ext uri="{63B3BB69-23CF-44E3-9099-C40C66FF867C}">
                  <a14:compatExt spid="_x0000_s22663"/>
                </a:ext>
                <a:ext uri="{FF2B5EF4-FFF2-40B4-BE49-F238E27FC236}">
                  <a16:creationId xmlns:a16="http://schemas.microsoft.com/office/drawing/2014/main" id="{00000000-0008-0000-0800-00008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22664" name="Check Box 136" hidden="1">
              <a:extLst>
                <a:ext uri="{63B3BB69-23CF-44E3-9099-C40C66FF867C}">
                  <a14:compatExt spid="_x0000_s22664"/>
                </a:ext>
                <a:ext uri="{FF2B5EF4-FFF2-40B4-BE49-F238E27FC236}">
                  <a16:creationId xmlns:a16="http://schemas.microsoft.com/office/drawing/2014/main" id="{00000000-0008-0000-08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23553" name="Drop Down 1"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23554" name="Drop Down 2" hidden="1">
              <a:extLst>
                <a:ext uri="{63B3BB69-23CF-44E3-9099-C40C66FF867C}">
                  <a14:compatExt spid="_x0000_s23554"/>
                </a:ext>
                <a:ext uri="{FF2B5EF4-FFF2-40B4-BE49-F238E27FC236}">
                  <a16:creationId xmlns:a16="http://schemas.microsoft.com/office/drawing/2014/main" id="{00000000-0008-0000-0900-00000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23555" name="Drop Down 3"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23556" name="Drop Down 4"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23557" name="Drop Down 5" hidden="1">
              <a:extLst>
                <a:ext uri="{63B3BB69-23CF-44E3-9099-C40C66FF867C}">
                  <a14:compatExt spid="_x0000_s23557"/>
                </a:ext>
                <a:ext uri="{FF2B5EF4-FFF2-40B4-BE49-F238E27FC236}">
                  <a16:creationId xmlns:a16="http://schemas.microsoft.com/office/drawing/2014/main" id="{00000000-0008-0000-0900-00000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23558" name="Drop Down 6" hidden="1">
              <a:extLst>
                <a:ext uri="{63B3BB69-23CF-44E3-9099-C40C66FF867C}">
                  <a14:compatExt spid="_x0000_s23558"/>
                </a:ext>
                <a:ext uri="{FF2B5EF4-FFF2-40B4-BE49-F238E27FC236}">
                  <a16:creationId xmlns:a16="http://schemas.microsoft.com/office/drawing/2014/main" id="{00000000-0008-0000-0900-00000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23559" name="Drop Down 7" hidden="1">
              <a:extLst>
                <a:ext uri="{63B3BB69-23CF-44E3-9099-C40C66FF867C}">
                  <a14:compatExt spid="_x0000_s23559"/>
                </a:ext>
                <a:ext uri="{FF2B5EF4-FFF2-40B4-BE49-F238E27FC236}">
                  <a16:creationId xmlns:a16="http://schemas.microsoft.com/office/drawing/2014/main" id="{00000000-0008-0000-0900-00000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23560" name="Drop Down 8" hidden="1">
              <a:extLst>
                <a:ext uri="{63B3BB69-23CF-44E3-9099-C40C66FF867C}">
                  <a14:compatExt spid="_x0000_s23560"/>
                </a:ext>
                <a:ext uri="{FF2B5EF4-FFF2-40B4-BE49-F238E27FC236}">
                  <a16:creationId xmlns:a16="http://schemas.microsoft.com/office/drawing/2014/main" id="{00000000-0008-0000-0900-00000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23561" name="Drop Down 9" hidden="1">
              <a:extLst>
                <a:ext uri="{63B3BB69-23CF-44E3-9099-C40C66FF867C}">
                  <a14:compatExt spid="_x0000_s23561"/>
                </a:ext>
                <a:ext uri="{FF2B5EF4-FFF2-40B4-BE49-F238E27FC236}">
                  <a16:creationId xmlns:a16="http://schemas.microsoft.com/office/drawing/2014/main" id="{00000000-0008-0000-0900-00000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23562" name="Drop Down 10" hidden="1">
              <a:extLst>
                <a:ext uri="{63B3BB69-23CF-44E3-9099-C40C66FF867C}">
                  <a14:compatExt spid="_x0000_s23562"/>
                </a:ext>
                <a:ext uri="{FF2B5EF4-FFF2-40B4-BE49-F238E27FC236}">
                  <a16:creationId xmlns:a16="http://schemas.microsoft.com/office/drawing/2014/main" id="{00000000-0008-0000-0900-00000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23563" name="Drop Down 11" hidden="1">
              <a:extLst>
                <a:ext uri="{63B3BB69-23CF-44E3-9099-C40C66FF867C}">
                  <a14:compatExt spid="_x0000_s23563"/>
                </a:ext>
                <a:ext uri="{FF2B5EF4-FFF2-40B4-BE49-F238E27FC236}">
                  <a16:creationId xmlns:a16="http://schemas.microsoft.com/office/drawing/2014/main" id="{00000000-0008-0000-0900-00000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23564" name="Drop Down 12" hidden="1">
              <a:extLst>
                <a:ext uri="{63B3BB69-23CF-44E3-9099-C40C66FF867C}">
                  <a14:compatExt spid="_x0000_s23564"/>
                </a:ext>
                <a:ext uri="{FF2B5EF4-FFF2-40B4-BE49-F238E27FC236}">
                  <a16:creationId xmlns:a16="http://schemas.microsoft.com/office/drawing/2014/main" id="{00000000-0008-0000-0900-00000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23565" name="Drop Down 13" hidden="1">
              <a:extLst>
                <a:ext uri="{63B3BB69-23CF-44E3-9099-C40C66FF867C}">
                  <a14:compatExt spid="_x0000_s23565"/>
                </a:ext>
                <a:ext uri="{FF2B5EF4-FFF2-40B4-BE49-F238E27FC236}">
                  <a16:creationId xmlns:a16="http://schemas.microsoft.com/office/drawing/2014/main" id="{00000000-0008-0000-0900-00000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23566" name="Drop Down 14" hidden="1">
              <a:extLst>
                <a:ext uri="{63B3BB69-23CF-44E3-9099-C40C66FF867C}">
                  <a14:compatExt spid="_x0000_s23566"/>
                </a:ext>
                <a:ext uri="{FF2B5EF4-FFF2-40B4-BE49-F238E27FC236}">
                  <a16:creationId xmlns:a16="http://schemas.microsoft.com/office/drawing/2014/main" id="{00000000-0008-0000-0900-00000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23567" name="Drop Down 15" hidden="1">
              <a:extLst>
                <a:ext uri="{63B3BB69-23CF-44E3-9099-C40C66FF867C}">
                  <a14:compatExt spid="_x0000_s23567"/>
                </a:ext>
                <a:ext uri="{FF2B5EF4-FFF2-40B4-BE49-F238E27FC236}">
                  <a16:creationId xmlns:a16="http://schemas.microsoft.com/office/drawing/2014/main" id="{00000000-0008-0000-0900-00000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23568" name="Drop Down 16" hidden="1">
              <a:extLst>
                <a:ext uri="{63B3BB69-23CF-44E3-9099-C40C66FF867C}">
                  <a14:compatExt spid="_x0000_s23568"/>
                </a:ext>
                <a:ext uri="{FF2B5EF4-FFF2-40B4-BE49-F238E27FC236}">
                  <a16:creationId xmlns:a16="http://schemas.microsoft.com/office/drawing/2014/main" id="{00000000-0008-0000-0900-00001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23569" name="Drop Down 17" hidden="1">
              <a:extLst>
                <a:ext uri="{63B3BB69-23CF-44E3-9099-C40C66FF867C}">
                  <a14:compatExt spid="_x0000_s23569"/>
                </a:ext>
                <a:ext uri="{FF2B5EF4-FFF2-40B4-BE49-F238E27FC236}">
                  <a16:creationId xmlns:a16="http://schemas.microsoft.com/office/drawing/2014/main" id="{00000000-0008-0000-0900-00001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23570" name="Drop Down 18" hidden="1">
              <a:extLst>
                <a:ext uri="{63B3BB69-23CF-44E3-9099-C40C66FF867C}">
                  <a14:compatExt spid="_x0000_s23570"/>
                </a:ext>
                <a:ext uri="{FF2B5EF4-FFF2-40B4-BE49-F238E27FC236}">
                  <a16:creationId xmlns:a16="http://schemas.microsoft.com/office/drawing/2014/main" id="{00000000-0008-0000-0900-00001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23571" name="Drop Down 19" hidden="1">
              <a:extLst>
                <a:ext uri="{63B3BB69-23CF-44E3-9099-C40C66FF867C}">
                  <a14:compatExt spid="_x0000_s23571"/>
                </a:ext>
                <a:ext uri="{FF2B5EF4-FFF2-40B4-BE49-F238E27FC236}">
                  <a16:creationId xmlns:a16="http://schemas.microsoft.com/office/drawing/2014/main" id="{00000000-0008-0000-0900-00001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23572" name="Drop Down 20" hidden="1">
              <a:extLst>
                <a:ext uri="{63B3BB69-23CF-44E3-9099-C40C66FF867C}">
                  <a14:compatExt spid="_x0000_s23572"/>
                </a:ext>
                <a:ext uri="{FF2B5EF4-FFF2-40B4-BE49-F238E27FC236}">
                  <a16:creationId xmlns:a16="http://schemas.microsoft.com/office/drawing/2014/main" id="{00000000-0008-0000-0900-00001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9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9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9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9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9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2476500</xdr:colOff>
          <xdr:row>9</xdr:row>
          <xdr:rowOff>342900</xdr:rowOff>
        </xdr:to>
        <xdr:sp macro="" textlink="">
          <xdr:nvSpPr>
            <xdr:cNvPr id="23578" name="Drop Down 26" hidden="1">
              <a:extLst>
                <a:ext uri="{63B3BB69-23CF-44E3-9099-C40C66FF867C}">
                  <a14:compatExt spid="_x0000_s23578"/>
                </a:ext>
                <a:ext uri="{FF2B5EF4-FFF2-40B4-BE49-F238E27FC236}">
                  <a16:creationId xmlns:a16="http://schemas.microsoft.com/office/drawing/2014/main" id="{00000000-0008-0000-0900-00001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2476500</xdr:colOff>
          <xdr:row>10</xdr:row>
          <xdr:rowOff>381000</xdr:rowOff>
        </xdr:to>
        <xdr:sp macro="" textlink="">
          <xdr:nvSpPr>
            <xdr:cNvPr id="23579" name="Drop Down 27" hidden="1">
              <a:extLst>
                <a:ext uri="{63B3BB69-23CF-44E3-9099-C40C66FF867C}">
                  <a14:compatExt spid="_x0000_s23579"/>
                </a:ext>
                <a:ext uri="{FF2B5EF4-FFF2-40B4-BE49-F238E27FC236}">
                  <a16:creationId xmlns:a16="http://schemas.microsoft.com/office/drawing/2014/main" id="{00000000-0008-0000-0900-00001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2476500</xdr:colOff>
          <xdr:row>11</xdr:row>
          <xdr:rowOff>381000</xdr:rowOff>
        </xdr:to>
        <xdr:sp macro="" textlink="">
          <xdr:nvSpPr>
            <xdr:cNvPr id="23580" name="Drop Down 28" hidden="1">
              <a:extLst>
                <a:ext uri="{63B3BB69-23CF-44E3-9099-C40C66FF867C}">
                  <a14:compatExt spid="_x0000_s23580"/>
                </a:ext>
                <a:ext uri="{FF2B5EF4-FFF2-40B4-BE49-F238E27FC236}">
                  <a16:creationId xmlns:a16="http://schemas.microsoft.com/office/drawing/2014/main" id="{00000000-0008-0000-0900-00001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23581" name="Drop Down 29" hidden="1">
              <a:extLst>
                <a:ext uri="{63B3BB69-23CF-44E3-9099-C40C66FF867C}">
                  <a14:compatExt spid="_x0000_s23581"/>
                </a:ext>
                <a:ext uri="{FF2B5EF4-FFF2-40B4-BE49-F238E27FC236}">
                  <a16:creationId xmlns:a16="http://schemas.microsoft.com/office/drawing/2014/main" id="{00000000-0008-0000-0900-00001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2476500</xdr:colOff>
          <xdr:row>13</xdr:row>
          <xdr:rowOff>342900</xdr:rowOff>
        </xdr:to>
        <xdr:sp macro="" textlink="">
          <xdr:nvSpPr>
            <xdr:cNvPr id="23582" name="Drop Down 30" hidden="1">
              <a:extLst>
                <a:ext uri="{63B3BB69-23CF-44E3-9099-C40C66FF867C}">
                  <a14:compatExt spid="_x0000_s23582"/>
                </a:ext>
                <a:ext uri="{FF2B5EF4-FFF2-40B4-BE49-F238E27FC236}">
                  <a16:creationId xmlns:a16="http://schemas.microsoft.com/office/drawing/2014/main" id="{00000000-0008-0000-0900-00001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2476500</xdr:colOff>
          <xdr:row>14</xdr:row>
          <xdr:rowOff>342900</xdr:rowOff>
        </xdr:to>
        <xdr:sp macro="" textlink="">
          <xdr:nvSpPr>
            <xdr:cNvPr id="23583" name="Drop Down 31" hidden="1">
              <a:extLst>
                <a:ext uri="{63B3BB69-23CF-44E3-9099-C40C66FF867C}">
                  <a14:compatExt spid="_x0000_s23583"/>
                </a:ext>
                <a:ext uri="{FF2B5EF4-FFF2-40B4-BE49-F238E27FC236}">
                  <a16:creationId xmlns:a16="http://schemas.microsoft.com/office/drawing/2014/main" id="{00000000-0008-0000-0900-00001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2476500</xdr:colOff>
          <xdr:row>15</xdr:row>
          <xdr:rowOff>342900</xdr:rowOff>
        </xdr:to>
        <xdr:sp macro="" textlink="">
          <xdr:nvSpPr>
            <xdr:cNvPr id="23584" name="Drop Down 32" hidden="1">
              <a:extLst>
                <a:ext uri="{63B3BB69-23CF-44E3-9099-C40C66FF867C}">
                  <a14:compatExt spid="_x0000_s23584"/>
                </a:ext>
                <a:ext uri="{FF2B5EF4-FFF2-40B4-BE49-F238E27FC236}">
                  <a16:creationId xmlns:a16="http://schemas.microsoft.com/office/drawing/2014/main" id="{00000000-0008-0000-0900-00002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2476500</xdr:colOff>
          <xdr:row>16</xdr:row>
          <xdr:rowOff>342900</xdr:rowOff>
        </xdr:to>
        <xdr:sp macro="" textlink="">
          <xdr:nvSpPr>
            <xdr:cNvPr id="23585" name="Drop Down 33" hidden="1">
              <a:extLst>
                <a:ext uri="{63B3BB69-23CF-44E3-9099-C40C66FF867C}">
                  <a14:compatExt spid="_x0000_s23585"/>
                </a:ext>
                <a:ext uri="{FF2B5EF4-FFF2-40B4-BE49-F238E27FC236}">
                  <a16:creationId xmlns:a16="http://schemas.microsoft.com/office/drawing/2014/main" id="{00000000-0008-0000-0900-00002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2476500</xdr:colOff>
          <xdr:row>18</xdr:row>
          <xdr:rowOff>342900</xdr:rowOff>
        </xdr:to>
        <xdr:sp macro="" textlink="">
          <xdr:nvSpPr>
            <xdr:cNvPr id="23586" name="Drop Down 34" hidden="1">
              <a:extLst>
                <a:ext uri="{63B3BB69-23CF-44E3-9099-C40C66FF867C}">
                  <a14:compatExt spid="_x0000_s23586"/>
                </a:ext>
                <a:ext uri="{FF2B5EF4-FFF2-40B4-BE49-F238E27FC236}">
                  <a16:creationId xmlns:a16="http://schemas.microsoft.com/office/drawing/2014/main" id="{00000000-0008-0000-0900-00002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3587" name="Drop Down 35" hidden="1">
              <a:extLst>
                <a:ext uri="{63B3BB69-23CF-44E3-9099-C40C66FF867C}">
                  <a14:compatExt spid="_x0000_s23587"/>
                </a:ext>
                <a:ext uri="{FF2B5EF4-FFF2-40B4-BE49-F238E27FC236}">
                  <a16:creationId xmlns:a16="http://schemas.microsoft.com/office/drawing/2014/main" id="{00000000-0008-0000-0900-00002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3588" name="Drop Down 36" hidden="1">
              <a:extLst>
                <a:ext uri="{63B3BB69-23CF-44E3-9099-C40C66FF867C}">
                  <a14:compatExt spid="_x0000_s23588"/>
                </a:ext>
                <a:ext uri="{FF2B5EF4-FFF2-40B4-BE49-F238E27FC236}">
                  <a16:creationId xmlns:a16="http://schemas.microsoft.com/office/drawing/2014/main" id="{00000000-0008-0000-0900-00002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3589" name="Drop Down 37" hidden="1">
              <a:extLst>
                <a:ext uri="{63B3BB69-23CF-44E3-9099-C40C66FF867C}">
                  <a14:compatExt spid="_x0000_s23589"/>
                </a:ext>
                <a:ext uri="{FF2B5EF4-FFF2-40B4-BE49-F238E27FC236}">
                  <a16:creationId xmlns:a16="http://schemas.microsoft.com/office/drawing/2014/main" id="{00000000-0008-0000-0900-00002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3590" name="Drop Down 38" hidden="1">
              <a:extLst>
                <a:ext uri="{63B3BB69-23CF-44E3-9099-C40C66FF867C}">
                  <a14:compatExt spid="_x0000_s23590"/>
                </a:ext>
                <a:ext uri="{FF2B5EF4-FFF2-40B4-BE49-F238E27FC236}">
                  <a16:creationId xmlns:a16="http://schemas.microsoft.com/office/drawing/2014/main" id="{00000000-0008-0000-0900-00002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3591" name="Drop Down 39" hidden="1">
              <a:extLst>
                <a:ext uri="{63B3BB69-23CF-44E3-9099-C40C66FF867C}">
                  <a14:compatExt spid="_x0000_s23591"/>
                </a:ext>
                <a:ext uri="{FF2B5EF4-FFF2-40B4-BE49-F238E27FC236}">
                  <a16:creationId xmlns:a16="http://schemas.microsoft.com/office/drawing/2014/main" id="{00000000-0008-0000-0900-00002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3592" name="Drop Down 40" hidden="1">
              <a:extLst>
                <a:ext uri="{63B3BB69-23CF-44E3-9099-C40C66FF867C}">
                  <a14:compatExt spid="_x0000_s23592"/>
                </a:ext>
                <a:ext uri="{FF2B5EF4-FFF2-40B4-BE49-F238E27FC236}">
                  <a16:creationId xmlns:a16="http://schemas.microsoft.com/office/drawing/2014/main" id="{00000000-0008-0000-0900-00002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3593" name="Drop Down 41" hidden="1">
              <a:extLst>
                <a:ext uri="{63B3BB69-23CF-44E3-9099-C40C66FF867C}">
                  <a14:compatExt spid="_x0000_s23593"/>
                </a:ext>
                <a:ext uri="{FF2B5EF4-FFF2-40B4-BE49-F238E27FC236}">
                  <a16:creationId xmlns:a16="http://schemas.microsoft.com/office/drawing/2014/main" id="{00000000-0008-0000-0900-00002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3594" name="Drop Down 42" hidden="1">
              <a:extLst>
                <a:ext uri="{63B3BB69-23CF-44E3-9099-C40C66FF867C}">
                  <a14:compatExt spid="_x0000_s23594"/>
                </a:ext>
                <a:ext uri="{FF2B5EF4-FFF2-40B4-BE49-F238E27FC236}">
                  <a16:creationId xmlns:a16="http://schemas.microsoft.com/office/drawing/2014/main" id="{00000000-0008-0000-0900-00002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3595" name="Drop Down 43" hidden="1">
              <a:extLst>
                <a:ext uri="{63B3BB69-23CF-44E3-9099-C40C66FF867C}">
                  <a14:compatExt spid="_x0000_s23595"/>
                </a:ext>
                <a:ext uri="{FF2B5EF4-FFF2-40B4-BE49-F238E27FC236}">
                  <a16:creationId xmlns:a16="http://schemas.microsoft.com/office/drawing/2014/main" id="{00000000-0008-0000-0900-00002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3596" name="Drop Down 44" hidden="1">
              <a:extLst>
                <a:ext uri="{63B3BB69-23CF-44E3-9099-C40C66FF867C}">
                  <a14:compatExt spid="_x0000_s23596"/>
                </a:ext>
                <a:ext uri="{FF2B5EF4-FFF2-40B4-BE49-F238E27FC236}">
                  <a16:creationId xmlns:a16="http://schemas.microsoft.com/office/drawing/2014/main" id="{00000000-0008-0000-0900-00002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23597" name="Drop Down 45" hidden="1">
              <a:extLst>
                <a:ext uri="{63B3BB69-23CF-44E3-9099-C40C66FF867C}">
                  <a14:compatExt spid="_x0000_s23597"/>
                </a:ext>
                <a:ext uri="{FF2B5EF4-FFF2-40B4-BE49-F238E27FC236}">
                  <a16:creationId xmlns:a16="http://schemas.microsoft.com/office/drawing/2014/main" id="{00000000-0008-0000-0900-00002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23598" name="Drop Down 46" hidden="1">
              <a:extLst>
                <a:ext uri="{63B3BB69-23CF-44E3-9099-C40C66FF867C}">
                  <a14:compatExt spid="_x0000_s23598"/>
                </a:ext>
                <a:ext uri="{FF2B5EF4-FFF2-40B4-BE49-F238E27FC236}">
                  <a16:creationId xmlns:a16="http://schemas.microsoft.com/office/drawing/2014/main" id="{00000000-0008-0000-0900-00002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23599" name="Drop Down 47" hidden="1">
              <a:extLst>
                <a:ext uri="{63B3BB69-23CF-44E3-9099-C40C66FF867C}">
                  <a14:compatExt spid="_x0000_s23599"/>
                </a:ext>
                <a:ext uri="{FF2B5EF4-FFF2-40B4-BE49-F238E27FC236}">
                  <a16:creationId xmlns:a16="http://schemas.microsoft.com/office/drawing/2014/main" id="{00000000-0008-0000-0900-00002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23600" name="Drop Down 48" hidden="1">
              <a:extLst>
                <a:ext uri="{63B3BB69-23CF-44E3-9099-C40C66FF867C}">
                  <a14:compatExt spid="_x0000_s23600"/>
                </a:ext>
                <a:ext uri="{FF2B5EF4-FFF2-40B4-BE49-F238E27FC236}">
                  <a16:creationId xmlns:a16="http://schemas.microsoft.com/office/drawing/2014/main" id="{00000000-0008-0000-0900-00003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23601" name="Drop Down 49" hidden="1">
              <a:extLst>
                <a:ext uri="{63B3BB69-23CF-44E3-9099-C40C66FF867C}">
                  <a14:compatExt spid="_x0000_s23601"/>
                </a:ext>
                <a:ext uri="{FF2B5EF4-FFF2-40B4-BE49-F238E27FC236}">
                  <a16:creationId xmlns:a16="http://schemas.microsoft.com/office/drawing/2014/main" id="{00000000-0008-0000-0900-00003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23602" name="Drop Down 50" hidden="1">
              <a:extLst>
                <a:ext uri="{63B3BB69-23CF-44E3-9099-C40C66FF867C}">
                  <a14:compatExt spid="_x0000_s23602"/>
                </a:ext>
                <a:ext uri="{FF2B5EF4-FFF2-40B4-BE49-F238E27FC236}">
                  <a16:creationId xmlns:a16="http://schemas.microsoft.com/office/drawing/2014/main" id="{00000000-0008-0000-0900-00003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23603" name="Drop Down 51" hidden="1">
              <a:extLst>
                <a:ext uri="{63B3BB69-23CF-44E3-9099-C40C66FF867C}">
                  <a14:compatExt spid="_x0000_s23603"/>
                </a:ext>
                <a:ext uri="{FF2B5EF4-FFF2-40B4-BE49-F238E27FC236}">
                  <a16:creationId xmlns:a16="http://schemas.microsoft.com/office/drawing/2014/main" id="{00000000-0008-0000-0900-00003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23604" name="Drop Down 52" hidden="1">
              <a:extLst>
                <a:ext uri="{63B3BB69-23CF-44E3-9099-C40C66FF867C}">
                  <a14:compatExt spid="_x0000_s23604"/>
                </a:ext>
                <a:ext uri="{FF2B5EF4-FFF2-40B4-BE49-F238E27FC236}">
                  <a16:creationId xmlns:a16="http://schemas.microsoft.com/office/drawing/2014/main" id="{00000000-0008-0000-0900-00003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23605" name="Drop Down 53" hidden="1">
              <a:extLst>
                <a:ext uri="{63B3BB69-23CF-44E3-9099-C40C66FF867C}">
                  <a14:compatExt spid="_x0000_s23605"/>
                </a:ext>
                <a:ext uri="{FF2B5EF4-FFF2-40B4-BE49-F238E27FC236}">
                  <a16:creationId xmlns:a16="http://schemas.microsoft.com/office/drawing/2014/main" id="{00000000-0008-0000-0900-00003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23606" name="Drop Down 54" hidden="1">
              <a:extLst>
                <a:ext uri="{63B3BB69-23CF-44E3-9099-C40C66FF867C}">
                  <a14:compatExt spid="_x0000_s23606"/>
                </a:ext>
                <a:ext uri="{FF2B5EF4-FFF2-40B4-BE49-F238E27FC236}">
                  <a16:creationId xmlns:a16="http://schemas.microsoft.com/office/drawing/2014/main" id="{00000000-0008-0000-0900-00003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3607" name="Drop Down 55" hidden="1">
              <a:extLst>
                <a:ext uri="{63B3BB69-23CF-44E3-9099-C40C66FF867C}">
                  <a14:compatExt spid="_x0000_s23607"/>
                </a:ext>
                <a:ext uri="{FF2B5EF4-FFF2-40B4-BE49-F238E27FC236}">
                  <a16:creationId xmlns:a16="http://schemas.microsoft.com/office/drawing/2014/main" id="{00000000-0008-0000-0900-00003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3608" name="Drop Down 56" hidden="1">
              <a:extLst>
                <a:ext uri="{63B3BB69-23CF-44E3-9099-C40C66FF867C}">
                  <a14:compatExt spid="_x0000_s23608"/>
                </a:ext>
                <a:ext uri="{FF2B5EF4-FFF2-40B4-BE49-F238E27FC236}">
                  <a16:creationId xmlns:a16="http://schemas.microsoft.com/office/drawing/2014/main" id="{00000000-0008-0000-0900-00003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3609" name="Drop Down 57" hidden="1">
              <a:extLst>
                <a:ext uri="{63B3BB69-23CF-44E3-9099-C40C66FF867C}">
                  <a14:compatExt spid="_x0000_s23609"/>
                </a:ext>
                <a:ext uri="{FF2B5EF4-FFF2-40B4-BE49-F238E27FC236}">
                  <a16:creationId xmlns:a16="http://schemas.microsoft.com/office/drawing/2014/main" id="{00000000-0008-0000-0900-00003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3610" name="Drop Down 58" hidden="1">
              <a:extLst>
                <a:ext uri="{63B3BB69-23CF-44E3-9099-C40C66FF867C}">
                  <a14:compatExt spid="_x0000_s23610"/>
                </a:ext>
                <a:ext uri="{FF2B5EF4-FFF2-40B4-BE49-F238E27FC236}">
                  <a16:creationId xmlns:a16="http://schemas.microsoft.com/office/drawing/2014/main" id="{00000000-0008-0000-0900-00003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3611" name="Drop Down 59" hidden="1">
              <a:extLst>
                <a:ext uri="{63B3BB69-23CF-44E3-9099-C40C66FF867C}">
                  <a14:compatExt spid="_x0000_s23611"/>
                </a:ext>
                <a:ext uri="{FF2B5EF4-FFF2-40B4-BE49-F238E27FC236}">
                  <a16:creationId xmlns:a16="http://schemas.microsoft.com/office/drawing/2014/main" id="{00000000-0008-0000-0900-00003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3612" name="Drop Down 60" hidden="1">
              <a:extLst>
                <a:ext uri="{63B3BB69-23CF-44E3-9099-C40C66FF867C}">
                  <a14:compatExt spid="_x0000_s23612"/>
                </a:ext>
                <a:ext uri="{FF2B5EF4-FFF2-40B4-BE49-F238E27FC236}">
                  <a16:creationId xmlns:a16="http://schemas.microsoft.com/office/drawing/2014/main" id="{00000000-0008-0000-0900-00003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3613" name="Drop Down 61" hidden="1">
              <a:extLst>
                <a:ext uri="{63B3BB69-23CF-44E3-9099-C40C66FF867C}">
                  <a14:compatExt spid="_x0000_s23613"/>
                </a:ext>
                <a:ext uri="{FF2B5EF4-FFF2-40B4-BE49-F238E27FC236}">
                  <a16:creationId xmlns:a16="http://schemas.microsoft.com/office/drawing/2014/main" id="{00000000-0008-0000-0900-00003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3614" name="Drop Down 62" hidden="1">
              <a:extLst>
                <a:ext uri="{63B3BB69-23CF-44E3-9099-C40C66FF867C}">
                  <a14:compatExt spid="_x0000_s23614"/>
                </a:ext>
                <a:ext uri="{FF2B5EF4-FFF2-40B4-BE49-F238E27FC236}">
                  <a16:creationId xmlns:a16="http://schemas.microsoft.com/office/drawing/2014/main" id="{00000000-0008-0000-0900-00003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3615" name="Drop Down 63" hidden="1">
              <a:extLst>
                <a:ext uri="{63B3BB69-23CF-44E3-9099-C40C66FF867C}">
                  <a14:compatExt spid="_x0000_s23615"/>
                </a:ext>
                <a:ext uri="{FF2B5EF4-FFF2-40B4-BE49-F238E27FC236}">
                  <a16:creationId xmlns:a16="http://schemas.microsoft.com/office/drawing/2014/main" id="{00000000-0008-0000-0900-00003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3616" name="Drop Down 64" hidden="1">
              <a:extLst>
                <a:ext uri="{63B3BB69-23CF-44E3-9099-C40C66FF867C}">
                  <a14:compatExt spid="_x0000_s23616"/>
                </a:ext>
                <a:ext uri="{FF2B5EF4-FFF2-40B4-BE49-F238E27FC236}">
                  <a16:creationId xmlns:a16="http://schemas.microsoft.com/office/drawing/2014/main" id="{00000000-0008-0000-0900-00004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23617" name="Drop Down 65" hidden="1">
              <a:extLst>
                <a:ext uri="{63B3BB69-23CF-44E3-9099-C40C66FF867C}">
                  <a14:compatExt spid="_x0000_s23617"/>
                </a:ext>
                <a:ext uri="{FF2B5EF4-FFF2-40B4-BE49-F238E27FC236}">
                  <a16:creationId xmlns:a16="http://schemas.microsoft.com/office/drawing/2014/main" id="{00000000-0008-0000-0900-00004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23618" name="Drop Down 66" hidden="1">
              <a:extLst>
                <a:ext uri="{63B3BB69-23CF-44E3-9099-C40C66FF867C}">
                  <a14:compatExt spid="_x0000_s23618"/>
                </a:ext>
                <a:ext uri="{FF2B5EF4-FFF2-40B4-BE49-F238E27FC236}">
                  <a16:creationId xmlns:a16="http://schemas.microsoft.com/office/drawing/2014/main" id="{00000000-0008-0000-0900-00004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23619" name="Drop Down 67" hidden="1">
              <a:extLst>
                <a:ext uri="{63B3BB69-23CF-44E3-9099-C40C66FF867C}">
                  <a14:compatExt spid="_x0000_s23619"/>
                </a:ext>
                <a:ext uri="{FF2B5EF4-FFF2-40B4-BE49-F238E27FC236}">
                  <a16:creationId xmlns:a16="http://schemas.microsoft.com/office/drawing/2014/main" id="{00000000-0008-0000-0900-00004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23620" name="Drop Down 68" hidden="1">
              <a:extLst>
                <a:ext uri="{63B3BB69-23CF-44E3-9099-C40C66FF867C}">
                  <a14:compatExt spid="_x0000_s23620"/>
                </a:ext>
                <a:ext uri="{FF2B5EF4-FFF2-40B4-BE49-F238E27FC236}">
                  <a16:creationId xmlns:a16="http://schemas.microsoft.com/office/drawing/2014/main" id="{00000000-0008-0000-0900-00004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23621" name="Drop Down 69" hidden="1">
              <a:extLst>
                <a:ext uri="{63B3BB69-23CF-44E3-9099-C40C66FF867C}">
                  <a14:compatExt spid="_x0000_s23621"/>
                </a:ext>
                <a:ext uri="{FF2B5EF4-FFF2-40B4-BE49-F238E27FC236}">
                  <a16:creationId xmlns:a16="http://schemas.microsoft.com/office/drawing/2014/main" id="{00000000-0008-0000-0900-00004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23622" name="Drop Down 70" hidden="1">
              <a:extLst>
                <a:ext uri="{63B3BB69-23CF-44E3-9099-C40C66FF867C}">
                  <a14:compatExt spid="_x0000_s23622"/>
                </a:ext>
                <a:ext uri="{FF2B5EF4-FFF2-40B4-BE49-F238E27FC236}">
                  <a16:creationId xmlns:a16="http://schemas.microsoft.com/office/drawing/2014/main" id="{00000000-0008-0000-0900-00004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23623" name="Drop Down 71" hidden="1">
              <a:extLst>
                <a:ext uri="{63B3BB69-23CF-44E3-9099-C40C66FF867C}">
                  <a14:compatExt spid="_x0000_s23623"/>
                </a:ext>
                <a:ext uri="{FF2B5EF4-FFF2-40B4-BE49-F238E27FC236}">
                  <a16:creationId xmlns:a16="http://schemas.microsoft.com/office/drawing/2014/main" id="{00000000-0008-0000-0900-00004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23624" name="Drop Down 72" hidden="1">
              <a:extLst>
                <a:ext uri="{63B3BB69-23CF-44E3-9099-C40C66FF867C}">
                  <a14:compatExt spid="_x0000_s23624"/>
                </a:ext>
                <a:ext uri="{FF2B5EF4-FFF2-40B4-BE49-F238E27FC236}">
                  <a16:creationId xmlns:a16="http://schemas.microsoft.com/office/drawing/2014/main" id="{00000000-0008-0000-0900-00004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23625" name="Drop Down 73" hidden="1">
              <a:extLst>
                <a:ext uri="{63B3BB69-23CF-44E3-9099-C40C66FF867C}">
                  <a14:compatExt spid="_x0000_s23625"/>
                </a:ext>
                <a:ext uri="{FF2B5EF4-FFF2-40B4-BE49-F238E27FC236}">
                  <a16:creationId xmlns:a16="http://schemas.microsoft.com/office/drawing/2014/main" id="{00000000-0008-0000-0900-00004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23626" name="Drop Down 74" hidden="1">
              <a:extLst>
                <a:ext uri="{63B3BB69-23CF-44E3-9099-C40C66FF867C}">
                  <a14:compatExt spid="_x0000_s23626"/>
                </a:ext>
                <a:ext uri="{FF2B5EF4-FFF2-40B4-BE49-F238E27FC236}">
                  <a16:creationId xmlns:a16="http://schemas.microsoft.com/office/drawing/2014/main" id="{00000000-0008-0000-0900-00004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23627" name="Drop Down 75" hidden="1">
              <a:extLst>
                <a:ext uri="{63B3BB69-23CF-44E3-9099-C40C66FF867C}">
                  <a14:compatExt spid="_x0000_s23627"/>
                </a:ext>
                <a:ext uri="{FF2B5EF4-FFF2-40B4-BE49-F238E27FC236}">
                  <a16:creationId xmlns:a16="http://schemas.microsoft.com/office/drawing/2014/main" id="{00000000-0008-0000-0900-00004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23628" name="Drop Down 76" hidden="1">
              <a:extLst>
                <a:ext uri="{63B3BB69-23CF-44E3-9099-C40C66FF867C}">
                  <a14:compatExt spid="_x0000_s23628"/>
                </a:ext>
                <a:ext uri="{FF2B5EF4-FFF2-40B4-BE49-F238E27FC236}">
                  <a16:creationId xmlns:a16="http://schemas.microsoft.com/office/drawing/2014/main" id="{00000000-0008-0000-0900-00004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23629" name="Drop Down 77" hidden="1">
              <a:extLst>
                <a:ext uri="{63B3BB69-23CF-44E3-9099-C40C66FF867C}">
                  <a14:compatExt spid="_x0000_s23629"/>
                </a:ext>
                <a:ext uri="{FF2B5EF4-FFF2-40B4-BE49-F238E27FC236}">
                  <a16:creationId xmlns:a16="http://schemas.microsoft.com/office/drawing/2014/main" id="{00000000-0008-0000-0900-00004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23630" name="Drop Down 78" hidden="1">
              <a:extLst>
                <a:ext uri="{63B3BB69-23CF-44E3-9099-C40C66FF867C}">
                  <a14:compatExt spid="_x0000_s23630"/>
                </a:ext>
                <a:ext uri="{FF2B5EF4-FFF2-40B4-BE49-F238E27FC236}">
                  <a16:creationId xmlns:a16="http://schemas.microsoft.com/office/drawing/2014/main" id="{00000000-0008-0000-0900-00004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23631" name="Drop Down 79" hidden="1">
              <a:extLst>
                <a:ext uri="{63B3BB69-23CF-44E3-9099-C40C66FF867C}">
                  <a14:compatExt spid="_x0000_s23631"/>
                </a:ext>
                <a:ext uri="{FF2B5EF4-FFF2-40B4-BE49-F238E27FC236}">
                  <a16:creationId xmlns:a16="http://schemas.microsoft.com/office/drawing/2014/main" id="{00000000-0008-0000-0900-00004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23632" name="Drop Down 80" hidden="1">
              <a:extLst>
                <a:ext uri="{63B3BB69-23CF-44E3-9099-C40C66FF867C}">
                  <a14:compatExt spid="_x0000_s23632"/>
                </a:ext>
                <a:ext uri="{FF2B5EF4-FFF2-40B4-BE49-F238E27FC236}">
                  <a16:creationId xmlns:a16="http://schemas.microsoft.com/office/drawing/2014/main" id="{00000000-0008-0000-0900-00005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23633" name="Drop Down 81" hidden="1">
              <a:extLst>
                <a:ext uri="{63B3BB69-23CF-44E3-9099-C40C66FF867C}">
                  <a14:compatExt spid="_x0000_s23633"/>
                </a:ext>
                <a:ext uri="{FF2B5EF4-FFF2-40B4-BE49-F238E27FC236}">
                  <a16:creationId xmlns:a16="http://schemas.microsoft.com/office/drawing/2014/main" id="{00000000-0008-0000-0900-00005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23634" name="Drop Down 82" hidden="1">
              <a:extLst>
                <a:ext uri="{63B3BB69-23CF-44E3-9099-C40C66FF867C}">
                  <a14:compatExt spid="_x0000_s23634"/>
                </a:ext>
                <a:ext uri="{FF2B5EF4-FFF2-40B4-BE49-F238E27FC236}">
                  <a16:creationId xmlns:a16="http://schemas.microsoft.com/office/drawing/2014/main" id="{00000000-0008-0000-0900-00005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23635" name="Drop Down 83" hidden="1">
              <a:extLst>
                <a:ext uri="{63B3BB69-23CF-44E3-9099-C40C66FF867C}">
                  <a14:compatExt spid="_x0000_s23635"/>
                </a:ext>
                <a:ext uri="{FF2B5EF4-FFF2-40B4-BE49-F238E27FC236}">
                  <a16:creationId xmlns:a16="http://schemas.microsoft.com/office/drawing/2014/main" id="{00000000-0008-0000-0900-00005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23636" name="Drop Down 84" hidden="1">
              <a:extLst>
                <a:ext uri="{63B3BB69-23CF-44E3-9099-C40C66FF867C}">
                  <a14:compatExt spid="_x0000_s23636"/>
                </a:ext>
                <a:ext uri="{FF2B5EF4-FFF2-40B4-BE49-F238E27FC236}">
                  <a16:creationId xmlns:a16="http://schemas.microsoft.com/office/drawing/2014/main" id="{00000000-0008-0000-0900-00005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23637" name="Drop Down 85" hidden="1">
              <a:extLst>
                <a:ext uri="{63B3BB69-23CF-44E3-9099-C40C66FF867C}">
                  <a14:compatExt spid="_x0000_s23637"/>
                </a:ext>
                <a:ext uri="{FF2B5EF4-FFF2-40B4-BE49-F238E27FC236}">
                  <a16:creationId xmlns:a16="http://schemas.microsoft.com/office/drawing/2014/main" id="{00000000-0008-0000-0900-00005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23638" name="Drop Down 86" hidden="1">
              <a:extLst>
                <a:ext uri="{63B3BB69-23CF-44E3-9099-C40C66FF867C}">
                  <a14:compatExt spid="_x0000_s23638"/>
                </a:ext>
                <a:ext uri="{FF2B5EF4-FFF2-40B4-BE49-F238E27FC236}">
                  <a16:creationId xmlns:a16="http://schemas.microsoft.com/office/drawing/2014/main" id="{00000000-0008-0000-0900-00005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23639" name="Drop Down 87" hidden="1">
              <a:extLst>
                <a:ext uri="{63B3BB69-23CF-44E3-9099-C40C66FF867C}">
                  <a14:compatExt spid="_x0000_s23639"/>
                </a:ext>
                <a:ext uri="{FF2B5EF4-FFF2-40B4-BE49-F238E27FC236}">
                  <a16:creationId xmlns:a16="http://schemas.microsoft.com/office/drawing/2014/main" id="{00000000-0008-0000-0900-00005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23640" name="Drop Down 88" hidden="1">
              <a:extLst>
                <a:ext uri="{63B3BB69-23CF-44E3-9099-C40C66FF867C}">
                  <a14:compatExt spid="_x0000_s23640"/>
                </a:ext>
                <a:ext uri="{FF2B5EF4-FFF2-40B4-BE49-F238E27FC236}">
                  <a16:creationId xmlns:a16="http://schemas.microsoft.com/office/drawing/2014/main" id="{00000000-0008-0000-0900-00005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23641" name="Drop Down 89" hidden="1">
              <a:extLst>
                <a:ext uri="{63B3BB69-23CF-44E3-9099-C40C66FF867C}">
                  <a14:compatExt spid="_x0000_s23641"/>
                </a:ext>
                <a:ext uri="{FF2B5EF4-FFF2-40B4-BE49-F238E27FC236}">
                  <a16:creationId xmlns:a16="http://schemas.microsoft.com/office/drawing/2014/main" id="{00000000-0008-0000-0900-00005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23642" name="Drop Down 90" hidden="1">
              <a:extLst>
                <a:ext uri="{63B3BB69-23CF-44E3-9099-C40C66FF867C}">
                  <a14:compatExt spid="_x0000_s23642"/>
                </a:ext>
                <a:ext uri="{FF2B5EF4-FFF2-40B4-BE49-F238E27FC236}">
                  <a16:creationId xmlns:a16="http://schemas.microsoft.com/office/drawing/2014/main" id="{00000000-0008-0000-0900-00005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23643" name="Drop Down 91" hidden="1">
              <a:extLst>
                <a:ext uri="{63B3BB69-23CF-44E3-9099-C40C66FF867C}">
                  <a14:compatExt spid="_x0000_s23643"/>
                </a:ext>
                <a:ext uri="{FF2B5EF4-FFF2-40B4-BE49-F238E27FC236}">
                  <a16:creationId xmlns:a16="http://schemas.microsoft.com/office/drawing/2014/main" id="{00000000-0008-0000-0900-00005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23644" name="Drop Down 92" hidden="1">
              <a:extLst>
                <a:ext uri="{63B3BB69-23CF-44E3-9099-C40C66FF867C}">
                  <a14:compatExt spid="_x0000_s23644"/>
                </a:ext>
                <a:ext uri="{FF2B5EF4-FFF2-40B4-BE49-F238E27FC236}">
                  <a16:creationId xmlns:a16="http://schemas.microsoft.com/office/drawing/2014/main" id="{00000000-0008-0000-0900-00005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23645" name="Drop Down 93" hidden="1">
              <a:extLst>
                <a:ext uri="{63B3BB69-23CF-44E3-9099-C40C66FF867C}">
                  <a14:compatExt spid="_x0000_s23645"/>
                </a:ext>
                <a:ext uri="{FF2B5EF4-FFF2-40B4-BE49-F238E27FC236}">
                  <a16:creationId xmlns:a16="http://schemas.microsoft.com/office/drawing/2014/main" id="{00000000-0008-0000-0900-00005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23646" name="Drop Down 94" hidden="1">
              <a:extLst>
                <a:ext uri="{63B3BB69-23CF-44E3-9099-C40C66FF867C}">
                  <a14:compatExt spid="_x0000_s23646"/>
                </a:ext>
                <a:ext uri="{FF2B5EF4-FFF2-40B4-BE49-F238E27FC236}">
                  <a16:creationId xmlns:a16="http://schemas.microsoft.com/office/drawing/2014/main" id="{00000000-0008-0000-0900-00005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23647" name="Drop Down 95" hidden="1">
              <a:extLst>
                <a:ext uri="{63B3BB69-23CF-44E3-9099-C40C66FF867C}">
                  <a14:compatExt spid="_x0000_s23647"/>
                </a:ext>
                <a:ext uri="{FF2B5EF4-FFF2-40B4-BE49-F238E27FC236}">
                  <a16:creationId xmlns:a16="http://schemas.microsoft.com/office/drawing/2014/main" id="{00000000-0008-0000-0900-00005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23648" name="Drop Down 96" hidden="1">
              <a:extLst>
                <a:ext uri="{63B3BB69-23CF-44E3-9099-C40C66FF867C}">
                  <a14:compatExt spid="_x0000_s23648"/>
                </a:ext>
                <a:ext uri="{FF2B5EF4-FFF2-40B4-BE49-F238E27FC236}">
                  <a16:creationId xmlns:a16="http://schemas.microsoft.com/office/drawing/2014/main" id="{00000000-0008-0000-0900-00006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847725</xdr:colOff>
          <xdr:row>11</xdr:row>
          <xdr:rowOff>342900</xdr:rowOff>
        </xdr:to>
        <xdr:sp macro="" textlink="">
          <xdr:nvSpPr>
            <xdr:cNvPr id="23649" name="Drop Down 97" hidden="1">
              <a:extLst>
                <a:ext uri="{63B3BB69-23CF-44E3-9099-C40C66FF867C}">
                  <a14:compatExt spid="_x0000_s23649"/>
                </a:ext>
                <a:ext uri="{FF2B5EF4-FFF2-40B4-BE49-F238E27FC236}">
                  <a16:creationId xmlns:a16="http://schemas.microsoft.com/office/drawing/2014/main" id="{00000000-0008-0000-0900-00006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23650" name="Drop Down 98" hidden="1">
              <a:extLst>
                <a:ext uri="{63B3BB69-23CF-44E3-9099-C40C66FF867C}">
                  <a14:compatExt spid="_x0000_s23650"/>
                </a:ext>
                <a:ext uri="{FF2B5EF4-FFF2-40B4-BE49-F238E27FC236}">
                  <a16:creationId xmlns:a16="http://schemas.microsoft.com/office/drawing/2014/main" id="{00000000-0008-0000-0900-00006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23651" name="Drop Down 99" hidden="1">
              <a:extLst>
                <a:ext uri="{63B3BB69-23CF-44E3-9099-C40C66FF867C}">
                  <a14:compatExt spid="_x0000_s23651"/>
                </a:ext>
                <a:ext uri="{FF2B5EF4-FFF2-40B4-BE49-F238E27FC236}">
                  <a16:creationId xmlns:a16="http://schemas.microsoft.com/office/drawing/2014/main" id="{00000000-0008-0000-0900-00006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23652" name="Drop Down 100" hidden="1">
              <a:extLst>
                <a:ext uri="{63B3BB69-23CF-44E3-9099-C40C66FF867C}">
                  <a14:compatExt spid="_x0000_s23652"/>
                </a:ext>
                <a:ext uri="{FF2B5EF4-FFF2-40B4-BE49-F238E27FC236}">
                  <a16:creationId xmlns:a16="http://schemas.microsoft.com/office/drawing/2014/main" id="{00000000-0008-0000-0900-00006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23653" name="Drop Down 101" hidden="1">
              <a:extLst>
                <a:ext uri="{63B3BB69-23CF-44E3-9099-C40C66FF867C}">
                  <a14:compatExt spid="_x0000_s23653"/>
                </a:ext>
                <a:ext uri="{FF2B5EF4-FFF2-40B4-BE49-F238E27FC236}">
                  <a16:creationId xmlns:a16="http://schemas.microsoft.com/office/drawing/2014/main" id="{00000000-0008-0000-0900-00006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23654" name="Drop Down 102" hidden="1">
              <a:extLst>
                <a:ext uri="{63B3BB69-23CF-44E3-9099-C40C66FF867C}">
                  <a14:compatExt spid="_x0000_s23654"/>
                </a:ext>
                <a:ext uri="{FF2B5EF4-FFF2-40B4-BE49-F238E27FC236}">
                  <a16:creationId xmlns:a16="http://schemas.microsoft.com/office/drawing/2014/main" id="{00000000-0008-0000-0900-00006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23655" name="Drop Down 103" hidden="1">
              <a:extLst>
                <a:ext uri="{63B3BB69-23CF-44E3-9099-C40C66FF867C}">
                  <a14:compatExt spid="_x0000_s23655"/>
                </a:ext>
                <a:ext uri="{FF2B5EF4-FFF2-40B4-BE49-F238E27FC236}">
                  <a16:creationId xmlns:a16="http://schemas.microsoft.com/office/drawing/2014/main" id="{00000000-0008-0000-0900-00006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23656" name="Drop Down 104" hidden="1">
              <a:extLst>
                <a:ext uri="{63B3BB69-23CF-44E3-9099-C40C66FF867C}">
                  <a14:compatExt spid="_x0000_s23656"/>
                </a:ext>
                <a:ext uri="{FF2B5EF4-FFF2-40B4-BE49-F238E27FC236}">
                  <a16:creationId xmlns:a16="http://schemas.microsoft.com/office/drawing/2014/main" id="{00000000-0008-0000-0900-00006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3657" name="Drop Down 105" hidden="1">
              <a:extLst>
                <a:ext uri="{63B3BB69-23CF-44E3-9099-C40C66FF867C}">
                  <a14:compatExt spid="_x0000_s23657"/>
                </a:ext>
                <a:ext uri="{FF2B5EF4-FFF2-40B4-BE49-F238E27FC236}">
                  <a16:creationId xmlns:a16="http://schemas.microsoft.com/office/drawing/2014/main" id="{00000000-0008-0000-0900-00006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3658" name="Drop Down 106" hidden="1">
              <a:extLst>
                <a:ext uri="{63B3BB69-23CF-44E3-9099-C40C66FF867C}">
                  <a14:compatExt spid="_x0000_s23658"/>
                </a:ext>
                <a:ext uri="{FF2B5EF4-FFF2-40B4-BE49-F238E27FC236}">
                  <a16:creationId xmlns:a16="http://schemas.microsoft.com/office/drawing/2014/main" id="{00000000-0008-0000-0900-00006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3659" name="Drop Down 107" hidden="1">
              <a:extLst>
                <a:ext uri="{63B3BB69-23CF-44E3-9099-C40C66FF867C}">
                  <a14:compatExt spid="_x0000_s23659"/>
                </a:ext>
                <a:ext uri="{FF2B5EF4-FFF2-40B4-BE49-F238E27FC236}">
                  <a16:creationId xmlns:a16="http://schemas.microsoft.com/office/drawing/2014/main" id="{00000000-0008-0000-0900-00006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3660" name="Drop Down 108" hidden="1">
              <a:extLst>
                <a:ext uri="{63B3BB69-23CF-44E3-9099-C40C66FF867C}">
                  <a14:compatExt spid="_x0000_s23660"/>
                </a:ext>
                <a:ext uri="{FF2B5EF4-FFF2-40B4-BE49-F238E27FC236}">
                  <a16:creationId xmlns:a16="http://schemas.microsoft.com/office/drawing/2014/main" id="{00000000-0008-0000-0900-00006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3661" name="Drop Down 109" hidden="1">
              <a:extLst>
                <a:ext uri="{63B3BB69-23CF-44E3-9099-C40C66FF867C}">
                  <a14:compatExt spid="_x0000_s23661"/>
                </a:ext>
                <a:ext uri="{FF2B5EF4-FFF2-40B4-BE49-F238E27FC236}">
                  <a16:creationId xmlns:a16="http://schemas.microsoft.com/office/drawing/2014/main" id="{00000000-0008-0000-0900-00006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3662" name="Drop Down 110" hidden="1">
              <a:extLst>
                <a:ext uri="{63B3BB69-23CF-44E3-9099-C40C66FF867C}">
                  <a14:compatExt spid="_x0000_s23662"/>
                </a:ext>
                <a:ext uri="{FF2B5EF4-FFF2-40B4-BE49-F238E27FC236}">
                  <a16:creationId xmlns:a16="http://schemas.microsoft.com/office/drawing/2014/main" id="{00000000-0008-0000-0900-00006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3663" name="Drop Down 111" hidden="1">
              <a:extLst>
                <a:ext uri="{63B3BB69-23CF-44E3-9099-C40C66FF867C}">
                  <a14:compatExt spid="_x0000_s23663"/>
                </a:ext>
                <a:ext uri="{FF2B5EF4-FFF2-40B4-BE49-F238E27FC236}">
                  <a16:creationId xmlns:a16="http://schemas.microsoft.com/office/drawing/2014/main" id="{00000000-0008-0000-0900-00006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3664" name="Drop Down 112" hidden="1">
              <a:extLst>
                <a:ext uri="{63B3BB69-23CF-44E3-9099-C40C66FF867C}">
                  <a14:compatExt spid="_x0000_s23664"/>
                </a:ext>
                <a:ext uri="{FF2B5EF4-FFF2-40B4-BE49-F238E27FC236}">
                  <a16:creationId xmlns:a16="http://schemas.microsoft.com/office/drawing/2014/main" id="{00000000-0008-0000-0900-00007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3665" name="Drop Down 113" hidden="1">
              <a:extLst>
                <a:ext uri="{63B3BB69-23CF-44E3-9099-C40C66FF867C}">
                  <a14:compatExt spid="_x0000_s23665"/>
                </a:ext>
                <a:ext uri="{FF2B5EF4-FFF2-40B4-BE49-F238E27FC236}">
                  <a16:creationId xmlns:a16="http://schemas.microsoft.com/office/drawing/2014/main" id="{00000000-0008-0000-0900-00007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3666" name="Drop Down 114" hidden="1">
              <a:extLst>
                <a:ext uri="{63B3BB69-23CF-44E3-9099-C40C66FF867C}">
                  <a14:compatExt spid="_x0000_s23666"/>
                </a:ext>
                <a:ext uri="{FF2B5EF4-FFF2-40B4-BE49-F238E27FC236}">
                  <a16:creationId xmlns:a16="http://schemas.microsoft.com/office/drawing/2014/main" id="{00000000-0008-0000-0900-00007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3667" name="Drop Down 115" hidden="1">
              <a:extLst>
                <a:ext uri="{63B3BB69-23CF-44E3-9099-C40C66FF867C}">
                  <a14:compatExt spid="_x0000_s23667"/>
                </a:ext>
                <a:ext uri="{FF2B5EF4-FFF2-40B4-BE49-F238E27FC236}">
                  <a16:creationId xmlns:a16="http://schemas.microsoft.com/office/drawing/2014/main" id="{00000000-0008-0000-0900-00007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3668" name="Drop Down 116" hidden="1">
              <a:extLst>
                <a:ext uri="{63B3BB69-23CF-44E3-9099-C40C66FF867C}">
                  <a14:compatExt spid="_x0000_s23668"/>
                </a:ext>
                <a:ext uri="{FF2B5EF4-FFF2-40B4-BE49-F238E27FC236}">
                  <a16:creationId xmlns:a16="http://schemas.microsoft.com/office/drawing/2014/main" id="{00000000-0008-0000-0900-00007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3669" name="Drop Down 117" hidden="1">
              <a:extLst>
                <a:ext uri="{63B3BB69-23CF-44E3-9099-C40C66FF867C}">
                  <a14:compatExt spid="_x0000_s23669"/>
                </a:ext>
                <a:ext uri="{FF2B5EF4-FFF2-40B4-BE49-F238E27FC236}">
                  <a16:creationId xmlns:a16="http://schemas.microsoft.com/office/drawing/2014/main" id="{00000000-0008-0000-0900-00007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3670" name="Drop Down 118" hidden="1">
              <a:extLst>
                <a:ext uri="{63B3BB69-23CF-44E3-9099-C40C66FF867C}">
                  <a14:compatExt spid="_x0000_s23670"/>
                </a:ext>
                <a:ext uri="{FF2B5EF4-FFF2-40B4-BE49-F238E27FC236}">
                  <a16:creationId xmlns:a16="http://schemas.microsoft.com/office/drawing/2014/main" id="{00000000-0008-0000-0900-00007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3671" name="Drop Down 119" hidden="1">
              <a:extLst>
                <a:ext uri="{63B3BB69-23CF-44E3-9099-C40C66FF867C}">
                  <a14:compatExt spid="_x0000_s23671"/>
                </a:ext>
                <a:ext uri="{FF2B5EF4-FFF2-40B4-BE49-F238E27FC236}">
                  <a16:creationId xmlns:a16="http://schemas.microsoft.com/office/drawing/2014/main" id="{00000000-0008-0000-0900-00007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3672" name="Drop Down 120" hidden="1">
              <a:extLst>
                <a:ext uri="{63B3BB69-23CF-44E3-9099-C40C66FF867C}">
                  <a14:compatExt spid="_x0000_s23672"/>
                </a:ext>
                <a:ext uri="{FF2B5EF4-FFF2-40B4-BE49-F238E27FC236}">
                  <a16:creationId xmlns:a16="http://schemas.microsoft.com/office/drawing/2014/main" id="{00000000-0008-0000-0900-00007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3673" name="Drop Down 121" hidden="1">
              <a:extLst>
                <a:ext uri="{63B3BB69-23CF-44E3-9099-C40C66FF867C}">
                  <a14:compatExt spid="_x0000_s23673"/>
                </a:ext>
                <a:ext uri="{FF2B5EF4-FFF2-40B4-BE49-F238E27FC236}">
                  <a16:creationId xmlns:a16="http://schemas.microsoft.com/office/drawing/2014/main" id="{00000000-0008-0000-0900-00007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23674" name="Drop Down 122" hidden="1">
              <a:extLst>
                <a:ext uri="{63B3BB69-23CF-44E3-9099-C40C66FF867C}">
                  <a14:compatExt spid="_x0000_s23674"/>
                </a:ext>
                <a:ext uri="{FF2B5EF4-FFF2-40B4-BE49-F238E27FC236}">
                  <a16:creationId xmlns:a16="http://schemas.microsoft.com/office/drawing/2014/main" id="{00000000-0008-0000-0900-00007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3675" name="Drop Down 123" hidden="1">
              <a:extLst>
                <a:ext uri="{63B3BB69-23CF-44E3-9099-C40C66FF867C}">
                  <a14:compatExt spid="_x0000_s23675"/>
                </a:ext>
                <a:ext uri="{FF2B5EF4-FFF2-40B4-BE49-F238E27FC236}">
                  <a16:creationId xmlns:a16="http://schemas.microsoft.com/office/drawing/2014/main" id="{00000000-0008-0000-0900-00007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3676" name="Drop Down 124" hidden="1">
              <a:extLst>
                <a:ext uri="{63B3BB69-23CF-44E3-9099-C40C66FF867C}">
                  <a14:compatExt spid="_x0000_s23676"/>
                </a:ext>
                <a:ext uri="{FF2B5EF4-FFF2-40B4-BE49-F238E27FC236}">
                  <a16:creationId xmlns:a16="http://schemas.microsoft.com/office/drawing/2014/main" id="{00000000-0008-0000-0900-00007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2476500</xdr:colOff>
          <xdr:row>17</xdr:row>
          <xdr:rowOff>342900</xdr:rowOff>
        </xdr:to>
        <xdr:sp macro="" textlink="">
          <xdr:nvSpPr>
            <xdr:cNvPr id="23677" name="Drop Down 125" hidden="1">
              <a:extLst>
                <a:ext uri="{63B3BB69-23CF-44E3-9099-C40C66FF867C}">
                  <a14:compatExt spid="_x0000_s23677"/>
                </a:ext>
                <a:ext uri="{FF2B5EF4-FFF2-40B4-BE49-F238E27FC236}">
                  <a16:creationId xmlns:a16="http://schemas.microsoft.com/office/drawing/2014/main" id="{00000000-0008-0000-0900-00007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23678" name="Drop Down 126" hidden="1">
              <a:extLst>
                <a:ext uri="{63B3BB69-23CF-44E3-9099-C40C66FF867C}">
                  <a14:compatExt spid="_x0000_s23678"/>
                </a:ext>
                <a:ext uri="{FF2B5EF4-FFF2-40B4-BE49-F238E27FC236}">
                  <a16:creationId xmlns:a16="http://schemas.microsoft.com/office/drawing/2014/main" id="{00000000-0008-0000-0900-00007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14</xdr:row>
          <xdr:rowOff>76200</xdr:rowOff>
        </xdr:from>
        <xdr:to>
          <xdr:col>25</xdr:col>
          <xdr:colOff>371475</xdr:colOff>
          <xdr:row>14</xdr:row>
          <xdr:rowOff>342900</xdr:rowOff>
        </xdr:to>
        <xdr:sp macro="" textlink="">
          <xdr:nvSpPr>
            <xdr:cNvPr id="23679" name="Drop Down 127" hidden="1">
              <a:extLst>
                <a:ext uri="{63B3BB69-23CF-44E3-9099-C40C66FF867C}">
                  <a14:compatExt spid="_x0000_s23679"/>
                </a:ext>
                <a:ext uri="{FF2B5EF4-FFF2-40B4-BE49-F238E27FC236}">
                  <a16:creationId xmlns:a16="http://schemas.microsoft.com/office/drawing/2014/main" id="{00000000-0008-0000-0900-00007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23680" name="Drop Down 128" hidden="1">
              <a:extLst>
                <a:ext uri="{63B3BB69-23CF-44E3-9099-C40C66FF867C}">
                  <a14:compatExt spid="_x0000_s23680"/>
                </a:ext>
                <a:ext uri="{FF2B5EF4-FFF2-40B4-BE49-F238E27FC236}">
                  <a16:creationId xmlns:a16="http://schemas.microsoft.com/office/drawing/2014/main" id="{00000000-0008-0000-0900-00008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23681" name="Drop Down 129" hidden="1">
              <a:extLst>
                <a:ext uri="{63B3BB69-23CF-44E3-9099-C40C66FF867C}">
                  <a14:compatExt spid="_x0000_s23681"/>
                </a:ext>
                <a:ext uri="{FF2B5EF4-FFF2-40B4-BE49-F238E27FC236}">
                  <a16:creationId xmlns:a16="http://schemas.microsoft.com/office/drawing/2014/main" id="{00000000-0008-0000-0900-00008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104775</xdr:rowOff>
        </xdr:from>
        <xdr:to>
          <xdr:col>25</xdr:col>
          <xdr:colOff>371475</xdr:colOff>
          <xdr:row>16</xdr:row>
          <xdr:rowOff>371475</xdr:rowOff>
        </xdr:to>
        <xdr:sp macro="" textlink="">
          <xdr:nvSpPr>
            <xdr:cNvPr id="23682" name="Drop Down 130" hidden="1">
              <a:extLst>
                <a:ext uri="{63B3BB69-23CF-44E3-9099-C40C66FF867C}">
                  <a14:compatExt spid="_x0000_s23682"/>
                </a:ext>
                <a:ext uri="{FF2B5EF4-FFF2-40B4-BE49-F238E27FC236}">
                  <a16:creationId xmlns:a16="http://schemas.microsoft.com/office/drawing/2014/main" id="{00000000-0008-0000-0900-00008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857250</xdr:colOff>
          <xdr:row>7</xdr:row>
          <xdr:rowOff>190500</xdr:rowOff>
        </xdr:to>
        <xdr:sp macro="" textlink="">
          <xdr:nvSpPr>
            <xdr:cNvPr id="23683" name="Drop Down 131" hidden="1">
              <a:extLst>
                <a:ext uri="{63B3BB69-23CF-44E3-9099-C40C66FF867C}">
                  <a14:compatExt spid="_x0000_s23683"/>
                </a:ext>
                <a:ext uri="{FF2B5EF4-FFF2-40B4-BE49-F238E27FC236}">
                  <a16:creationId xmlns:a16="http://schemas.microsoft.com/office/drawing/2014/main" id="{00000000-0008-0000-0900-00008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23684" name="Drop Down 132" hidden="1">
              <a:extLst>
                <a:ext uri="{63B3BB69-23CF-44E3-9099-C40C66FF867C}">
                  <a14:compatExt spid="_x0000_s23684"/>
                </a:ext>
                <a:ext uri="{FF2B5EF4-FFF2-40B4-BE49-F238E27FC236}">
                  <a16:creationId xmlns:a16="http://schemas.microsoft.com/office/drawing/2014/main" id="{00000000-0008-0000-0900-00008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3685" name="Drop Down 133" hidden="1">
              <a:extLst>
                <a:ext uri="{63B3BB69-23CF-44E3-9099-C40C66FF867C}">
                  <a14:compatExt spid="_x0000_s23685"/>
                </a:ext>
                <a:ext uri="{FF2B5EF4-FFF2-40B4-BE49-F238E27FC236}">
                  <a16:creationId xmlns:a16="http://schemas.microsoft.com/office/drawing/2014/main" id="{00000000-0008-0000-0900-00008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3686" name="Drop Down 134" hidden="1">
              <a:extLst>
                <a:ext uri="{63B3BB69-23CF-44E3-9099-C40C66FF867C}">
                  <a14:compatExt spid="_x0000_s23686"/>
                </a:ext>
                <a:ext uri="{FF2B5EF4-FFF2-40B4-BE49-F238E27FC236}">
                  <a16:creationId xmlns:a16="http://schemas.microsoft.com/office/drawing/2014/main" id="{00000000-0008-0000-0900-00008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23687" name="Drop Down 135" hidden="1">
              <a:extLst>
                <a:ext uri="{63B3BB69-23CF-44E3-9099-C40C66FF867C}">
                  <a14:compatExt spid="_x0000_s23687"/>
                </a:ext>
                <a:ext uri="{FF2B5EF4-FFF2-40B4-BE49-F238E27FC236}">
                  <a16:creationId xmlns:a16="http://schemas.microsoft.com/office/drawing/2014/main" id="{00000000-0008-0000-0900-00008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9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A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24578" name="Drop Down 2" hidden="1">
              <a:extLst>
                <a:ext uri="{63B3BB69-23CF-44E3-9099-C40C66FF867C}">
                  <a14:compatExt spid="_x0000_s24578"/>
                </a:ext>
                <a:ext uri="{FF2B5EF4-FFF2-40B4-BE49-F238E27FC236}">
                  <a16:creationId xmlns:a16="http://schemas.microsoft.com/office/drawing/2014/main" id="{00000000-0008-0000-0A00-00000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24579" name="Drop Down 3" hidden="1">
              <a:extLst>
                <a:ext uri="{63B3BB69-23CF-44E3-9099-C40C66FF867C}">
                  <a14:compatExt spid="_x0000_s24579"/>
                </a:ext>
                <a:ext uri="{FF2B5EF4-FFF2-40B4-BE49-F238E27FC236}">
                  <a16:creationId xmlns:a16="http://schemas.microsoft.com/office/drawing/2014/main" id="{00000000-0008-0000-0A00-00000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24580" name="Drop Down 4" hidden="1">
              <a:extLst>
                <a:ext uri="{63B3BB69-23CF-44E3-9099-C40C66FF867C}">
                  <a14:compatExt spid="_x0000_s24580"/>
                </a:ext>
                <a:ext uri="{FF2B5EF4-FFF2-40B4-BE49-F238E27FC236}">
                  <a16:creationId xmlns:a16="http://schemas.microsoft.com/office/drawing/2014/main" id="{00000000-0008-0000-0A00-00000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24581" name="Drop Down 5" hidden="1">
              <a:extLst>
                <a:ext uri="{63B3BB69-23CF-44E3-9099-C40C66FF867C}">
                  <a14:compatExt spid="_x0000_s24581"/>
                </a:ext>
                <a:ext uri="{FF2B5EF4-FFF2-40B4-BE49-F238E27FC236}">
                  <a16:creationId xmlns:a16="http://schemas.microsoft.com/office/drawing/2014/main" id="{00000000-0008-0000-0A00-000005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24582" name="Drop Down 6" hidden="1">
              <a:extLst>
                <a:ext uri="{63B3BB69-23CF-44E3-9099-C40C66FF867C}">
                  <a14:compatExt spid="_x0000_s24582"/>
                </a:ext>
                <a:ext uri="{FF2B5EF4-FFF2-40B4-BE49-F238E27FC236}">
                  <a16:creationId xmlns:a16="http://schemas.microsoft.com/office/drawing/2014/main" id="{00000000-0008-0000-0A00-000006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24583" name="Drop Down 7" hidden="1">
              <a:extLst>
                <a:ext uri="{63B3BB69-23CF-44E3-9099-C40C66FF867C}">
                  <a14:compatExt spid="_x0000_s24583"/>
                </a:ext>
                <a:ext uri="{FF2B5EF4-FFF2-40B4-BE49-F238E27FC236}">
                  <a16:creationId xmlns:a16="http://schemas.microsoft.com/office/drawing/2014/main" id="{00000000-0008-0000-0A00-000007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24584" name="Drop Down 8" hidden="1">
              <a:extLst>
                <a:ext uri="{63B3BB69-23CF-44E3-9099-C40C66FF867C}">
                  <a14:compatExt spid="_x0000_s24584"/>
                </a:ext>
                <a:ext uri="{FF2B5EF4-FFF2-40B4-BE49-F238E27FC236}">
                  <a16:creationId xmlns:a16="http://schemas.microsoft.com/office/drawing/2014/main" id="{00000000-0008-0000-0A00-000008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24585" name="Drop Down 9" hidden="1">
              <a:extLst>
                <a:ext uri="{63B3BB69-23CF-44E3-9099-C40C66FF867C}">
                  <a14:compatExt spid="_x0000_s24585"/>
                </a:ext>
                <a:ext uri="{FF2B5EF4-FFF2-40B4-BE49-F238E27FC236}">
                  <a16:creationId xmlns:a16="http://schemas.microsoft.com/office/drawing/2014/main" id="{00000000-0008-0000-0A00-000009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24586" name="Drop Down 10" hidden="1">
              <a:extLst>
                <a:ext uri="{63B3BB69-23CF-44E3-9099-C40C66FF867C}">
                  <a14:compatExt spid="_x0000_s24586"/>
                </a:ext>
                <a:ext uri="{FF2B5EF4-FFF2-40B4-BE49-F238E27FC236}">
                  <a16:creationId xmlns:a16="http://schemas.microsoft.com/office/drawing/2014/main" id="{00000000-0008-0000-0A00-00000A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24587" name="Drop Down 11" hidden="1">
              <a:extLst>
                <a:ext uri="{63B3BB69-23CF-44E3-9099-C40C66FF867C}">
                  <a14:compatExt spid="_x0000_s24587"/>
                </a:ext>
                <a:ext uri="{FF2B5EF4-FFF2-40B4-BE49-F238E27FC236}">
                  <a16:creationId xmlns:a16="http://schemas.microsoft.com/office/drawing/2014/main" id="{00000000-0008-0000-0A00-00000B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24588" name="Drop Down 12" hidden="1">
              <a:extLst>
                <a:ext uri="{63B3BB69-23CF-44E3-9099-C40C66FF867C}">
                  <a14:compatExt spid="_x0000_s24588"/>
                </a:ext>
                <a:ext uri="{FF2B5EF4-FFF2-40B4-BE49-F238E27FC236}">
                  <a16:creationId xmlns:a16="http://schemas.microsoft.com/office/drawing/2014/main" id="{00000000-0008-0000-0A00-00000C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24589" name="Drop Down 13" hidden="1">
              <a:extLst>
                <a:ext uri="{63B3BB69-23CF-44E3-9099-C40C66FF867C}">
                  <a14:compatExt spid="_x0000_s24589"/>
                </a:ext>
                <a:ext uri="{FF2B5EF4-FFF2-40B4-BE49-F238E27FC236}">
                  <a16:creationId xmlns:a16="http://schemas.microsoft.com/office/drawing/2014/main" id="{00000000-0008-0000-0A00-00000D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24590" name="Drop Down 14" hidden="1">
              <a:extLst>
                <a:ext uri="{63B3BB69-23CF-44E3-9099-C40C66FF867C}">
                  <a14:compatExt spid="_x0000_s24590"/>
                </a:ext>
                <a:ext uri="{FF2B5EF4-FFF2-40B4-BE49-F238E27FC236}">
                  <a16:creationId xmlns:a16="http://schemas.microsoft.com/office/drawing/2014/main" id="{00000000-0008-0000-0A00-00000E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24591" name="Drop Down 15" hidden="1">
              <a:extLst>
                <a:ext uri="{63B3BB69-23CF-44E3-9099-C40C66FF867C}">
                  <a14:compatExt spid="_x0000_s24591"/>
                </a:ext>
                <a:ext uri="{FF2B5EF4-FFF2-40B4-BE49-F238E27FC236}">
                  <a16:creationId xmlns:a16="http://schemas.microsoft.com/office/drawing/2014/main" id="{00000000-0008-0000-0A00-00000F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24592" name="Drop Down 16" hidden="1">
              <a:extLst>
                <a:ext uri="{63B3BB69-23CF-44E3-9099-C40C66FF867C}">
                  <a14:compatExt spid="_x0000_s24592"/>
                </a:ext>
                <a:ext uri="{FF2B5EF4-FFF2-40B4-BE49-F238E27FC236}">
                  <a16:creationId xmlns:a16="http://schemas.microsoft.com/office/drawing/2014/main" id="{00000000-0008-0000-0A00-000010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24593" name="Drop Down 17" hidden="1">
              <a:extLst>
                <a:ext uri="{63B3BB69-23CF-44E3-9099-C40C66FF867C}">
                  <a14:compatExt spid="_x0000_s24593"/>
                </a:ext>
                <a:ext uri="{FF2B5EF4-FFF2-40B4-BE49-F238E27FC236}">
                  <a16:creationId xmlns:a16="http://schemas.microsoft.com/office/drawing/2014/main" id="{00000000-0008-0000-0A00-00001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24594" name="Drop Down 18" hidden="1">
              <a:extLst>
                <a:ext uri="{63B3BB69-23CF-44E3-9099-C40C66FF867C}">
                  <a14:compatExt spid="_x0000_s24594"/>
                </a:ext>
                <a:ext uri="{FF2B5EF4-FFF2-40B4-BE49-F238E27FC236}">
                  <a16:creationId xmlns:a16="http://schemas.microsoft.com/office/drawing/2014/main" id="{00000000-0008-0000-0A00-00001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24595" name="Drop Down 19" hidden="1">
              <a:extLst>
                <a:ext uri="{63B3BB69-23CF-44E3-9099-C40C66FF867C}">
                  <a14:compatExt spid="_x0000_s24595"/>
                </a:ext>
                <a:ext uri="{FF2B5EF4-FFF2-40B4-BE49-F238E27FC236}">
                  <a16:creationId xmlns:a16="http://schemas.microsoft.com/office/drawing/2014/main" id="{00000000-0008-0000-0A00-00001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24596" name="Drop Down 20" hidden="1">
              <a:extLst>
                <a:ext uri="{63B3BB69-23CF-44E3-9099-C40C66FF867C}">
                  <a14:compatExt spid="_x0000_s24596"/>
                </a:ext>
                <a:ext uri="{FF2B5EF4-FFF2-40B4-BE49-F238E27FC236}">
                  <a16:creationId xmlns:a16="http://schemas.microsoft.com/office/drawing/2014/main" id="{00000000-0008-0000-0A00-00001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A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A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A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A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A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2476500</xdr:colOff>
          <xdr:row>9</xdr:row>
          <xdr:rowOff>342900</xdr:rowOff>
        </xdr:to>
        <xdr:sp macro="" textlink="">
          <xdr:nvSpPr>
            <xdr:cNvPr id="24602" name="Drop Down 26" hidden="1">
              <a:extLst>
                <a:ext uri="{63B3BB69-23CF-44E3-9099-C40C66FF867C}">
                  <a14:compatExt spid="_x0000_s24602"/>
                </a:ext>
                <a:ext uri="{FF2B5EF4-FFF2-40B4-BE49-F238E27FC236}">
                  <a16:creationId xmlns:a16="http://schemas.microsoft.com/office/drawing/2014/main" id="{00000000-0008-0000-0A00-00001A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2476500</xdr:colOff>
          <xdr:row>10</xdr:row>
          <xdr:rowOff>381000</xdr:rowOff>
        </xdr:to>
        <xdr:sp macro="" textlink="">
          <xdr:nvSpPr>
            <xdr:cNvPr id="24603" name="Drop Down 27" hidden="1">
              <a:extLst>
                <a:ext uri="{63B3BB69-23CF-44E3-9099-C40C66FF867C}">
                  <a14:compatExt spid="_x0000_s24603"/>
                </a:ext>
                <a:ext uri="{FF2B5EF4-FFF2-40B4-BE49-F238E27FC236}">
                  <a16:creationId xmlns:a16="http://schemas.microsoft.com/office/drawing/2014/main" id="{00000000-0008-0000-0A00-00001B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2476500</xdr:colOff>
          <xdr:row>11</xdr:row>
          <xdr:rowOff>381000</xdr:rowOff>
        </xdr:to>
        <xdr:sp macro="" textlink="">
          <xdr:nvSpPr>
            <xdr:cNvPr id="24604" name="Drop Down 28" hidden="1">
              <a:extLst>
                <a:ext uri="{63B3BB69-23CF-44E3-9099-C40C66FF867C}">
                  <a14:compatExt spid="_x0000_s24604"/>
                </a:ext>
                <a:ext uri="{FF2B5EF4-FFF2-40B4-BE49-F238E27FC236}">
                  <a16:creationId xmlns:a16="http://schemas.microsoft.com/office/drawing/2014/main" id="{00000000-0008-0000-0A00-00001C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24605" name="Drop Down 29" hidden="1">
              <a:extLst>
                <a:ext uri="{63B3BB69-23CF-44E3-9099-C40C66FF867C}">
                  <a14:compatExt spid="_x0000_s24605"/>
                </a:ext>
                <a:ext uri="{FF2B5EF4-FFF2-40B4-BE49-F238E27FC236}">
                  <a16:creationId xmlns:a16="http://schemas.microsoft.com/office/drawing/2014/main" id="{00000000-0008-0000-0A00-00001D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2476500</xdr:colOff>
          <xdr:row>13</xdr:row>
          <xdr:rowOff>342900</xdr:rowOff>
        </xdr:to>
        <xdr:sp macro="" textlink="">
          <xdr:nvSpPr>
            <xdr:cNvPr id="24606" name="Drop Down 30" hidden="1">
              <a:extLst>
                <a:ext uri="{63B3BB69-23CF-44E3-9099-C40C66FF867C}">
                  <a14:compatExt spid="_x0000_s24606"/>
                </a:ext>
                <a:ext uri="{FF2B5EF4-FFF2-40B4-BE49-F238E27FC236}">
                  <a16:creationId xmlns:a16="http://schemas.microsoft.com/office/drawing/2014/main" id="{00000000-0008-0000-0A00-00001E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2476500</xdr:colOff>
          <xdr:row>14</xdr:row>
          <xdr:rowOff>342900</xdr:rowOff>
        </xdr:to>
        <xdr:sp macro="" textlink="">
          <xdr:nvSpPr>
            <xdr:cNvPr id="24607" name="Drop Down 31" hidden="1">
              <a:extLst>
                <a:ext uri="{63B3BB69-23CF-44E3-9099-C40C66FF867C}">
                  <a14:compatExt spid="_x0000_s24607"/>
                </a:ext>
                <a:ext uri="{FF2B5EF4-FFF2-40B4-BE49-F238E27FC236}">
                  <a16:creationId xmlns:a16="http://schemas.microsoft.com/office/drawing/2014/main" id="{00000000-0008-0000-0A00-00001F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2476500</xdr:colOff>
          <xdr:row>15</xdr:row>
          <xdr:rowOff>342900</xdr:rowOff>
        </xdr:to>
        <xdr:sp macro="" textlink="">
          <xdr:nvSpPr>
            <xdr:cNvPr id="24608" name="Drop Down 32" hidden="1">
              <a:extLst>
                <a:ext uri="{63B3BB69-23CF-44E3-9099-C40C66FF867C}">
                  <a14:compatExt spid="_x0000_s24608"/>
                </a:ext>
                <a:ext uri="{FF2B5EF4-FFF2-40B4-BE49-F238E27FC236}">
                  <a16:creationId xmlns:a16="http://schemas.microsoft.com/office/drawing/2014/main" id="{00000000-0008-0000-0A00-000020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2476500</xdr:colOff>
          <xdr:row>16</xdr:row>
          <xdr:rowOff>342900</xdr:rowOff>
        </xdr:to>
        <xdr:sp macro="" textlink="">
          <xdr:nvSpPr>
            <xdr:cNvPr id="24609" name="Drop Down 33" hidden="1">
              <a:extLst>
                <a:ext uri="{63B3BB69-23CF-44E3-9099-C40C66FF867C}">
                  <a14:compatExt spid="_x0000_s24609"/>
                </a:ext>
                <a:ext uri="{FF2B5EF4-FFF2-40B4-BE49-F238E27FC236}">
                  <a16:creationId xmlns:a16="http://schemas.microsoft.com/office/drawing/2014/main" id="{00000000-0008-0000-0A00-00002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2476500</xdr:colOff>
          <xdr:row>18</xdr:row>
          <xdr:rowOff>342900</xdr:rowOff>
        </xdr:to>
        <xdr:sp macro="" textlink="">
          <xdr:nvSpPr>
            <xdr:cNvPr id="24610" name="Drop Down 34" hidden="1">
              <a:extLst>
                <a:ext uri="{63B3BB69-23CF-44E3-9099-C40C66FF867C}">
                  <a14:compatExt spid="_x0000_s24610"/>
                </a:ext>
                <a:ext uri="{FF2B5EF4-FFF2-40B4-BE49-F238E27FC236}">
                  <a16:creationId xmlns:a16="http://schemas.microsoft.com/office/drawing/2014/main" id="{00000000-0008-0000-0A00-00002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4611" name="Drop Down 35" hidden="1">
              <a:extLst>
                <a:ext uri="{63B3BB69-23CF-44E3-9099-C40C66FF867C}">
                  <a14:compatExt spid="_x0000_s24611"/>
                </a:ext>
                <a:ext uri="{FF2B5EF4-FFF2-40B4-BE49-F238E27FC236}">
                  <a16:creationId xmlns:a16="http://schemas.microsoft.com/office/drawing/2014/main" id="{00000000-0008-0000-0A00-00002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4612" name="Drop Down 36" hidden="1">
              <a:extLst>
                <a:ext uri="{63B3BB69-23CF-44E3-9099-C40C66FF867C}">
                  <a14:compatExt spid="_x0000_s24612"/>
                </a:ext>
                <a:ext uri="{FF2B5EF4-FFF2-40B4-BE49-F238E27FC236}">
                  <a16:creationId xmlns:a16="http://schemas.microsoft.com/office/drawing/2014/main" id="{00000000-0008-0000-0A00-00002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4613" name="Drop Down 37" hidden="1">
              <a:extLst>
                <a:ext uri="{63B3BB69-23CF-44E3-9099-C40C66FF867C}">
                  <a14:compatExt spid="_x0000_s24613"/>
                </a:ext>
                <a:ext uri="{FF2B5EF4-FFF2-40B4-BE49-F238E27FC236}">
                  <a16:creationId xmlns:a16="http://schemas.microsoft.com/office/drawing/2014/main" id="{00000000-0008-0000-0A00-000025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4614" name="Drop Down 38" hidden="1">
              <a:extLst>
                <a:ext uri="{63B3BB69-23CF-44E3-9099-C40C66FF867C}">
                  <a14:compatExt spid="_x0000_s24614"/>
                </a:ext>
                <a:ext uri="{FF2B5EF4-FFF2-40B4-BE49-F238E27FC236}">
                  <a16:creationId xmlns:a16="http://schemas.microsoft.com/office/drawing/2014/main" id="{00000000-0008-0000-0A00-000026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4615" name="Drop Down 39" hidden="1">
              <a:extLst>
                <a:ext uri="{63B3BB69-23CF-44E3-9099-C40C66FF867C}">
                  <a14:compatExt spid="_x0000_s24615"/>
                </a:ext>
                <a:ext uri="{FF2B5EF4-FFF2-40B4-BE49-F238E27FC236}">
                  <a16:creationId xmlns:a16="http://schemas.microsoft.com/office/drawing/2014/main" id="{00000000-0008-0000-0A00-000027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4616" name="Drop Down 40" hidden="1">
              <a:extLst>
                <a:ext uri="{63B3BB69-23CF-44E3-9099-C40C66FF867C}">
                  <a14:compatExt spid="_x0000_s24616"/>
                </a:ext>
                <a:ext uri="{FF2B5EF4-FFF2-40B4-BE49-F238E27FC236}">
                  <a16:creationId xmlns:a16="http://schemas.microsoft.com/office/drawing/2014/main" id="{00000000-0008-0000-0A00-000028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4617" name="Drop Down 41" hidden="1">
              <a:extLst>
                <a:ext uri="{63B3BB69-23CF-44E3-9099-C40C66FF867C}">
                  <a14:compatExt spid="_x0000_s24617"/>
                </a:ext>
                <a:ext uri="{FF2B5EF4-FFF2-40B4-BE49-F238E27FC236}">
                  <a16:creationId xmlns:a16="http://schemas.microsoft.com/office/drawing/2014/main" id="{00000000-0008-0000-0A00-000029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4618" name="Drop Down 42" hidden="1">
              <a:extLst>
                <a:ext uri="{63B3BB69-23CF-44E3-9099-C40C66FF867C}">
                  <a14:compatExt spid="_x0000_s24618"/>
                </a:ext>
                <a:ext uri="{FF2B5EF4-FFF2-40B4-BE49-F238E27FC236}">
                  <a16:creationId xmlns:a16="http://schemas.microsoft.com/office/drawing/2014/main" id="{00000000-0008-0000-0A00-00002A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4619" name="Drop Down 43" hidden="1">
              <a:extLst>
                <a:ext uri="{63B3BB69-23CF-44E3-9099-C40C66FF867C}">
                  <a14:compatExt spid="_x0000_s24619"/>
                </a:ext>
                <a:ext uri="{FF2B5EF4-FFF2-40B4-BE49-F238E27FC236}">
                  <a16:creationId xmlns:a16="http://schemas.microsoft.com/office/drawing/2014/main" id="{00000000-0008-0000-0A00-00002B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4620" name="Drop Down 44" hidden="1">
              <a:extLst>
                <a:ext uri="{63B3BB69-23CF-44E3-9099-C40C66FF867C}">
                  <a14:compatExt spid="_x0000_s24620"/>
                </a:ext>
                <a:ext uri="{FF2B5EF4-FFF2-40B4-BE49-F238E27FC236}">
                  <a16:creationId xmlns:a16="http://schemas.microsoft.com/office/drawing/2014/main" id="{00000000-0008-0000-0A00-00002C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24621" name="Drop Down 45" hidden="1">
              <a:extLst>
                <a:ext uri="{63B3BB69-23CF-44E3-9099-C40C66FF867C}">
                  <a14:compatExt spid="_x0000_s24621"/>
                </a:ext>
                <a:ext uri="{FF2B5EF4-FFF2-40B4-BE49-F238E27FC236}">
                  <a16:creationId xmlns:a16="http://schemas.microsoft.com/office/drawing/2014/main" id="{00000000-0008-0000-0A00-00002D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24622" name="Drop Down 46" hidden="1">
              <a:extLst>
                <a:ext uri="{63B3BB69-23CF-44E3-9099-C40C66FF867C}">
                  <a14:compatExt spid="_x0000_s24622"/>
                </a:ext>
                <a:ext uri="{FF2B5EF4-FFF2-40B4-BE49-F238E27FC236}">
                  <a16:creationId xmlns:a16="http://schemas.microsoft.com/office/drawing/2014/main" id="{00000000-0008-0000-0A00-00002E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24623" name="Drop Down 47" hidden="1">
              <a:extLst>
                <a:ext uri="{63B3BB69-23CF-44E3-9099-C40C66FF867C}">
                  <a14:compatExt spid="_x0000_s24623"/>
                </a:ext>
                <a:ext uri="{FF2B5EF4-FFF2-40B4-BE49-F238E27FC236}">
                  <a16:creationId xmlns:a16="http://schemas.microsoft.com/office/drawing/2014/main" id="{00000000-0008-0000-0A00-00002F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24624" name="Drop Down 48" hidden="1">
              <a:extLst>
                <a:ext uri="{63B3BB69-23CF-44E3-9099-C40C66FF867C}">
                  <a14:compatExt spid="_x0000_s24624"/>
                </a:ext>
                <a:ext uri="{FF2B5EF4-FFF2-40B4-BE49-F238E27FC236}">
                  <a16:creationId xmlns:a16="http://schemas.microsoft.com/office/drawing/2014/main" id="{00000000-0008-0000-0A00-000030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24625" name="Drop Down 49" hidden="1">
              <a:extLst>
                <a:ext uri="{63B3BB69-23CF-44E3-9099-C40C66FF867C}">
                  <a14:compatExt spid="_x0000_s24625"/>
                </a:ext>
                <a:ext uri="{FF2B5EF4-FFF2-40B4-BE49-F238E27FC236}">
                  <a16:creationId xmlns:a16="http://schemas.microsoft.com/office/drawing/2014/main" id="{00000000-0008-0000-0A00-00003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24626" name="Drop Down 50" hidden="1">
              <a:extLst>
                <a:ext uri="{63B3BB69-23CF-44E3-9099-C40C66FF867C}">
                  <a14:compatExt spid="_x0000_s24626"/>
                </a:ext>
                <a:ext uri="{FF2B5EF4-FFF2-40B4-BE49-F238E27FC236}">
                  <a16:creationId xmlns:a16="http://schemas.microsoft.com/office/drawing/2014/main" id="{00000000-0008-0000-0A00-00003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24627" name="Drop Down 51" hidden="1">
              <a:extLst>
                <a:ext uri="{63B3BB69-23CF-44E3-9099-C40C66FF867C}">
                  <a14:compatExt spid="_x0000_s24627"/>
                </a:ext>
                <a:ext uri="{FF2B5EF4-FFF2-40B4-BE49-F238E27FC236}">
                  <a16:creationId xmlns:a16="http://schemas.microsoft.com/office/drawing/2014/main" id="{00000000-0008-0000-0A00-00003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24628" name="Drop Down 52" hidden="1">
              <a:extLst>
                <a:ext uri="{63B3BB69-23CF-44E3-9099-C40C66FF867C}">
                  <a14:compatExt spid="_x0000_s24628"/>
                </a:ext>
                <a:ext uri="{FF2B5EF4-FFF2-40B4-BE49-F238E27FC236}">
                  <a16:creationId xmlns:a16="http://schemas.microsoft.com/office/drawing/2014/main" id="{00000000-0008-0000-0A00-00003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24629" name="Drop Down 53" hidden="1">
              <a:extLst>
                <a:ext uri="{63B3BB69-23CF-44E3-9099-C40C66FF867C}">
                  <a14:compatExt spid="_x0000_s24629"/>
                </a:ext>
                <a:ext uri="{FF2B5EF4-FFF2-40B4-BE49-F238E27FC236}">
                  <a16:creationId xmlns:a16="http://schemas.microsoft.com/office/drawing/2014/main" id="{00000000-0008-0000-0A00-000035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24630" name="Drop Down 54" hidden="1">
              <a:extLst>
                <a:ext uri="{63B3BB69-23CF-44E3-9099-C40C66FF867C}">
                  <a14:compatExt spid="_x0000_s24630"/>
                </a:ext>
                <a:ext uri="{FF2B5EF4-FFF2-40B4-BE49-F238E27FC236}">
                  <a16:creationId xmlns:a16="http://schemas.microsoft.com/office/drawing/2014/main" id="{00000000-0008-0000-0A00-000036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4631" name="Drop Down 55" hidden="1">
              <a:extLst>
                <a:ext uri="{63B3BB69-23CF-44E3-9099-C40C66FF867C}">
                  <a14:compatExt spid="_x0000_s24631"/>
                </a:ext>
                <a:ext uri="{FF2B5EF4-FFF2-40B4-BE49-F238E27FC236}">
                  <a16:creationId xmlns:a16="http://schemas.microsoft.com/office/drawing/2014/main" id="{00000000-0008-0000-0A00-000037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4632" name="Drop Down 56" hidden="1">
              <a:extLst>
                <a:ext uri="{63B3BB69-23CF-44E3-9099-C40C66FF867C}">
                  <a14:compatExt spid="_x0000_s24632"/>
                </a:ext>
                <a:ext uri="{FF2B5EF4-FFF2-40B4-BE49-F238E27FC236}">
                  <a16:creationId xmlns:a16="http://schemas.microsoft.com/office/drawing/2014/main" id="{00000000-0008-0000-0A00-000038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4633" name="Drop Down 57" hidden="1">
              <a:extLst>
                <a:ext uri="{63B3BB69-23CF-44E3-9099-C40C66FF867C}">
                  <a14:compatExt spid="_x0000_s24633"/>
                </a:ext>
                <a:ext uri="{FF2B5EF4-FFF2-40B4-BE49-F238E27FC236}">
                  <a16:creationId xmlns:a16="http://schemas.microsoft.com/office/drawing/2014/main" id="{00000000-0008-0000-0A00-000039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4634" name="Drop Down 58" hidden="1">
              <a:extLst>
                <a:ext uri="{63B3BB69-23CF-44E3-9099-C40C66FF867C}">
                  <a14:compatExt spid="_x0000_s24634"/>
                </a:ext>
                <a:ext uri="{FF2B5EF4-FFF2-40B4-BE49-F238E27FC236}">
                  <a16:creationId xmlns:a16="http://schemas.microsoft.com/office/drawing/2014/main" id="{00000000-0008-0000-0A00-00003A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4635" name="Drop Down 59" hidden="1">
              <a:extLst>
                <a:ext uri="{63B3BB69-23CF-44E3-9099-C40C66FF867C}">
                  <a14:compatExt spid="_x0000_s24635"/>
                </a:ext>
                <a:ext uri="{FF2B5EF4-FFF2-40B4-BE49-F238E27FC236}">
                  <a16:creationId xmlns:a16="http://schemas.microsoft.com/office/drawing/2014/main" id="{00000000-0008-0000-0A00-00003B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4636" name="Drop Down 60" hidden="1">
              <a:extLst>
                <a:ext uri="{63B3BB69-23CF-44E3-9099-C40C66FF867C}">
                  <a14:compatExt spid="_x0000_s24636"/>
                </a:ext>
                <a:ext uri="{FF2B5EF4-FFF2-40B4-BE49-F238E27FC236}">
                  <a16:creationId xmlns:a16="http://schemas.microsoft.com/office/drawing/2014/main" id="{00000000-0008-0000-0A00-00003C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4637" name="Drop Down 61" hidden="1">
              <a:extLst>
                <a:ext uri="{63B3BB69-23CF-44E3-9099-C40C66FF867C}">
                  <a14:compatExt spid="_x0000_s24637"/>
                </a:ext>
                <a:ext uri="{FF2B5EF4-FFF2-40B4-BE49-F238E27FC236}">
                  <a16:creationId xmlns:a16="http://schemas.microsoft.com/office/drawing/2014/main" id="{00000000-0008-0000-0A00-00003D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4638" name="Drop Down 62" hidden="1">
              <a:extLst>
                <a:ext uri="{63B3BB69-23CF-44E3-9099-C40C66FF867C}">
                  <a14:compatExt spid="_x0000_s24638"/>
                </a:ext>
                <a:ext uri="{FF2B5EF4-FFF2-40B4-BE49-F238E27FC236}">
                  <a16:creationId xmlns:a16="http://schemas.microsoft.com/office/drawing/2014/main" id="{00000000-0008-0000-0A00-00003E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4639" name="Drop Down 63" hidden="1">
              <a:extLst>
                <a:ext uri="{63B3BB69-23CF-44E3-9099-C40C66FF867C}">
                  <a14:compatExt spid="_x0000_s24639"/>
                </a:ext>
                <a:ext uri="{FF2B5EF4-FFF2-40B4-BE49-F238E27FC236}">
                  <a16:creationId xmlns:a16="http://schemas.microsoft.com/office/drawing/2014/main" id="{00000000-0008-0000-0A00-00003F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4640" name="Drop Down 64" hidden="1">
              <a:extLst>
                <a:ext uri="{63B3BB69-23CF-44E3-9099-C40C66FF867C}">
                  <a14:compatExt spid="_x0000_s24640"/>
                </a:ext>
                <a:ext uri="{FF2B5EF4-FFF2-40B4-BE49-F238E27FC236}">
                  <a16:creationId xmlns:a16="http://schemas.microsoft.com/office/drawing/2014/main" id="{00000000-0008-0000-0A00-000040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24641" name="Drop Down 65" hidden="1">
              <a:extLst>
                <a:ext uri="{63B3BB69-23CF-44E3-9099-C40C66FF867C}">
                  <a14:compatExt spid="_x0000_s24641"/>
                </a:ext>
                <a:ext uri="{FF2B5EF4-FFF2-40B4-BE49-F238E27FC236}">
                  <a16:creationId xmlns:a16="http://schemas.microsoft.com/office/drawing/2014/main" id="{00000000-0008-0000-0A00-00004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24642" name="Drop Down 66" hidden="1">
              <a:extLst>
                <a:ext uri="{63B3BB69-23CF-44E3-9099-C40C66FF867C}">
                  <a14:compatExt spid="_x0000_s24642"/>
                </a:ext>
                <a:ext uri="{FF2B5EF4-FFF2-40B4-BE49-F238E27FC236}">
                  <a16:creationId xmlns:a16="http://schemas.microsoft.com/office/drawing/2014/main" id="{00000000-0008-0000-0A00-00004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24643" name="Drop Down 67" hidden="1">
              <a:extLst>
                <a:ext uri="{63B3BB69-23CF-44E3-9099-C40C66FF867C}">
                  <a14:compatExt spid="_x0000_s24643"/>
                </a:ext>
                <a:ext uri="{FF2B5EF4-FFF2-40B4-BE49-F238E27FC236}">
                  <a16:creationId xmlns:a16="http://schemas.microsoft.com/office/drawing/2014/main" id="{00000000-0008-0000-0A00-00004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24644" name="Drop Down 68" hidden="1">
              <a:extLst>
                <a:ext uri="{63B3BB69-23CF-44E3-9099-C40C66FF867C}">
                  <a14:compatExt spid="_x0000_s24644"/>
                </a:ext>
                <a:ext uri="{FF2B5EF4-FFF2-40B4-BE49-F238E27FC236}">
                  <a16:creationId xmlns:a16="http://schemas.microsoft.com/office/drawing/2014/main" id="{00000000-0008-0000-0A00-00004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24645" name="Drop Down 69" hidden="1">
              <a:extLst>
                <a:ext uri="{63B3BB69-23CF-44E3-9099-C40C66FF867C}">
                  <a14:compatExt spid="_x0000_s24645"/>
                </a:ext>
                <a:ext uri="{FF2B5EF4-FFF2-40B4-BE49-F238E27FC236}">
                  <a16:creationId xmlns:a16="http://schemas.microsoft.com/office/drawing/2014/main" id="{00000000-0008-0000-0A00-000045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24646" name="Drop Down 70" hidden="1">
              <a:extLst>
                <a:ext uri="{63B3BB69-23CF-44E3-9099-C40C66FF867C}">
                  <a14:compatExt spid="_x0000_s24646"/>
                </a:ext>
                <a:ext uri="{FF2B5EF4-FFF2-40B4-BE49-F238E27FC236}">
                  <a16:creationId xmlns:a16="http://schemas.microsoft.com/office/drawing/2014/main" id="{00000000-0008-0000-0A00-000046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24647" name="Drop Down 71" hidden="1">
              <a:extLst>
                <a:ext uri="{63B3BB69-23CF-44E3-9099-C40C66FF867C}">
                  <a14:compatExt spid="_x0000_s24647"/>
                </a:ext>
                <a:ext uri="{FF2B5EF4-FFF2-40B4-BE49-F238E27FC236}">
                  <a16:creationId xmlns:a16="http://schemas.microsoft.com/office/drawing/2014/main" id="{00000000-0008-0000-0A00-000047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24648" name="Drop Down 72" hidden="1">
              <a:extLst>
                <a:ext uri="{63B3BB69-23CF-44E3-9099-C40C66FF867C}">
                  <a14:compatExt spid="_x0000_s24648"/>
                </a:ext>
                <a:ext uri="{FF2B5EF4-FFF2-40B4-BE49-F238E27FC236}">
                  <a16:creationId xmlns:a16="http://schemas.microsoft.com/office/drawing/2014/main" id="{00000000-0008-0000-0A00-000048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24649" name="Drop Down 73" hidden="1">
              <a:extLst>
                <a:ext uri="{63B3BB69-23CF-44E3-9099-C40C66FF867C}">
                  <a14:compatExt spid="_x0000_s24649"/>
                </a:ext>
                <a:ext uri="{FF2B5EF4-FFF2-40B4-BE49-F238E27FC236}">
                  <a16:creationId xmlns:a16="http://schemas.microsoft.com/office/drawing/2014/main" id="{00000000-0008-0000-0A00-000049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24650" name="Drop Down 74" hidden="1">
              <a:extLst>
                <a:ext uri="{63B3BB69-23CF-44E3-9099-C40C66FF867C}">
                  <a14:compatExt spid="_x0000_s24650"/>
                </a:ext>
                <a:ext uri="{FF2B5EF4-FFF2-40B4-BE49-F238E27FC236}">
                  <a16:creationId xmlns:a16="http://schemas.microsoft.com/office/drawing/2014/main" id="{00000000-0008-0000-0A00-00004A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24651" name="Drop Down 75" hidden="1">
              <a:extLst>
                <a:ext uri="{63B3BB69-23CF-44E3-9099-C40C66FF867C}">
                  <a14:compatExt spid="_x0000_s24651"/>
                </a:ext>
                <a:ext uri="{FF2B5EF4-FFF2-40B4-BE49-F238E27FC236}">
                  <a16:creationId xmlns:a16="http://schemas.microsoft.com/office/drawing/2014/main" id="{00000000-0008-0000-0A00-00004B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24652" name="Drop Down 76" hidden="1">
              <a:extLst>
                <a:ext uri="{63B3BB69-23CF-44E3-9099-C40C66FF867C}">
                  <a14:compatExt spid="_x0000_s24652"/>
                </a:ext>
                <a:ext uri="{FF2B5EF4-FFF2-40B4-BE49-F238E27FC236}">
                  <a16:creationId xmlns:a16="http://schemas.microsoft.com/office/drawing/2014/main" id="{00000000-0008-0000-0A00-00004C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24653" name="Drop Down 77" hidden="1">
              <a:extLst>
                <a:ext uri="{63B3BB69-23CF-44E3-9099-C40C66FF867C}">
                  <a14:compatExt spid="_x0000_s24653"/>
                </a:ext>
                <a:ext uri="{FF2B5EF4-FFF2-40B4-BE49-F238E27FC236}">
                  <a16:creationId xmlns:a16="http://schemas.microsoft.com/office/drawing/2014/main" id="{00000000-0008-0000-0A00-00004D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24654" name="Drop Down 78" hidden="1">
              <a:extLst>
                <a:ext uri="{63B3BB69-23CF-44E3-9099-C40C66FF867C}">
                  <a14:compatExt spid="_x0000_s24654"/>
                </a:ext>
                <a:ext uri="{FF2B5EF4-FFF2-40B4-BE49-F238E27FC236}">
                  <a16:creationId xmlns:a16="http://schemas.microsoft.com/office/drawing/2014/main" id="{00000000-0008-0000-0A00-00004E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24655" name="Drop Down 79" hidden="1">
              <a:extLst>
                <a:ext uri="{63B3BB69-23CF-44E3-9099-C40C66FF867C}">
                  <a14:compatExt spid="_x0000_s24655"/>
                </a:ext>
                <a:ext uri="{FF2B5EF4-FFF2-40B4-BE49-F238E27FC236}">
                  <a16:creationId xmlns:a16="http://schemas.microsoft.com/office/drawing/2014/main" id="{00000000-0008-0000-0A00-00004F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24656" name="Drop Down 80" hidden="1">
              <a:extLst>
                <a:ext uri="{63B3BB69-23CF-44E3-9099-C40C66FF867C}">
                  <a14:compatExt spid="_x0000_s24656"/>
                </a:ext>
                <a:ext uri="{FF2B5EF4-FFF2-40B4-BE49-F238E27FC236}">
                  <a16:creationId xmlns:a16="http://schemas.microsoft.com/office/drawing/2014/main" id="{00000000-0008-0000-0A00-000050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24657" name="Drop Down 81" hidden="1">
              <a:extLst>
                <a:ext uri="{63B3BB69-23CF-44E3-9099-C40C66FF867C}">
                  <a14:compatExt spid="_x0000_s24657"/>
                </a:ext>
                <a:ext uri="{FF2B5EF4-FFF2-40B4-BE49-F238E27FC236}">
                  <a16:creationId xmlns:a16="http://schemas.microsoft.com/office/drawing/2014/main" id="{00000000-0008-0000-0A00-00005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24658" name="Drop Down 82" hidden="1">
              <a:extLst>
                <a:ext uri="{63B3BB69-23CF-44E3-9099-C40C66FF867C}">
                  <a14:compatExt spid="_x0000_s24658"/>
                </a:ext>
                <a:ext uri="{FF2B5EF4-FFF2-40B4-BE49-F238E27FC236}">
                  <a16:creationId xmlns:a16="http://schemas.microsoft.com/office/drawing/2014/main" id="{00000000-0008-0000-0A00-00005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24659" name="Drop Down 83" hidden="1">
              <a:extLst>
                <a:ext uri="{63B3BB69-23CF-44E3-9099-C40C66FF867C}">
                  <a14:compatExt spid="_x0000_s24659"/>
                </a:ext>
                <a:ext uri="{FF2B5EF4-FFF2-40B4-BE49-F238E27FC236}">
                  <a16:creationId xmlns:a16="http://schemas.microsoft.com/office/drawing/2014/main" id="{00000000-0008-0000-0A00-00005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24660" name="Drop Down 84" hidden="1">
              <a:extLst>
                <a:ext uri="{63B3BB69-23CF-44E3-9099-C40C66FF867C}">
                  <a14:compatExt spid="_x0000_s24660"/>
                </a:ext>
                <a:ext uri="{FF2B5EF4-FFF2-40B4-BE49-F238E27FC236}">
                  <a16:creationId xmlns:a16="http://schemas.microsoft.com/office/drawing/2014/main" id="{00000000-0008-0000-0A00-00005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24661" name="Drop Down 85" hidden="1">
              <a:extLst>
                <a:ext uri="{63B3BB69-23CF-44E3-9099-C40C66FF867C}">
                  <a14:compatExt spid="_x0000_s24661"/>
                </a:ext>
                <a:ext uri="{FF2B5EF4-FFF2-40B4-BE49-F238E27FC236}">
                  <a16:creationId xmlns:a16="http://schemas.microsoft.com/office/drawing/2014/main" id="{00000000-0008-0000-0A00-000055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24662" name="Drop Down 86" hidden="1">
              <a:extLst>
                <a:ext uri="{63B3BB69-23CF-44E3-9099-C40C66FF867C}">
                  <a14:compatExt spid="_x0000_s24662"/>
                </a:ext>
                <a:ext uri="{FF2B5EF4-FFF2-40B4-BE49-F238E27FC236}">
                  <a16:creationId xmlns:a16="http://schemas.microsoft.com/office/drawing/2014/main" id="{00000000-0008-0000-0A00-000056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24663" name="Drop Down 87" hidden="1">
              <a:extLst>
                <a:ext uri="{63B3BB69-23CF-44E3-9099-C40C66FF867C}">
                  <a14:compatExt spid="_x0000_s24663"/>
                </a:ext>
                <a:ext uri="{FF2B5EF4-FFF2-40B4-BE49-F238E27FC236}">
                  <a16:creationId xmlns:a16="http://schemas.microsoft.com/office/drawing/2014/main" id="{00000000-0008-0000-0A00-000057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24664" name="Drop Down 88" hidden="1">
              <a:extLst>
                <a:ext uri="{63B3BB69-23CF-44E3-9099-C40C66FF867C}">
                  <a14:compatExt spid="_x0000_s24664"/>
                </a:ext>
                <a:ext uri="{FF2B5EF4-FFF2-40B4-BE49-F238E27FC236}">
                  <a16:creationId xmlns:a16="http://schemas.microsoft.com/office/drawing/2014/main" id="{00000000-0008-0000-0A00-000058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24665" name="Drop Down 89" hidden="1">
              <a:extLst>
                <a:ext uri="{63B3BB69-23CF-44E3-9099-C40C66FF867C}">
                  <a14:compatExt spid="_x0000_s24665"/>
                </a:ext>
                <a:ext uri="{FF2B5EF4-FFF2-40B4-BE49-F238E27FC236}">
                  <a16:creationId xmlns:a16="http://schemas.microsoft.com/office/drawing/2014/main" id="{00000000-0008-0000-0A00-000059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24666" name="Drop Down 90" hidden="1">
              <a:extLst>
                <a:ext uri="{63B3BB69-23CF-44E3-9099-C40C66FF867C}">
                  <a14:compatExt spid="_x0000_s24666"/>
                </a:ext>
                <a:ext uri="{FF2B5EF4-FFF2-40B4-BE49-F238E27FC236}">
                  <a16:creationId xmlns:a16="http://schemas.microsoft.com/office/drawing/2014/main" id="{00000000-0008-0000-0A00-00005A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24667" name="Drop Down 91" hidden="1">
              <a:extLst>
                <a:ext uri="{63B3BB69-23CF-44E3-9099-C40C66FF867C}">
                  <a14:compatExt spid="_x0000_s24667"/>
                </a:ext>
                <a:ext uri="{FF2B5EF4-FFF2-40B4-BE49-F238E27FC236}">
                  <a16:creationId xmlns:a16="http://schemas.microsoft.com/office/drawing/2014/main" id="{00000000-0008-0000-0A00-00005B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24668" name="Drop Down 92" hidden="1">
              <a:extLst>
                <a:ext uri="{63B3BB69-23CF-44E3-9099-C40C66FF867C}">
                  <a14:compatExt spid="_x0000_s24668"/>
                </a:ext>
                <a:ext uri="{FF2B5EF4-FFF2-40B4-BE49-F238E27FC236}">
                  <a16:creationId xmlns:a16="http://schemas.microsoft.com/office/drawing/2014/main" id="{00000000-0008-0000-0A00-00005C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24669" name="Drop Down 93" hidden="1">
              <a:extLst>
                <a:ext uri="{63B3BB69-23CF-44E3-9099-C40C66FF867C}">
                  <a14:compatExt spid="_x0000_s24669"/>
                </a:ext>
                <a:ext uri="{FF2B5EF4-FFF2-40B4-BE49-F238E27FC236}">
                  <a16:creationId xmlns:a16="http://schemas.microsoft.com/office/drawing/2014/main" id="{00000000-0008-0000-0A00-00005D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24670" name="Drop Down 94" hidden="1">
              <a:extLst>
                <a:ext uri="{63B3BB69-23CF-44E3-9099-C40C66FF867C}">
                  <a14:compatExt spid="_x0000_s24670"/>
                </a:ext>
                <a:ext uri="{FF2B5EF4-FFF2-40B4-BE49-F238E27FC236}">
                  <a16:creationId xmlns:a16="http://schemas.microsoft.com/office/drawing/2014/main" id="{00000000-0008-0000-0A00-00005E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24671" name="Drop Down 95" hidden="1">
              <a:extLst>
                <a:ext uri="{63B3BB69-23CF-44E3-9099-C40C66FF867C}">
                  <a14:compatExt spid="_x0000_s24671"/>
                </a:ext>
                <a:ext uri="{FF2B5EF4-FFF2-40B4-BE49-F238E27FC236}">
                  <a16:creationId xmlns:a16="http://schemas.microsoft.com/office/drawing/2014/main" id="{00000000-0008-0000-0A00-00005F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24672" name="Drop Down 96" hidden="1">
              <a:extLst>
                <a:ext uri="{63B3BB69-23CF-44E3-9099-C40C66FF867C}">
                  <a14:compatExt spid="_x0000_s24672"/>
                </a:ext>
                <a:ext uri="{FF2B5EF4-FFF2-40B4-BE49-F238E27FC236}">
                  <a16:creationId xmlns:a16="http://schemas.microsoft.com/office/drawing/2014/main" id="{00000000-0008-0000-0A00-000060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847725</xdr:colOff>
          <xdr:row>11</xdr:row>
          <xdr:rowOff>342900</xdr:rowOff>
        </xdr:to>
        <xdr:sp macro="" textlink="">
          <xdr:nvSpPr>
            <xdr:cNvPr id="24673" name="Drop Down 97" hidden="1">
              <a:extLst>
                <a:ext uri="{63B3BB69-23CF-44E3-9099-C40C66FF867C}">
                  <a14:compatExt spid="_x0000_s24673"/>
                </a:ext>
                <a:ext uri="{FF2B5EF4-FFF2-40B4-BE49-F238E27FC236}">
                  <a16:creationId xmlns:a16="http://schemas.microsoft.com/office/drawing/2014/main" id="{00000000-0008-0000-0A00-00006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24674" name="Drop Down 98" hidden="1">
              <a:extLst>
                <a:ext uri="{63B3BB69-23CF-44E3-9099-C40C66FF867C}">
                  <a14:compatExt spid="_x0000_s24674"/>
                </a:ext>
                <a:ext uri="{FF2B5EF4-FFF2-40B4-BE49-F238E27FC236}">
                  <a16:creationId xmlns:a16="http://schemas.microsoft.com/office/drawing/2014/main" id="{00000000-0008-0000-0A00-00006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24675" name="Drop Down 99" hidden="1">
              <a:extLst>
                <a:ext uri="{63B3BB69-23CF-44E3-9099-C40C66FF867C}">
                  <a14:compatExt spid="_x0000_s24675"/>
                </a:ext>
                <a:ext uri="{FF2B5EF4-FFF2-40B4-BE49-F238E27FC236}">
                  <a16:creationId xmlns:a16="http://schemas.microsoft.com/office/drawing/2014/main" id="{00000000-0008-0000-0A00-00006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24676" name="Drop Down 100" hidden="1">
              <a:extLst>
                <a:ext uri="{63B3BB69-23CF-44E3-9099-C40C66FF867C}">
                  <a14:compatExt spid="_x0000_s24676"/>
                </a:ext>
                <a:ext uri="{FF2B5EF4-FFF2-40B4-BE49-F238E27FC236}">
                  <a16:creationId xmlns:a16="http://schemas.microsoft.com/office/drawing/2014/main" id="{00000000-0008-0000-0A00-00006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24677" name="Drop Down 101" hidden="1">
              <a:extLst>
                <a:ext uri="{63B3BB69-23CF-44E3-9099-C40C66FF867C}">
                  <a14:compatExt spid="_x0000_s24677"/>
                </a:ext>
                <a:ext uri="{FF2B5EF4-FFF2-40B4-BE49-F238E27FC236}">
                  <a16:creationId xmlns:a16="http://schemas.microsoft.com/office/drawing/2014/main" id="{00000000-0008-0000-0A00-000065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24678" name="Drop Down 102" hidden="1">
              <a:extLst>
                <a:ext uri="{63B3BB69-23CF-44E3-9099-C40C66FF867C}">
                  <a14:compatExt spid="_x0000_s24678"/>
                </a:ext>
                <a:ext uri="{FF2B5EF4-FFF2-40B4-BE49-F238E27FC236}">
                  <a16:creationId xmlns:a16="http://schemas.microsoft.com/office/drawing/2014/main" id="{00000000-0008-0000-0A00-000066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24679" name="Drop Down 103" hidden="1">
              <a:extLst>
                <a:ext uri="{63B3BB69-23CF-44E3-9099-C40C66FF867C}">
                  <a14:compatExt spid="_x0000_s24679"/>
                </a:ext>
                <a:ext uri="{FF2B5EF4-FFF2-40B4-BE49-F238E27FC236}">
                  <a16:creationId xmlns:a16="http://schemas.microsoft.com/office/drawing/2014/main" id="{00000000-0008-0000-0A00-000067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24680" name="Drop Down 104" hidden="1">
              <a:extLst>
                <a:ext uri="{63B3BB69-23CF-44E3-9099-C40C66FF867C}">
                  <a14:compatExt spid="_x0000_s24680"/>
                </a:ext>
                <a:ext uri="{FF2B5EF4-FFF2-40B4-BE49-F238E27FC236}">
                  <a16:creationId xmlns:a16="http://schemas.microsoft.com/office/drawing/2014/main" id="{00000000-0008-0000-0A00-000068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4681" name="Drop Down 105" hidden="1">
              <a:extLst>
                <a:ext uri="{63B3BB69-23CF-44E3-9099-C40C66FF867C}">
                  <a14:compatExt spid="_x0000_s24681"/>
                </a:ext>
                <a:ext uri="{FF2B5EF4-FFF2-40B4-BE49-F238E27FC236}">
                  <a16:creationId xmlns:a16="http://schemas.microsoft.com/office/drawing/2014/main" id="{00000000-0008-0000-0A00-000069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4682" name="Drop Down 106" hidden="1">
              <a:extLst>
                <a:ext uri="{63B3BB69-23CF-44E3-9099-C40C66FF867C}">
                  <a14:compatExt spid="_x0000_s24682"/>
                </a:ext>
                <a:ext uri="{FF2B5EF4-FFF2-40B4-BE49-F238E27FC236}">
                  <a16:creationId xmlns:a16="http://schemas.microsoft.com/office/drawing/2014/main" id="{00000000-0008-0000-0A00-00006A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4683" name="Drop Down 107" hidden="1">
              <a:extLst>
                <a:ext uri="{63B3BB69-23CF-44E3-9099-C40C66FF867C}">
                  <a14:compatExt spid="_x0000_s24683"/>
                </a:ext>
                <a:ext uri="{FF2B5EF4-FFF2-40B4-BE49-F238E27FC236}">
                  <a16:creationId xmlns:a16="http://schemas.microsoft.com/office/drawing/2014/main" id="{00000000-0008-0000-0A00-00006B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4684" name="Drop Down 108" hidden="1">
              <a:extLst>
                <a:ext uri="{63B3BB69-23CF-44E3-9099-C40C66FF867C}">
                  <a14:compatExt spid="_x0000_s24684"/>
                </a:ext>
                <a:ext uri="{FF2B5EF4-FFF2-40B4-BE49-F238E27FC236}">
                  <a16:creationId xmlns:a16="http://schemas.microsoft.com/office/drawing/2014/main" id="{00000000-0008-0000-0A00-00006C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4685" name="Drop Down 109" hidden="1">
              <a:extLst>
                <a:ext uri="{63B3BB69-23CF-44E3-9099-C40C66FF867C}">
                  <a14:compatExt spid="_x0000_s24685"/>
                </a:ext>
                <a:ext uri="{FF2B5EF4-FFF2-40B4-BE49-F238E27FC236}">
                  <a16:creationId xmlns:a16="http://schemas.microsoft.com/office/drawing/2014/main" id="{00000000-0008-0000-0A00-00006D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4686" name="Drop Down 110" hidden="1">
              <a:extLst>
                <a:ext uri="{63B3BB69-23CF-44E3-9099-C40C66FF867C}">
                  <a14:compatExt spid="_x0000_s24686"/>
                </a:ext>
                <a:ext uri="{FF2B5EF4-FFF2-40B4-BE49-F238E27FC236}">
                  <a16:creationId xmlns:a16="http://schemas.microsoft.com/office/drawing/2014/main" id="{00000000-0008-0000-0A00-00006E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4687" name="Drop Down 111" hidden="1">
              <a:extLst>
                <a:ext uri="{63B3BB69-23CF-44E3-9099-C40C66FF867C}">
                  <a14:compatExt spid="_x0000_s24687"/>
                </a:ext>
                <a:ext uri="{FF2B5EF4-FFF2-40B4-BE49-F238E27FC236}">
                  <a16:creationId xmlns:a16="http://schemas.microsoft.com/office/drawing/2014/main" id="{00000000-0008-0000-0A00-00006F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4688" name="Drop Down 112" hidden="1">
              <a:extLst>
                <a:ext uri="{63B3BB69-23CF-44E3-9099-C40C66FF867C}">
                  <a14:compatExt spid="_x0000_s24688"/>
                </a:ext>
                <a:ext uri="{FF2B5EF4-FFF2-40B4-BE49-F238E27FC236}">
                  <a16:creationId xmlns:a16="http://schemas.microsoft.com/office/drawing/2014/main" id="{00000000-0008-0000-0A00-000070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4689" name="Drop Down 113" hidden="1">
              <a:extLst>
                <a:ext uri="{63B3BB69-23CF-44E3-9099-C40C66FF867C}">
                  <a14:compatExt spid="_x0000_s24689"/>
                </a:ext>
                <a:ext uri="{FF2B5EF4-FFF2-40B4-BE49-F238E27FC236}">
                  <a16:creationId xmlns:a16="http://schemas.microsoft.com/office/drawing/2014/main" id="{00000000-0008-0000-0A00-00007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4690" name="Drop Down 114" hidden="1">
              <a:extLst>
                <a:ext uri="{63B3BB69-23CF-44E3-9099-C40C66FF867C}">
                  <a14:compatExt spid="_x0000_s24690"/>
                </a:ext>
                <a:ext uri="{FF2B5EF4-FFF2-40B4-BE49-F238E27FC236}">
                  <a16:creationId xmlns:a16="http://schemas.microsoft.com/office/drawing/2014/main" id="{00000000-0008-0000-0A00-00007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4691" name="Drop Down 115" hidden="1">
              <a:extLst>
                <a:ext uri="{63B3BB69-23CF-44E3-9099-C40C66FF867C}">
                  <a14:compatExt spid="_x0000_s24691"/>
                </a:ext>
                <a:ext uri="{FF2B5EF4-FFF2-40B4-BE49-F238E27FC236}">
                  <a16:creationId xmlns:a16="http://schemas.microsoft.com/office/drawing/2014/main" id="{00000000-0008-0000-0A00-00007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4692" name="Drop Down 116" hidden="1">
              <a:extLst>
                <a:ext uri="{63B3BB69-23CF-44E3-9099-C40C66FF867C}">
                  <a14:compatExt spid="_x0000_s24692"/>
                </a:ext>
                <a:ext uri="{FF2B5EF4-FFF2-40B4-BE49-F238E27FC236}">
                  <a16:creationId xmlns:a16="http://schemas.microsoft.com/office/drawing/2014/main" id="{00000000-0008-0000-0A00-00007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4693" name="Drop Down 117" hidden="1">
              <a:extLst>
                <a:ext uri="{63B3BB69-23CF-44E3-9099-C40C66FF867C}">
                  <a14:compatExt spid="_x0000_s24693"/>
                </a:ext>
                <a:ext uri="{FF2B5EF4-FFF2-40B4-BE49-F238E27FC236}">
                  <a16:creationId xmlns:a16="http://schemas.microsoft.com/office/drawing/2014/main" id="{00000000-0008-0000-0A00-000075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4694" name="Drop Down 118" hidden="1">
              <a:extLst>
                <a:ext uri="{63B3BB69-23CF-44E3-9099-C40C66FF867C}">
                  <a14:compatExt spid="_x0000_s24694"/>
                </a:ext>
                <a:ext uri="{FF2B5EF4-FFF2-40B4-BE49-F238E27FC236}">
                  <a16:creationId xmlns:a16="http://schemas.microsoft.com/office/drawing/2014/main" id="{00000000-0008-0000-0A00-000076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4695" name="Drop Down 119" hidden="1">
              <a:extLst>
                <a:ext uri="{63B3BB69-23CF-44E3-9099-C40C66FF867C}">
                  <a14:compatExt spid="_x0000_s24695"/>
                </a:ext>
                <a:ext uri="{FF2B5EF4-FFF2-40B4-BE49-F238E27FC236}">
                  <a16:creationId xmlns:a16="http://schemas.microsoft.com/office/drawing/2014/main" id="{00000000-0008-0000-0A00-000077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4696" name="Drop Down 120" hidden="1">
              <a:extLst>
                <a:ext uri="{63B3BB69-23CF-44E3-9099-C40C66FF867C}">
                  <a14:compatExt spid="_x0000_s24696"/>
                </a:ext>
                <a:ext uri="{FF2B5EF4-FFF2-40B4-BE49-F238E27FC236}">
                  <a16:creationId xmlns:a16="http://schemas.microsoft.com/office/drawing/2014/main" id="{00000000-0008-0000-0A00-000078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4697" name="Drop Down 121" hidden="1">
              <a:extLst>
                <a:ext uri="{63B3BB69-23CF-44E3-9099-C40C66FF867C}">
                  <a14:compatExt spid="_x0000_s24697"/>
                </a:ext>
                <a:ext uri="{FF2B5EF4-FFF2-40B4-BE49-F238E27FC236}">
                  <a16:creationId xmlns:a16="http://schemas.microsoft.com/office/drawing/2014/main" id="{00000000-0008-0000-0A00-000079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24698" name="Drop Down 122" hidden="1">
              <a:extLst>
                <a:ext uri="{63B3BB69-23CF-44E3-9099-C40C66FF867C}">
                  <a14:compatExt spid="_x0000_s24698"/>
                </a:ext>
                <a:ext uri="{FF2B5EF4-FFF2-40B4-BE49-F238E27FC236}">
                  <a16:creationId xmlns:a16="http://schemas.microsoft.com/office/drawing/2014/main" id="{00000000-0008-0000-0A00-00007A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4699" name="Drop Down 123" hidden="1">
              <a:extLst>
                <a:ext uri="{63B3BB69-23CF-44E3-9099-C40C66FF867C}">
                  <a14:compatExt spid="_x0000_s24699"/>
                </a:ext>
                <a:ext uri="{FF2B5EF4-FFF2-40B4-BE49-F238E27FC236}">
                  <a16:creationId xmlns:a16="http://schemas.microsoft.com/office/drawing/2014/main" id="{00000000-0008-0000-0A00-00007B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4700" name="Drop Down 124" hidden="1">
              <a:extLst>
                <a:ext uri="{63B3BB69-23CF-44E3-9099-C40C66FF867C}">
                  <a14:compatExt spid="_x0000_s24700"/>
                </a:ext>
                <a:ext uri="{FF2B5EF4-FFF2-40B4-BE49-F238E27FC236}">
                  <a16:creationId xmlns:a16="http://schemas.microsoft.com/office/drawing/2014/main" id="{00000000-0008-0000-0A00-00007C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2476500</xdr:colOff>
          <xdr:row>17</xdr:row>
          <xdr:rowOff>342900</xdr:rowOff>
        </xdr:to>
        <xdr:sp macro="" textlink="">
          <xdr:nvSpPr>
            <xdr:cNvPr id="24701" name="Drop Down 125" hidden="1">
              <a:extLst>
                <a:ext uri="{63B3BB69-23CF-44E3-9099-C40C66FF867C}">
                  <a14:compatExt spid="_x0000_s24701"/>
                </a:ext>
                <a:ext uri="{FF2B5EF4-FFF2-40B4-BE49-F238E27FC236}">
                  <a16:creationId xmlns:a16="http://schemas.microsoft.com/office/drawing/2014/main" id="{00000000-0008-0000-0A00-00007D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24702" name="Drop Down 126" hidden="1">
              <a:extLst>
                <a:ext uri="{63B3BB69-23CF-44E3-9099-C40C66FF867C}">
                  <a14:compatExt spid="_x0000_s24702"/>
                </a:ext>
                <a:ext uri="{FF2B5EF4-FFF2-40B4-BE49-F238E27FC236}">
                  <a16:creationId xmlns:a16="http://schemas.microsoft.com/office/drawing/2014/main" id="{00000000-0008-0000-0A00-00007E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14</xdr:row>
          <xdr:rowOff>76200</xdr:rowOff>
        </xdr:from>
        <xdr:to>
          <xdr:col>25</xdr:col>
          <xdr:colOff>371475</xdr:colOff>
          <xdr:row>14</xdr:row>
          <xdr:rowOff>342900</xdr:rowOff>
        </xdr:to>
        <xdr:sp macro="" textlink="">
          <xdr:nvSpPr>
            <xdr:cNvPr id="24703" name="Drop Down 127" hidden="1">
              <a:extLst>
                <a:ext uri="{63B3BB69-23CF-44E3-9099-C40C66FF867C}">
                  <a14:compatExt spid="_x0000_s24703"/>
                </a:ext>
                <a:ext uri="{FF2B5EF4-FFF2-40B4-BE49-F238E27FC236}">
                  <a16:creationId xmlns:a16="http://schemas.microsoft.com/office/drawing/2014/main" id="{00000000-0008-0000-0A00-00007F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24704" name="Drop Down 128" hidden="1">
              <a:extLst>
                <a:ext uri="{63B3BB69-23CF-44E3-9099-C40C66FF867C}">
                  <a14:compatExt spid="_x0000_s24704"/>
                </a:ext>
                <a:ext uri="{FF2B5EF4-FFF2-40B4-BE49-F238E27FC236}">
                  <a16:creationId xmlns:a16="http://schemas.microsoft.com/office/drawing/2014/main" id="{00000000-0008-0000-0A00-000080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24705" name="Drop Down 129" hidden="1">
              <a:extLst>
                <a:ext uri="{63B3BB69-23CF-44E3-9099-C40C66FF867C}">
                  <a14:compatExt spid="_x0000_s24705"/>
                </a:ext>
                <a:ext uri="{FF2B5EF4-FFF2-40B4-BE49-F238E27FC236}">
                  <a16:creationId xmlns:a16="http://schemas.microsoft.com/office/drawing/2014/main" id="{00000000-0008-0000-0A00-00008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104775</xdr:rowOff>
        </xdr:from>
        <xdr:to>
          <xdr:col>25</xdr:col>
          <xdr:colOff>371475</xdr:colOff>
          <xdr:row>16</xdr:row>
          <xdr:rowOff>371475</xdr:rowOff>
        </xdr:to>
        <xdr:sp macro="" textlink="">
          <xdr:nvSpPr>
            <xdr:cNvPr id="24706" name="Drop Down 130" hidden="1">
              <a:extLst>
                <a:ext uri="{63B3BB69-23CF-44E3-9099-C40C66FF867C}">
                  <a14:compatExt spid="_x0000_s24706"/>
                </a:ext>
                <a:ext uri="{FF2B5EF4-FFF2-40B4-BE49-F238E27FC236}">
                  <a16:creationId xmlns:a16="http://schemas.microsoft.com/office/drawing/2014/main" id="{00000000-0008-0000-0A00-00008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857250</xdr:colOff>
          <xdr:row>7</xdr:row>
          <xdr:rowOff>190500</xdr:rowOff>
        </xdr:to>
        <xdr:sp macro="" textlink="">
          <xdr:nvSpPr>
            <xdr:cNvPr id="24707" name="Drop Down 131" hidden="1">
              <a:extLst>
                <a:ext uri="{63B3BB69-23CF-44E3-9099-C40C66FF867C}">
                  <a14:compatExt spid="_x0000_s24707"/>
                </a:ext>
                <a:ext uri="{FF2B5EF4-FFF2-40B4-BE49-F238E27FC236}">
                  <a16:creationId xmlns:a16="http://schemas.microsoft.com/office/drawing/2014/main" id="{00000000-0008-0000-0A00-00008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24708" name="Drop Down 132" hidden="1">
              <a:extLst>
                <a:ext uri="{63B3BB69-23CF-44E3-9099-C40C66FF867C}">
                  <a14:compatExt spid="_x0000_s24708"/>
                </a:ext>
                <a:ext uri="{FF2B5EF4-FFF2-40B4-BE49-F238E27FC236}">
                  <a16:creationId xmlns:a16="http://schemas.microsoft.com/office/drawing/2014/main" id="{00000000-0008-0000-0A00-00008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4709" name="Drop Down 133" hidden="1">
              <a:extLst>
                <a:ext uri="{63B3BB69-23CF-44E3-9099-C40C66FF867C}">
                  <a14:compatExt spid="_x0000_s24709"/>
                </a:ext>
                <a:ext uri="{FF2B5EF4-FFF2-40B4-BE49-F238E27FC236}">
                  <a16:creationId xmlns:a16="http://schemas.microsoft.com/office/drawing/2014/main" id="{00000000-0008-0000-0A00-000085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4710" name="Drop Down 134" hidden="1">
              <a:extLst>
                <a:ext uri="{63B3BB69-23CF-44E3-9099-C40C66FF867C}">
                  <a14:compatExt spid="_x0000_s24710"/>
                </a:ext>
                <a:ext uri="{FF2B5EF4-FFF2-40B4-BE49-F238E27FC236}">
                  <a16:creationId xmlns:a16="http://schemas.microsoft.com/office/drawing/2014/main" id="{00000000-0008-0000-0A00-000086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24711" name="Drop Down 135" hidden="1">
              <a:extLst>
                <a:ext uri="{63B3BB69-23CF-44E3-9099-C40C66FF867C}">
                  <a14:compatExt spid="_x0000_s24711"/>
                </a:ext>
                <a:ext uri="{FF2B5EF4-FFF2-40B4-BE49-F238E27FC236}">
                  <a16:creationId xmlns:a16="http://schemas.microsoft.com/office/drawing/2014/main" id="{00000000-0008-0000-0A00-000087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A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6</xdr:row>
          <xdr:rowOff>104775</xdr:rowOff>
        </xdr:from>
        <xdr:to>
          <xdr:col>1</xdr:col>
          <xdr:colOff>3057525</xdr:colOff>
          <xdr:row>6</xdr:row>
          <xdr:rowOff>371475</xdr:rowOff>
        </xdr:to>
        <xdr:sp macro="" textlink="">
          <xdr:nvSpPr>
            <xdr:cNvPr id="8193" name="Drop Down 1" hidden="1">
              <a:extLst>
                <a:ext uri="{63B3BB69-23CF-44E3-9099-C40C66FF867C}">
                  <a14:compatExt spid="_x0000_s8193"/>
                </a:ext>
                <a:ext uri="{FF2B5EF4-FFF2-40B4-BE49-F238E27FC236}">
                  <a16:creationId xmlns:a16="http://schemas.microsoft.com/office/drawing/2014/main" id="{00000000-0008-0000-0D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7</xdr:row>
          <xdr:rowOff>104775</xdr:rowOff>
        </xdr:from>
        <xdr:to>
          <xdr:col>1</xdr:col>
          <xdr:colOff>3057525</xdr:colOff>
          <xdr:row>7</xdr:row>
          <xdr:rowOff>371475</xdr:rowOff>
        </xdr:to>
        <xdr:sp macro="" textlink="">
          <xdr:nvSpPr>
            <xdr:cNvPr id="8194" name="Drop Down 2" hidden="1">
              <a:extLst>
                <a:ext uri="{63B3BB69-23CF-44E3-9099-C40C66FF867C}">
                  <a14:compatExt spid="_x0000_s8194"/>
                </a:ext>
                <a:ext uri="{FF2B5EF4-FFF2-40B4-BE49-F238E27FC236}">
                  <a16:creationId xmlns:a16="http://schemas.microsoft.com/office/drawing/2014/main" id="{00000000-0008-0000-0D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8</xdr:row>
          <xdr:rowOff>104775</xdr:rowOff>
        </xdr:from>
        <xdr:to>
          <xdr:col>1</xdr:col>
          <xdr:colOff>3057525</xdr:colOff>
          <xdr:row>8</xdr:row>
          <xdr:rowOff>371475</xdr:rowOff>
        </xdr:to>
        <xdr:sp macro="" textlink="">
          <xdr:nvSpPr>
            <xdr:cNvPr id="8195" name="Drop Down 3" hidden="1">
              <a:extLst>
                <a:ext uri="{63B3BB69-23CF-44E3-9099-C40C66FF867C}">
                  <a14:compatExt spid="_x0000_s8195"/>
                </a:ext>
                <a:ext uri="{FF2B5EF4-FFF2-40B4-BE49-F238E27FC236}">
                  <a16:creationId xmlns:a16="http://schemas.microsoft.com/office/drawing/2014/main" id="{00000000-0008-0000-0D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104775</xdr:rowOff>
        </xdr:from>
        <xdr:to>
          <xdr:col>1</xdr:col>
          <xdr:colOff>3057525</xdr:colOff>
          <xdr:row>9</xdr:row>
          <xdr:rowOff>371475</xdr:rowOff>
        </xdr:to>
        <xdr:sp macro="" textlink="">
          <xdr:nvSpPr>
            <xdr:cNvPr id="8196" name="Drop Down 4" hidden="1">
              <a:extLst>
                <a:ext uri="{63B3BB69-23CF-44E3-9099-C40C66FF867C}">
                  <a14:compatExt spid="_x0000_s8196"/>
                </a:ext>
                <a:ext uri="{FF2B5EF4-FFF2-40B4-BE49-F238E27FC236}">
                  <a16:creationId xmlns:a16="http://schemas.microsoft.com/office/drawing/2014/main" id="{00000000-0008-0000-0D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10</xdr:row>
          <xdr:rowOff>104775</xdr:rowOff>
        </xdr:from>
        <xdr:to>
          <xdr:col>1</xdr:col>
          <xdr:colOff>3057525</xdr:colOff>
          <xdr:row>10</xdr:row>
          <xdr:rowOff>371475</xdr:rowOff>
        </xdr:to>
        <xdr:sp macro="" textlink="">
          <xdr:nvSpPr>
            <xdr:cNvPr id="8197" name="Drop Down 5" hidden="1">
              <a:extLst>
                <a:ext uri="{63B3BB69-23CF-44E3-9099-C40C66FF867C}">
                  <a14:compatExt spid="_x0000_s8197"/>
                </a:ext>
                <a:ext uri="{FF2B5EF4-FFF2-40B4-BE49-F238E27FC236}">
                  <a16:creationId xmlns:a16="http://schemas.microsoft.com/office/drawing/2014/main" id="{00000000-0008-0000-0D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104775</xdr:rowOff>
        </xdr:from>
        <xdr:to>
          <xdr:col>1</xdr:col>
          <xdr:colOff>3057525</xdr:colOff>
          <xdr:row>11</xdr:row>
          <xdr:rowOff>371475</xdr:rowOff>
        </xdr:to>
        <xdr:sp macro="" textlink="">
          <xdr:nvSpPr>
            <xdr:cNvPr id="8198" name="Drop Down 6" hidden="1">
              <a:extLst>
                <a:ext uri="{63B3BB69-23CF-44E3-9099-C40C66FF867C}">
                  <a14:compatExt spid="_x0000_s8198"/>
                </a:ext>
                <a:ext uri="{FF2B5EF4-FFF2-40B4-BE49-F238E27FC236}">
                  <a16:creationId xmlns:a16="http://schemas.microsoft.com/office/drawing/2014/main" id="{00000000-0008-0000-0D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104775</xdr:rowOff>
        </xdr:from>
        <xdr:to>
          <xdr:col>1</xdr:col>
          <xdr:colOff>3057525</xdr:colOff>
          <xdr:row>12</xdr:row>
          <xdr:rowOff>371475</xdr:rowOff>
        </xdr:to>
        <xdr:sp macro="" textlink="">
          <xdr:nvSpPr>
            <xdr:cNvPr id="8199" name="Drop Down 7" hidden="1">
              <a:extLst>
                <a:ext uri="{63B3BB69-23CF-44E3-9099-C40C66FF867C}">
                  <a14:compatExt spid="_x0000_s8199"/>
                </a:ext>
                <a:ext uri="{FF2B5EF4-FFF2-40B4-BE49-F238E27FC236}">
                  <a16:creationId xmlns:a16="http://schemas.microsoft.com/office/drawing/2014/main" id="{00000000-0008-0000-0D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104775</xdr:rowOff>
        </xdr:from>
        <xdr:to>
          <xdr:col>1</xdr:col>
          <xdr:colOff>3057525</xdr:colOff>
          <xdr:row>13</xdr:row>
          <xdr:rowOff>371475</xdr:rowOff>
        </xdr:to>
        <xdr:sp macro="" textlink="">
          <xdr:nvSpPr>
            <xdr:cNvPr id="8200" name="Drop Down 8" hidden="1">
              <a:extLst>
                <a:ext uri="{63B3BB69-23CF-44E3-9099-C40C66FF867C}">
                  <a14:compatExt spid="_x0000_s8200"/>
                </a:ext>
                <a:ext uri="{FF2B5EF4-FFF2-40B4-BE49-F238E27FC236}">
                  <a16:creationId xmlns:a16="http://schemas.microsoft.com/office/drawing/2014/main" id="{00000000-0008-0000-0D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104775</xdr:rowOff>
        </xdr:from>
        <xdr:to>
          <xdr:col>1</xdr:col>
          <xdr:colOff>3057525</xdr:colOff>
          <xdr:row>14</xdr:row>
          <xdr:rowOff>371475</xdr:rowOff>
        </xdr:to>
        <xdr:sp macro="" textlink="">
          <xdr:nvSpPr>
            <xdr:cNvPr id="8201" name="Drop Down 9" hidden="1">
              <a:extLst>
                <a:ext uri="{63B3BB69-23CF-44E3-9099-C40C66FF867C}">
                  <a14:compatExt spid="_x0000_s8201"/>
                </a:ext>
                <a:ext uri="{FF2B5EF4-FFF2-40B4-BE49-F238E27FC236}">
                  <a16:creationId xmlns:a16="http://schemas.microsoft.com/office/drawing/2014/main" id="{00000000-0008-0000-0D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104775</xdr:rowOff>
        </xdr:from>
        <xdr:to>
          <xdr:col>1</xdr:col>
          <xdr:colOff>3057525</xdr:colOff>
          <xdr:row>15</xdr:row>
          <xdr:rowOff>371475</xdr:rowOff>
        </xdr:to>
        <xdr:sp macro="" textlink="">
          <xdr:nvSpPr>
            <xdr:cNvPr id="8202" name="Drop Down 10" hidden="1">
              <a:extLst>
                <a:ext uri="{63B3BB69-23CF-44E3-9099-C40C66FF867C}">
                  <a14:compatExt spid="_x0000_s8202"/>
                </a:ext>
                <a:ext uri="{FF2B5EF4-FFF2-40B4-BE49-F238E27FC236}">
                  <a16:creationId xmlns:a16="http://schemas.microsoft.com/office/drawing/2014/main" id="{00000000-0008-0000-0D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16</xdr:row>
          <xdr:rowOff>104775</xdr:rowOff>
        </xdr:from>
        <xdr:to>
          <xdr:col>1</xdr:col>
          <xdr:colOff>3057525</xdr:colOff>
          <xdr:row>16</xdr:row>
          <xdr:rowOff>371475</xdr:rowOff>
        </xdr:to>
        <xdr:sp macro="" textlink="">
          <xdr:nvSpPr>
            <xdr:cNvPr id="8203" name="Drop Down 11" hidden="1">
              <a:extLst>
                <a:ext uri="{63B3BB69-23CF-44E3-9099-C40C66FF867C}">
                  <a14:compatExt spid="_x0000_s8203"/>
                </a:ext>
                <a:ext uri="{FF2B5EF4-FFF2-40B4-BE49-F238E27FC236}">
                  <a16:creationId xmlns:a16="http://schemas.microsoft.com/office/drawing/2014/main" id="{00000000-0008-0000-0D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17</xdr:row>
          <xdr:rowOff>104775</xdr:rowOff>
        </xdr:from>
        <xdr:to>
          <xdr:col>1</xdr:col>
          <xdr:colOff>3057525</xdr:colOff>
          <xdr:row>17</xdr:row>
          <xdr:rowOff>371475</xdr:rowOff>
        </xdr:to>
        <xdr:sp macro="" textlink="">
          <xdr:nvSpPr>
            <xdr:cNvPr id="8204" name="Drop Down 12" hidden="1">
              <a:extLst>
                <a:ext uri="{63B3BB69-23CF-44E3-9099-C40C66FF867C}">
                  <a14:compatExt spid="_x0000_s8204"/>
                </a:ext>
                <a:ext uri="{FF2B5EF4-FFF2-40B4-BE49-F238E27FC236}">
                  <a16:creationId xmlns:a16="http://schemas.microsoft.com/office/drawing/2014/main" id="{00000000-0008-0000-0D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18</xdr:row>
          <xdr:rowOff>104775</xdr:rowOff>
        </xdr:from>
        <xdr:to>
          <xdr:col>1</xdr:col>
          <xdr:colOff>3057525</xdr:colOff>
          <xdr:row>18</xdr:row>
          <xdr:rowOff>371475</xdr:rowOff>
        </xdr:to>
        <xdr:sp macro="" textlink="">
          <xdr:nvSpPr>
            <xdr:cNvPr id="8205" name="Drop Down 13" hidden="1">
              <a:extLst>
                <a:ext uri="{63B3BB69-23CF-44E3-9099-C40C66FF867C}">
                  <a14:compatExt spid="_x0000_s8205"/>
                </a:ext>
                <a:ext uri="{FF2B5EF4-FFF2-40B4-BE49-F238E27FC236}">
                  <a16:creationId xmlns:a16="http://schemas.microsoft.com/office/drawing/2014/main" id="{00000000-0008-0000-0D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19</xdr:row>
          <xdr:rowOff>104775</xdr:rowOff>
        </xdr:from>
        <xdr:to>
          <xdr:col>1</xdr:col>
          <xdr:colOff>3057525</xdr:colOff>
          <xdr:row>19</xdr:row>
          <xdr:rowOff>371475</xdr:rowOff>
        </xdr:to>
        <xdr:sp macro="" textlink="">
          <xdr:nvSpPr>
            <xdr:cNvPr id="8206" name="Drop Down 14" hidden="1">
              <a:extLst>
                <a:ext uri="{63B3BB69-23CF-44E3-9099-C40C66FF867C}">
                  <a14:compatExt spid="_x0000_s8206"/>
                </a:ext>
                <a:ext uri="{FF2B5EF4-FFF2-40B4-BE49-F238E27FC236}">
                  <a16:creationId xmlns:a16="http://schemas.microsoft.com/office/drawing/2014/main" id="{00000000-0008-0000-0D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20</xdr:row>
          <xdr:rowOff>104775</xdr:rowOff>
        </xdr:from>
        <xdr:to>
          <xdr:col>1</xdr:col>
          <xdr:colOff>3057525</xdr:colOff>
          <xdr:row>20</xdr:row>
          <xdr:rowOff>371475</xdr:rowOff>
        </xdr:to>
        <xdr:sp macro="" textlink="">
          <xdr:nvSpPr>
            <xdr:cNvPr id="8207" name="Drop Down 15" hidden="1">
              <a:extLst>
                <a:ext uri="{63B3BB69-23CF-44E3-9099-C40C66FF867C}">
                  <a14:compatExt spid="_x0000_s8207"/>
                </a:ext>
                <a:ext uri="{FF2B5EF4-FFF2-40B4-BE49-F238E27FC236}">
                  <a16:creationId xmlns:a16="http://schemas.microsoft.com/office/drawing/2014/main" id="{00000000-0008-0000-0D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21</xdr:row>
          <xdr:rowOff>104775</xdr:rowOff>
        </xdr:from>
        <xdr:to>
          <xdr:col>1</xdr:col>
          <xdr:colOff>3057525</xdr:colOff>
          <xdr:row>21</xdr:row>
          <xdr:rowOff>371475</xdr:rowOff>
        </xdr:to>
        <xdr:sp macro="" textlink="">
          <xdr:nvSpPr>
            <xdr:cNvPr id="8208" name="Drop Down 16" hidden="1">
              <a:extLst>
                <a:ext uri="{63B3BB69-23CF-44E3-9099-C40C66FF867C}">
                  <a14:compatExt spid="_x0000_s8208"/>
                </a:ext>
                <a:ext uri="{FF2B5EF4-FFF2-40B4-BE49-F238E27FC236}">
                  <a16:creationId xmlns:a16="http://schemas.microsoft.com/office/drawing/2014/main" id="{00000000-0008-0000-0D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104775</xdr:rowOff>
        </xdr:from>
        <xdr:to>
          <xdr:col>1</xdr:col>
          <xdr:colOff>3057525</xdr:colOff>
          <xdr:row>22</xdr:row>
          <xdr:rowOff>371475</xdr:rowOff>
        </xdr:to>
        <xdr:sp macro="" textlink="">
          <xdr:nvSpPr>
            <xdr:cNvPr id="8209" name="Drop Down 17" hidden="1">
              <a:extLst>
                <a:ext uri="{63B3BB69-23CF-44E3-9099-C40C66FF867C}">
                  <a14:compatExt spid="_x0000_s8209"/>
                </a:ext>
                <a:ext uri="{FF2B5EF4-FFF2-40B4-BE49-F238E27FC236}">
                  <a16:creationId xmlns:a16="http://schemas.microsoft.com/office/drawing/2014/main" id="{00000000-0008-0000-0D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104775</xdr:rowOff>
        </xdr:from>
        <xdr:to>
          <xdr:col>1</xdr:col>
          <xdr:colOff>3057525</xdr:colOff>
          <xdr:row>23</xdr:row>
          <xdr:rowOff>371475</xdr:rowOff>
        </xdr:to>
        <xdr:sp macro="" textlink="">
          <xdr:nvSpPr>
            <xdr:cNvPr id="8210" name="Drop Down 18" hidden="1">
              <a:extLst>
                <a:ext uri="{63B3BB69-23CF-44E3-9099-C40C66FF867C}">
                  <a14:compatExt spid="_x0000_s8210"/>
                </a:ext>
                <a:ext uri="{FF2B5EF4-FFF2-40B4-BE49-F238E27FC236}">
                  <a16:creationId xmlns:a16="http://schemas.microsoft.com/office/drawing/2014/main" id="{00000000-0008-0000-0D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104775</xdr:rowOff>
        </xdr:from>
        <xdr:to>
          <xdr:col>1</xdr:col>
          <xdr:colOff>3057525</xdr:colOff>
          <xdr:row>24</xdr:row>
          <xdr:rowOff>371475</xdr:rowOff>
        </xdr:to>
        <xdr:sp macro="" textlink="">
          <xdr:nvSpPr>
            <xdr:cNvPr id="8211" name="Drop Down 19" hidden="1">
              <a:extLst>
                <a:ext uri="{63B3BB69-23CF-44E3-9099-C40C66FF867C}">
                  <a14:compatExt spid="_x0000_s8211"/>
                </a:ext>
                <a:ext uri="{FF2B5EF4-FFF2-40B4-BE49-F238E27FC236}">
                  <a16:creationId xmlns:a16="http://schemas.microsoft.com/office/drawing/2014/main" id="{00000000-0008-0000-0D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25</xdr:row>
          <xdr:rowOff>104775</xdr:rowOff>
        </xdr:from>
        <xdr:to>
          <xdr:col>1</xdr:col>
          <xdr:colOff>3057525</xdr:colOff>
          <xdr:row>25</xdr:row>
          <xdr:rowOff>371475</xdr:rowOff>
        </xdr:to>
        <xdr:sp macro="" textlink="">
          <xdr:nvSpPr>
            <xdr:cNvPr id="8212" name="Drop Down 20" hidden="1">
              <a:extLst>
                <a:ext uri="{63B3BB69-23CF-44E3-9099-C40C66FF867C}">
                  <a14:compatExt spid="_x0000_s8212"/>
                </a:ext>
                <a:ext uri="{FF2B5EF4-FFF2-40B4-BE49-F238E27FC236}">
                  <a16:creationId xmlns:a16="http://schemas.microsoft.com/office/drawing/2014/main" id="{00000000-0008-0000-0D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142875</xdr:rowOff>
        </xdr:from>
        <xdr:to>
          <xdr:col>4</xdr:col>
          <xdr:colOff>628650</xdr:colOff>
          <xdr:row>6</xdr:row>
          <xdr:rowOff>361950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D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7</xdr:row>
          <xdr:rowOff>142875</xdr:rowOff>
        </xdr:from>
        <xdr:to>
          <xdr:col>4</xdr:col>
          <xdr:colOff>628650</xdr:colOff>
          <xdr:row>7</xdr:row>
          <xdr:rowOff>361950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D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142875</xdr:rowOff>
        </xdr:from>
        <xdr:to>
          <xdr:col>4</xdr:col>
          <xdr:colOff>628650</xdr:colOff>
          <xdr:row>8</xdr:row>
          <xdr:rowOff>361950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D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142875</xdr:rowOff>
        </xdr:from>
        <xdr:to>
          <xdr:col>4</xdr:col>
          <xdr:colOff>628650</xdr:colOff>
          <xdr:row>9</xdr:row>
          <xdr:rowOff>361950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D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xdr:row>
          <xdr:rowOff>142875</xdr:rowOff>
        </xdr:from>
        <xdr:to>
          <xdr:col>4</xdr:col>
          <xdr:colOff>628650</xdr:colOff>
          <xdr:row>10</xdr:row>
          <xdr:rowOff>361950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D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11</xdr:row>
          <xdr:rowOff>142875</xdr:rowOff>
        </xdr:from>
        <xdr:to>
          <xdr:col>4</xdr:col>
          <xdr:colOff>628650</xdr:colOff>
          <xdr:row>11</xdr:row>
          <xdr:rowOff>361950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D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142875</xdr:rowOff>
        </xdr:from>
        <xdr:to>
          <xdr:col>4</xdr:col>
          <xdr:colOff>628650</xdr:colOff>
          <xdr:row>12</xdr:row>
          <xdr:rowOff>361950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D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13</xdr:row>
          <xdr:rowOff>142875</xdr:rowOff>
        </xdr:from>
        <xdr:to>
          <xdr:col>4</xdr:col>
          <xdr:colOff>628650</xdr:colOff>
          <xdr:row>13</xdr:row>
          <xdr:rowOff>361950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D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142875</xdr:rowOff>
        </xdr:from>
        <xdr:to>
          <xdr:col>4</xdr:col>
          <xdr:colOff>628650</xdr:colOff>
          <xdr:row>14</xdr:row>
          <xdr:rowOff>361950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D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xdr:row>
          <xdr:rowOff>142875</xdr:rowOff>
        </xdr:from>
        <xdr:to>
          <xdr:col>4</xdr:col>
          <xdr:colOff>628650</xdr:colOff>
          <xdr:row>15</xdr:row>
          <xdr:rowOff>361950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D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16</xdr:row>
          <xdr:rowOff>142875</xdr:rowOff>
        </xdr:from>
        <xdr:to>
          <xdr:col>4</xdr:col>
          <xdr:colOff>628650</xdr:colOff>
          <xdr:row>16</xdr:row>
          <xdr:rowOff>361950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D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142875</xdr:rowOff>
        </xdr:from>
        <xdr:to>
          <xdr:col>4</xdr:col>
          <xdr:colOff>628650</xdr:colOff>
          <xdr:row>17</xdr:row>
          <xdr:rowOff>361950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D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xdr:row>
          <xdr:rowOff>142875</xdr:rowOff>
        </xdr:from>
        <xdr:to>
          <xdr:col>4</xdr:col>
          <xdr:colOff>628650</xdr:colOff>
          <xdr:row>18</xdr:row>
          <xdr:rowOff>361950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D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19</xdr:row>
          <xdr:rowOff>142875</xdr:rowOff>
        </xdr:from>
        <xdr:to>
          <xdr:col>4</xdr:col>
          <xdr:colOff>628650</xdr:colOff>
          <xdr:row>19</xdr:row>
          <xdr:rowOff>361950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D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20</xdr:row>
          <xdr:rowOff>142875</xdr:rowOff>
        </xdr:from>
        <xdr:to>
          <xdr:col>4</xdr:col>
          <xdr:colOff>628650</xdr:colOff>
          <xdr:row>20</xdr:row>
          <xdr:rowOff>361950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D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xdr:row>
          <xdr:rowOff>142875</xdr:rowOff>
        </xdr:from>
        <xdr:to>
          <xdr:col>4</xdr:col>
          <xdr:colOff>628650</xdr:colOff>
          <xdr:row>21</xdr:row>
          <xdr:rowOff>361950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D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22</xdr:row>
          <xdr:rowOff>142875</xdr:rowOff>
        </xdr:from>
        <xdr:to>
          <xdr:col>4</xdr:col>
          <xdr:colOff>628650</xdr:colOff>
          <xdr:row>22</xdr:row>
          <xdr:rowOff>361950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D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23</xdr:row>
          <xdr:rowOff>142875</xdr:rowOff>
        </xdr:from>
        <xdr:to>
          <xdr:col>4</xdr:col>
          <xdr:colOff>628650</xdr:colOff>
          <xdr:row>23</xdr:row>
          <xdr:rowOff>361950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D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24</xdr:row>
          <xdr:rowOff>142875</xdr:rowOff>
        </xdr:from>
        <xdr:to>
          <xdr:col>4</xdr:col>
          <xdr:colOff>628650</xdr:colOff>
          <xdr:row>24</xdr:row>
          <xdr:rowOff>361950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D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25</xdr:row>
          <xdr:rowOff>142875</xdr:rowOff>
        </xdr:from>
        <xdr:to>
          <xdr:col>4</xdr:col>
          <xdr:colOff>628650</xdr:colOff>
          <xdr:row>25</xdr:row>
          <xdr:rowOff>361950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D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D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D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D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D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D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4</xdr:row>
          <xdr:rowOff>76200</xdr:rowOff>
        </xdr:from>
        <xdr:to>
          <xdr:col>27</xdr:col>
          <xdr:colOff>1285875</xdr:colOff>
          <xdr:row>4</xdr:row>
          <xdr:rowOff>333375</xdr:rowOff>
        </xdr:to>
        <xdr:sp macro="" textlink="">
          <xdr:nvSpPr>
            <xdr:cNvPr id="8238" name="Drop Down 46" hidden="1">
              <a:extLst>
                <a:ext uri="{63B3BB69-23CF-44E3-9099-C40C66FF867C}">
                  <a14:compatExt spid="_x0000_s8238"/>
                </a:ext>
                <a:ext uri="{FF2B5EF4-FFF2-40B4-BE49-F238E27FC236}">
                  <a16:creationId xmlns:a16="http://schemas.microsoft.com/office/drawing/2014/main" id="{00000000-0008-0000-0D00-00002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5</xdr:row>
          <xdr:rowOff>85725</xdr:rowOff>
        </xdr:from>
        <xdr:to>
          <xdr:col>27</xdr:col>
          <xdr:colOff>1285875</xdr:colOff>
          <xdr:row>5</xdr:row>
          <xdr:rowOff>342900</xdr:rowOff>
        </xdr:to>
        <xdr:sp macro="" textlink="">
          <xdr:nvSpPr>
            <xdr:cNvPr id="8239" name="Drop Down 47" hidden="1">
              <a:extLst>
                <a:ext uri="{63B3BB69-23CF-44E3-9099-C40C66FF867C}">
                  <a14:compatExt spid="_x0000_s8239"/>
                </a:ext>
                <a:ext uri="{FF2B5EF4-FFF2-40B4-BE49-F238E27FC236}">
                  <a16:creationId xmlns:a16="http://schemas.microsoft.com/office/drawing/2014/main" id="{00000000-0008-0000-0D00-00002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6</xdr:row>
          <xdr:rowOff>85725</xdr:rowOff>
        </xdr:from>
        <xdr:to>
          <xdr:col>27</xdr:col>
          <xdr:colOff>1285875</xdr:colOff>
          <xdr:row>6</xdr:row>
          <xdr:rowOff>342900</xdr:rowOff>
        </xdr:to>
        <xdr:sp macro="" textlink="">
          <xdr:nvSpPr>
            <xdr:cNvPr id="8240" name="Drop Down 48" hidden="1">
              <a:extLst>
                <a:ext uri="{63B3BB69-23CF-44E3-9099-C40C66FF867C}">
                  <a14:compatExt spid="_x0000_s8240"/>
                </a:ext>
                <a:ext uri="{FF2B5EF4-FFF2-40B4-BE49-F238E27FC236}">
                  <a16:creationId xmlns:a16="http://schemas.microsoft.com/office/drawing/2014/main" id="{00000000-0008-0000-0D00-00003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7</xdr:row>
          <xdr:rowOff>76200</xdr:rowOff>
        </xdr:from>
        <xdr:to>
          <xdr:col>27</xdr:col>
          <xdr:colOff>1285875</xdr:colOff>
          <xdr:row>7</xdr:row>
          <xdr:rowOff>333375</xdr:rowOff>
        </xdr:to>
        <xdr:sp macro="" textlink="">
          <xdr:nvSpPr>
            <xdr:cNvPr id="8241" name="Drop Down 49" hidden="1">
              <a:extLst>
                <a:ext uri="{63B3BB69-23CF-44E3-9099-C40C66FF867C}">
                  <a14:compatExt spid="_x0000_s8241"/>
                </a:ext>
                <a:ext uri="{FF2B5EF4-FFF2-40B4-BE49-F238E27FC236}">
                  <a16:creationId xmlns:a16="http://schemas.microsoft.com/office/drawing/2014/main" id="{00000000-0008-0000-0D00-00003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8</xdr:row>
          <xdr:rowOff>76200</xdr:rowOff>
        </xdr:from>
        <xdr:to>
          <xdr:col>27</xdr:col>
          <xdr:colOff>1285875</xdr:colOff>
          <xdr:row>8</xdr:row>
          <xdr:rowOff>333375</xdr:rowOff>
        </xdr:to>
        <xdr:sp macro="" textlink="">
          <xdr:nvSpPr>
            <xdr:cNvPr id="8242" name="Drop Down 50" hidden="1">
              <a:extLst>
                <a:ext uri="{63B3BB69-23CF-44E3-9099-C40C66FF867C}">
                  <a14:compatExt spid="_x0000_s8242"/>
                </a:ext>
                <a:ext uri="{FF2B5EF4-FFF2-40B4-BE49-F238E27FC236}">
                  <a16:creationId xmlns:a16="http://schemas.microsoft.com/office/drawing/2014/main" id="{00000000-0008-0000-0D00-00003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1285875</xdr:colOff>
          <xdr:row>9</xdr:row>
          <xdr:rowOff>333375</xdr:rowOff>
        </xdr:to>
        <xdr:sp macro="" textlink="">
          <xdr:nvSpPr>
            <xdr:cNvPr id="8243" name="Drop Down 51" hidden="1">
              <a:extLst>
                <a:ext uri="{63B3BB69-23CF-44E3-9099-C40C66FF867C}">
                  <a14:compatExt spid="_x0000_s8243"/>
                </a:ext>
                <a:ext uri="{FF2B5EF4-FFF2-40B4-BE49-F238E27FC236}">
                  <a16:creationId xmlns:a16="http://schemas.microsoft.com/office/drawing/2014/main" id="{00000000-0008-0000-0D00-00003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76200</xdr:rowOff>
        </xdr:from>
        <xdr:to>
          <xdr:col>27</xdr:col>
          <xdr:colOff>1285875</xdr:colOff>
          <xdr:row>10</xdr:row>
          <xdr:rowOff>333375</xdr:rowOff>
        </xdr:to>
        <xdr:sp macro="" textlink="">
          <xdr:nvSpPr>
            <xdr:cNvPr id="8244" name="Drop Down 52" hidden="1">
              <a:extLst>
                <a:ext uri="{63B3BB69-23CF-44E3-9099-C40C66FF867C}">
                  <a14:compatExt spid="_x0000_s8244"/>
                </a:ext>
                <a:ext uri="{FF2B5EF4-FFF2-40B4-BE49-F238E27FC236}">
                  <a16:creationId xmlns:a16="http://schemas.microsoft.com/office/drawing/2014/main" id="{00000000-0008-0000-0D00-00003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76200</xdr:rowOff>
        </xdr:from>
        <xdr:to>
          <xdr:col>27</xdr:col>
          <xdr:colOff>1285875</xdr:colOff>
          <xdr:row>11</xdr:row>
          <xdr:rowOff>333375</xdr:rowOff>
        </xdr:to>
        <xdr:sp macro="" textlink="">
          <xdr:nvSpPr>
            <xdr:cNvPr id="8245" name="Drop Down 53" hidden="1">
              <a:extLst>
                <a:ext uri="{63B3BB69-23CF-44E3-9099-C40C66FF867C}">
                  <a14:compatExt spid="_x0000_s8245"/>
                </a:ext>
                <a:ext uri="{FF2B5EF4-FFF2-40B4-BE49-F238E27FC236}">
                  <a16:creationId xmlns:a16="http://schemas.microsoft.com/office/drawing/2014/main" id="{00000000-0008-0000-0D00-00003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1285875</xdr:colOff>
          <xdr:row>12</xdr:row>
          <xdr:rowOff>333375</xdr:rowOff>
        </xdr:to>
        <xdr:sp macro="" textlink="">
          <xdr:nvSpPr>
            <xdr:cNvPr id="8246" name="Drop Down 54" hidden="1">
              <a:extLst>
                <a:ext uri="{63B3BB69-23CF-44E3-9099-C40C66FF867C}">
                  <a14:compatExt spid="_x0000_s8246"/>
                </a:ext>
                <a:ext uri="{FF2B5EF4-FFF2-40B4-BE49-F238E27FC236}">
                  <a16:creationId xmlns:a16="http://schemas.microsoft.com/office/drawing/2014/main" id="{00000000-0008-0000-0D00-00003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1285875</xdr:colOff>
          <xdr:row>13</xdr:row>
          <xdr:rowOff>333375</xdr:rowOff>
        </xdr:to>
        <xdr:sp macro="" textlink="">
          <xdr:nvSpPr>
            <xdr:cNvPr id="8247" name="Drop Down 55" hidden="1">
              <a:extLst>
                <a:ext uri="{63B3BB69-23CF-44E3-9099-C40C66FF867C}">
                  <a14:compatExt spid="_x0000_s8247"/>
                </a:ext>
                <a:ext uri="{FF2B5EF4-FFF2-40B4-BE49-F238E27FC236}">
                  <a16:creationId xmlns:a16="http://schemas.microsoft.com/office/drawing/2014/main" id="{00000000-0008-0000-0D00-00003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4</xdr:row>
          <xdr:rowOff>76200</xdr:rowOff>
        </xdr:from>
        <xdr:to>
          <xdr:col>29</xdr:col>
          <xdr:colOff>942975</xdr:colOff>
          <xdr:row>4</xdr:row>
          <xdr:rowOff>333375</xdr:rowOff>
        </xdr:to>
        <xdr:sp macro="" textlink="">
          <xdr:nvSpPr>
            <xdr:cNvPr id="8248" name="Drop Down 56" hidden="1">
              <a:extLst>
                <a:ext uri="{63B3BB69-23CF-44E3-9099-C40C66FF867C}">
                  <a14:compatExt spid="_x0000_s8248"/>
                </a:ext>
                <a:ext uri="{FF2B5EF4-FFF2-40B4-BE49-F238E27FC236}">
                  <a16:creationId xmlns:a16="http://schemas.microsoft.com/office/drawing/2014/main" id="{00000000-0008-0000-0D00-00003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5</xdr:row>
          <xdr:rowOff>76200</xdr:rowOff>
        </xdr:from>
        <xdr:to>
          <xdr:col>29</xdr:col>
          <xdr:colOff>942975</xdr:colOff>
          <xdr:row>5</xdr:row>
          <xdr:rowOff>333375</xdr:rowOff>
        </xdr:to>
        <xdr:sp macro="" textlink="">
          <xdr:nvSpPr>
            <xdr:cNvPr id="8249" name="Drop Down 57" hidden="1">
              <a:extLst>
                <a:ext uri="{63B3BB69-23CF-44E3-9099-C40C66FF867C}">
                  <a14:compatExt spid="_x0000_s8249"/>
                </a:ext>
                <a:ext uri="{FF2B5EF4-FFF2-40B4-BE49-F238E27FC236}">
                  <a16:creationId xmlns:a16="http://schemas.microsoft.com/office/drawing/2014/main" id="{00000000-0008-0000-0D00-00003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6</xdr:row>
          <xdr:rowOff>76200</xdr:rowOff>
        </xdr:from>
        <xdr:to>
          <xdr:col>29</xdr:col>
          <xdr:colOff>942975</xdr:colOff>
          <xdr:row>6</xdr:row>
          <xdr:rowOff>333375</xdr:rowOff>
        </xdr:to>
        <xdr:sp macro="" textlink="">
          <xdr:nvSpPr>
            <xdr:cNvPr id="8250" name="Drop Down 58" hidden="1">
              <a:extLst>
                <a:ext uri="{63B3BB69-23CF-44E3-9099-C40C66FF867C}">
                  <a14:compatExt spid="_x0000_s8250"/>
                </a:ext>
                <a:ext uri="{FF2B5EF4-FFF2-40B4-BE49-F238E27FC236}">
                  <a16:creationId xmlns:a16="http://schemas.microsoft.com/office/drawing/2014/main" id="{00000000-0008-0000-0D00-00003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7</xdr:row>
          <xdr:rowOff>76200</xdr:rowOff>
        </xdr:from>
        <xdr:to>
          <xdr:col>29</xdr:col>
          <xdr:colOff>942975</xdr:colOff>
          <xdr:row>7</xdr:row>
          <xdr:rowOff>333375</xdr:rowOff>
        </xdr:to>
        <xdr:sp macro="" textlink="">
          <xdr:nvSpPr>
            <xdr:cNvPr id="8251" name="Drop Down 59" hidden="1">
              <a:extLst>
                <a:ext uri="{63B3BB69-23CF-44E3-9099-C40C66FF867C}">
                  <a14:compatExt spid="_x0000_s8251"/>
                </a:ext>
                <a:ext uri="{FF2B5EF4-FFF2-40B4-BE49-F238E27FC236}">
                  <a16:creationId xmlns:a16="http://schemas.microsoft.com/office/drawing/2014/main" id="{00000000-0008-0000-0D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8</xdr:row>
          <xdr:rowOff>76200</xdr:rowOff>
        </xdr:from>
        <xdr:to>
          <xdr:col>29</xdr:col>
          <xdr:colOff>942975</xdr:colOff>
          <xdr:row>8</xdr:row>
          <xdr:rowOff>333375</xdr:rowOff>
        </xdr:to>
        <xdr:sp macro="" textlink="">
          <xdr:nvSpPr>
            <xdr:cNvPr id="8252" name="Drop Down 60" hidden="1">
              <a:extLst>
                <a:ext uri="{63B3BB69-23CF-44E3-9099-C40C66FF867C}">
                  <a14:compatExt spid="_x0000_s8252"/>
                </a:ext>
                <a:ext uri="{FF2B5EF4-FFF2-40B4-BE49-F238E27FC236}">
                  <a16:creationId xmlns:a16="http://schemas.microsoft.com/office/drawing/2014/main" id="{00000000-0008-0000-0D00-00003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9</xdr:row>
          <xdr:rowOff>76200</xdr:rowOff>
        </xdr:from>
        <xdr:to>
          <xdr:col>29</xdr:col>
          <xdr:colOff>942975</xdr:colOff>
          <xdr:row>9</xdr:row>
          <xdr:rowOff>333375</xdr:rowOff>
        </xdr:to>
        <xdr:sp macro="" textlink="">
          <xdr:nvSpPr>
            <xdr:cNvPr id="8253" name="Drop Down 61" hidden="1">
              <a:extLst>
                <a:ext uri="{63B3BB69-23CF-44E3-9099-C40C66FF867C}">
                  <a14:compatExt spid="_x0000_s8253"/>
                </a:ext>
                <a:ext uri="{FF2B5EF4-FFF2-40B4-BE49-F238E27FC236}">
                  <a16:creationId xmlns:a16="http://schemas.microsoft.com/office/drawing/2014/main" id="{00000000-0008-0000-0D00-00003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10</xdr:row>
          <xdr:rowOff>76200</xdr:rowOff>
        </xdr:from>
        <xdr:to>
          <xdr:col>29</xdr:col>
          <xdr:colOff>942975</xdr:colOff>
          <xdr:row>10</xdr:row>
          <xdr:rowOff>333375</xdr:rowOff>
        </xdr:to>
        <xdr:sp macro="" textlink="">
          <xdr:nvSpPr>
            <xdr:cNvPr id="8254" name="Drop Down 62" hidden="1">
              <a:extLst>
                <a:ext uri="{63B3BB69-23CF-44E3-9099-C40C66FF867C}">
                  <a14:compatExt spid="_x0000_s8254"/>
                </a:ext>
                <a:ext uri="{FF2B5EF4-FFF2-40B4-BE49-F238E27FC236}">
                  <a16:creationId xmlns:a16="http://schemas.microsoft.com/office/drawing/2014/main" id="{00000000-0008-0000-0D00-00003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11</xdr:row>
          <xdr:rowOff>76200</xdr:rowOff>
        </xdr:from>
        <xdr:to>
          <xdr:col>29</xdr:col>
          <xdr:colOff>942975</xdr:colOff>
          <xdr:row>11</xdr:row>
          <xdr:rowOff>333375</xdr:rowOff>
        </xdr:to>
        <xdr:sp macro="" textlink="">
          <xdr:nvSpPr>
            <xdr:cNvPr id="8255" name="Drop Down 63" hidden="1">
              <a:extLst>
                <a:ext uri="{63B3BB69-23CF-44E3-9099-C40C66FF867C}">
                  <a14:compatExt spid="_x0000_s8255"/>
                </a:ext>
                <a:ext uri="{FF2B5EF4-FFF2-40B4-BE49-F238E27FC236}">
                  <a16:creationId xmlns:a16="http://schemas.microsoft.com/office/drawing/2014/main" id="{00000000-0008-0000-0D00-00003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12</xdr:row>
          <xdr:rowOff>76200</xdr:rowOff>
        </xdr:from>
        <xdr:to>
          <xdr:col>29</xdr:col>
          <xdr:colOff>942975</xdr:colOff>
          <xdr:row>12</xdr:row>
          <xdr:rowOff>333375</xdr:rowOff>
        </xdr:to>
        <xdr:sp macro="" textlink="">
          <xdr:nvSpPr>
            <xdr:cNvPr id="8256" name="Drop Down 64" hidden="1">
              <a:extLst>
                <a:ext uri="{63B3BB69-23CF-44E3-9099-C40C66FF867C}">
                  <a14:compatExt spid="_x0000_s8256"/>
                </a:ext>
                <a:ext uri="{FF2B5EF4-FFF2-40B4-BE49-F238E27FC236}">
                  <a16:creationId xmlns:a16="http://schemas.microsoft.com/office/drawing/2014/main" id="{00000000-0008-0000-0D00-00004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13</xdr:row>
          <xdr:rowOff>76200</xdr:rowOff>
        </xdr:from>
        <xdr:to>
          <xdr:col>29</xdr:col>
          <xdr:colOff>942975</xdr:colOff>
          <xdr:row>13</xdr:row>
          <xdr:rowOff>333375</xdr:rowOff>
        </xdr:to>
        <xdr:sp macro="" textlink="">
          <xdr:nvSpPr>
            <xdr:cNvPr id="8257" name="Drop Down 65" hidden="1">
              <a:extLst>
                <a:ext uri="{63B3BB69-23CF-44E3-9099-C40C66FF867C}">
                  <a14:compatExt spid="_x0000_s8257"/>
                </a:ext>
                <a:ext uri="{FF2B5EF4-FFF2-40B4-BE49-F238E27FC236}">
                  <a16:creationId xmlns:a16="http://schemas.microsoft.com/office/drawing/2014/main" id="{00000000-0008-0000-0D00-00004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4</xdr:row>
          <xdr:rowOff>76200</xdr:rowOff>
        </xdr:from>
        <xdr:to>
          <xdr:col>32</xdr:col>
          <xdr:colOff>1295400</xdr:colOff>
          <xdr:row>4</xdr:row>
          <xdr:rowOff>333375</xdr:rowOff>
        </xdr:to>
        <xdr:sp macro="" textlink="">
          <xdr:nvSpPr>
            <xdr:cNvPr id="8258" name="Drop Down 66" hidden="1">
              <a:extLst>
                <a:ext uri="{63B3BB69-23CF-44E3-9099-C40C66FF867C}">
                  <a14:compatExt spid="_x0000_s8258"/>
                </a:ext>
                <a:ext uri="{FF2B5EF4-FFF2-40B4-BE49-F238E27FC236}">
                  <a16:creationId xmlns:a16="http://schemas.microsoft.com/office/drawing/2014/main" id="{00000000-0008-0000-0D00-00004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5</xdr:row>
          <xdr:rowOff>76200</xdr:rowOff>
        </xdr:from>
        <xdr:to>
          <xdr:col>32</xdr:col>
          <xdr:colOff>1295400</xdr:colOff>
          <xdr:row>5</xdr:row>
          <xdr:rowOff>333375</xdr:rowOff>
        </xdr:to>
        <xdr:sp macro="" textlink="">
          <xdr:nvSpPr>
            <xdr:cNvPr id="8259" name="Drop Down 67" hidden="1">
              <a:extLst>
                <a:ext uri="{63B3BB69-23CF-44E3-9099-C40C66FF867C}">
                  <a14:compatExt spid="_x0000_s8259"/>
                </a:ext>
                <a:ext uri="{FF2B5EF4-FFF2-40B4-BE49-F238E27FC236}">
                  <a16:creationId xmlns:a16="http://schemas.microsoft.com/office/drawing/2014/main" id="{00000000-0008-0000-0D00-00004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6</xdr:row>
          <xdr:rowOff>76200</xdr:rowOff>
        </xdr:from>
        <xdr:to>
          <xdr:col>32</xdr:col>
          <xdr:colOff>1295400</xdr:colOff>
          <xdr:row>6</xdr:row>
          <xdr:rowOff>333375</xdr:rowOff>
        </xdr:to>
        <xdr:sp macro="" textlink="">
          <xdr:nvSpPr>
            <xdr:cNvPr id="8260" name="Drop Down 68" hidden="1">
              <a:extLst>
                <a:ext uri="{63B3BB69-23CF-44E3-9099-C40C66FF867C}">
                  <a14:compatExt spid="_x0000_s8260"/>
                </a:ext>
                <a:ext uri="{FF2B5EF4-FFF2-40B4-BE49-F238E27FC236}">
                  <a16:creationId xmlns:a16="http://schemas.microsoft.com/office/drawing/2014/main" id="{00000000-0008-0000-0D00-00004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7</xdr:row>
          <xdr:rowOff>76200</xdr:rowOff>
        </xdr:from>
        <xdr:to>
          <xdr:col>32</xdr:col>
          <xdr:colOff>1295400</xdr:colOff>
          <xdr:row>7</xdr:row>
          <xdr:rowOff>333375</xdr:rowOff>
        </xdr:to>
        <xdr:sp macro="" textlink="">
          <xdr:nvSpPr>
            <xdr:cNvPr id="8261" name="Drop Down 69" hidden="1">
              <a:extLst>
                <a:ext uri="{63B3BB69-23CF-44E3-9099-C40C66FF867C}">
                  <a14:compatExt spid="_x0000_s8261"/>
                </a:ext>
                <a:ext uri="{FF2B5EF4-FFF2-40B4-BE49-F238E27FC236}">
                  <a16:creationId xmlns:a16="http://schemas.microsoft.com/office/drawing/2014/main" id="{00000000-0008-0000-0D00-00004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8</xdr:row>
          <xdr:rowOff>76200</xdr:rowOff>
        </xdr:from>
        <xdr:to>
          <xdr:col>32</xdr:col>
          <xdr:colOff>1295400</xdr:colOff>
          <xdr:row>8</xdr:row>
          <xdr:rowOff>333375</xdr:rowOff>
        </xdr:to>
        <xdr:sp macro="" textlink="">
          <xdr:nvSpPr>
            <xdr:cNvPr id="8262" name="Drop Down 70" hidden="1">
              <a:extLst>
                <a:ext uri="{63B3BB69-23CF-44E3-9099-C40C66FF867C}">
                  <a14:compatExt spid="_x0000_s8262"/>
                </a:ext>
                <a:ext uri="{FF2B5EF4-FFF2-40B4-BE49-F238E27FC236}">
                  <a16:creationId xmlns:a16="http://schemas.microsoft.com/office/drawing/2014/main" id="{00000000-0008-0000-0D00-00004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9</xdr:row>
          <xdr:rowOff>76200</xdr:rowOff>
        </xdr:from>
        <xdr:to>
          <xdr:col>32</xdr:col>
          <xdr:colOff>1295400</xdr:colOff>
          <xdr:row>9</xdr:row>
          <xdr:rowOff>333375</xdr:rowOff>
        </xdr:to>
        <xdr:sp macro="" textlink="">
          <xdr:nvSpPr>
            <xdr:cNvPr id="8263" name="Drop Down 71" hidden="1">
              <a:extLst>
                <a:ext uri="{63B3BB69-23CF-44E3-9099-C40C66FF867C}">
                  <a14:compatExt spid="_x0000_s8263"/>
                </a:ext>
                <a:ext uri="{FF2B5EF4-FFF2-40B4-BE49-F238E27FC236}">
                  <a16:creationId xmlns:a16="http://schemas.microsoft.com/office/drawing/2014/main" id="{00000000-0008-0000-0D00-00004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10</xdr:row>
          <xdr:rowOff>76200</xdr:rowOff>
        </xdr:from>
        <xdr:to>
          <xdr:col>32</xdr:col>
          <xdr:colOff>1295400</xdr:colOff>
          <xdr:row>10</xdr:row>
          <xdr:rowOff>333375</xdr:rowOff>
        </xdr:to>
        <xdr:sp macro="" textlink="">
          <xdr:nvSpPr>
            <xdr:cNvPr id="8264" name="Drop Down 72" hidden="1">
              <a:extLst>
                <a:ext uri="{63B3BB69-23CF-44E3-9099-C40C66FF867C}">
                  <a14:compatExt spid="_x0000_s8264"/>
                </a:ext>
                <a:ext uri="{FF2B5EF4-FFF2-40B4-BE49-F238E27FC236}">
                  <a16:creationId xmlns:a16="http://schemas.microsoft.com/office/drawing/2014/main" id="{00000000-0008-0000-0D00-00004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11</xdr:row>
          <xdr:rowOff>76200</xdr:rowOff>
        </xdr:from>
        <xdr:to>
          <xdr:col>32</xdr:col>
          <xdr:colOff>1295400</xdr:colOff>
          <xdr:row>11</xdr:row>
          <xdr:rowOff>333375</xdr:rowOff>
        </xdr:to>
        <xdr:sp macro="" textlink="">
          <xdr:nvSpPr>
            <xdr:cNvPr id="8265" name="Drop Down 73" hidden="1">
              <a:extLst>
                <a:ext uri="{63B3BB69-23CF-44E3-9099-C40C66FF867C}">
                  <a14:compatExt spid="_x0000_s8265"/>
                </a:ext>
                <a:ext uri="{FF2B5EF4-FFF2-40B4-BE49-F238E27FC236}">
                  <a16:creationId xmlns:a16="http://schemas.microsoft.com/office/drawing/2014/main" id="{00000000-0008-0000-0D00-00004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12</xdr:row>
          <xdr:rowOff>76200</xdr:rowOff>
        </xdr:from>
        <xdr:to>
          <xdr:col>32</xdr:col>
          <xdr:colOff>1295400</xdr:colOff>
          <xdr:row>12</xdr:row>
          <xdr:rowOff>333375</xdr:rowOff>
        </xdr:to>
        <xdr:sp macro="" textlink="">
          <xdr:nvSpPr>
            <xdr:cNvPr id="8266" name="Drop Down 74" hidden="1">
              <a:extLst>
                <a:ext uri="{63B3BB69-23CF-44E3-9099-C40C66FF867C}">
                  <a14:compatExt spid="_x0000_s8266"/>
                </a:ext>
                <a:ext uri="{FF2B5EF4-FFF2-40B4-BE49-F238E27FC236}">
                  <a16:creationId xmlns:a16="http://schemas.microsoft.com/office/drawing/2014/main" id="{00000000-0008-0000-0D00-00004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13</xdr:row>
          <xdr:rowOff>76200</xdr:rowOff>
        </xdr:from>
        <xdr:to>
          <xdr:col>32</xdr:col>
          <xdr:colOff>1295400</xdr:colOff>
          <xdr:row>13</xdr:row>
          <xdr:rowOff>333375</xdr:rowOff>
        </xdr:to>
        <xdr:sp macro="" textlink="">
          <xdr:nvSpPr>
            <xdr:cNvPr id="8267" name="Drop Down 75" hidden="1">
              <a:extLst>
                <a:ext uri="{63B3BB69-23CF-44E3-9099-C40C66FF867C}">
                  <a14:compatExt spid="_x0000_s8267"/>
                </a:ext>
                <a:ext uri="{FF2B5EF4-FFF2-40B4-BE49-F238E27FC236}">
                  <a16:creationId xmlns:a16="http://schemas.microsoft.com/office/drawing/2014/main" id="{00000000-0008-0000-0D00-00004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xdr:row>
          <xdr:rowOff>76200</xdr:rowOff>
        </xdr:from>
        <xdr:to>
          <xdr:col>34</xdr:col>
          <xdr:colOff>933450</xdr:colOff>
          <xdr:row>4</xdr:row>
          <xdr:rowOff>333375</xdr:rowOff>
        </xdr:to>
        <xdr:sp macro="" textlink="">
          <xdr:nvSpPr>
            <xdr:cNvPr id="8268" name="Drop Down 76" hidden="1">
              <a:extLst>
                <a:ext uri="{63B3BB69-23CF-44E3-9099-C40C66FF867C}">
                  <a14:compatExt spid="_x0000_s8268"/>
                </a:ext>
                <a:ext uri="{FF2B5EF4-FFF2-40B4-BE49-F238E27FC236}">
                  <a16:creationId xmlns:a16="http://schemas.microsoft.com/office/drawing/2014/main" id="{00000000-0008-0000-0D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xdr:row>
          <xdr:rowOff>76200</xdr:rowOff>
        </xdr:from>
        <xdr:to>
          <xdr:col>34</xdr:col>
          <xdr:colOff>933450</xdr:colOff>
          <xdr:row>5</xdr:row>
          <xdr:rowOff>333375</xdr:rowOff>
        </xdr:to>
        <xdr:sp macro="" textlink="">
          <xdr:nvSpPr>
            <xdr:cNvPr id="8269" name="Drop Down 77" hidden="1">
              <a:extLst>
                <a:ext uri="{63B3BB69-23CF-44E3-9099-C40C66FF867C}">
                  <a14:compatExt spid="_x0000_s8269"/>
                </a:ext>
                <a:ext uri="{FF2B5EF4-FFF2-40B4-BE49-F238E27FC236}">
                  <a16:creationId xmlns:a16="http://schemas.microsoft.com/office/drawing/2014/main" id="{00000000-0008-0000-0D00-00004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6</xdr:row>
          <xdr:rowOff>76200</xdr:rowOff>
        </xdr:from>
        <xdr:to>
          <xdr:col>34</xdr:col>
          <xdr:colOff>933450</xdr:colOff>
          <xdr:row>6</xdr:row>
          <xdr:rowOff>333375</xdr:rowOff>
        </xdr:to>
        <xdr:sp macro="" textlink="">
          <xdr:nvSpPr>
            <xdr:cNvPr id="8270" name="Drop Down 78" hidden="1">
              <a:extLst>
                <a:ext uri="{63B3BB69-23CF-44E3-9099-C40C66FF867C}">
                  <a14:compatExt spid="_x0000_s8270"/>
                </a:ext>
                <a:ext uri="{FF2B5EF4-FFF2-40B4-BE49-F238E27FC236}">
                  <a16:creationId xmlns:a16="http://schemas.microsoft.com/office/drawing/2014/main" id="{00000000-0008-0000-0D00-00004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7</xdr:row>
          <xdr:rowOff>76200</xdr:rowOff>
        </xdr:from>
        <xdr:to>
          <xdr:col>34</xdr:col>
          <xdr:colOff>933450</xdr:colOff>
          <xdr:row>7</xdr:row>
          <xdr:rowOff>333375</xdr:rowOff>
        </xdr:to>
        <xdr:sp macro="" textlink="">
          <xdr:nvSpPr>
            <xdr:cNvPr id="8271" name="Drop Down 79" hidden="1">
              <a:extLst>
                <a:ext uri="{63B3BB69-23CF-44E3-9099-C40C66FF867C}">
                  <a14:compatExt spid="_x0000_s8271"/>
                </a:ext>
                <a:ext uri="{FF2B5EF4-FFF2-40B4-BE49-F238E27FC236}">
                  <a16:creationId xmlns:a16="http://schemas.microsoft.com/office/drawing/2014/main" id="{00000000-0008-0000-0D00-00004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8</xdr:row>
          <xdr:rowOff>76200</xdr:rowOff>
        </xdr:from>
        <xdr:to>
          <xdr:col>34</xdr:col>
          <xdr:colOff>933450</xdr:colOff>
          <xdr:row>8</xdr:row>
          <xdr:rowOff>333375</xdr:rowOff>
        </xdr:to>
        <xdr:sp macro="" textlink="">
          <xdr:nvSpPr>
            <xdr:cNvPr id="8272" name="Drop Down 80" hidden="1">
              <a:extLst>
                <a:ext uri="{63B3BB69-23CF-44E3-9099-C40C66FF867C}">
                  <a14:compatExt spid="_x0000_s8272"/>
                </a:ext>
                <a:ext uri="{FF2B5EF4-FFF2-40B4-BE49-F238E27FC236}">
                  <a16:creationId xmlns:a16="http://schemas.microsoft.com/office/drawing/2014/main" id="{00000000-0008-0000-0D00-00005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9</xdr:row>
          <xdr:rowOff>76200</xdr:rowOff>
        </xdr:from>
        <xdr:to>
          <xdr:col>34</xdr:col>
          <xdr:colOff>933450</xdr:colOff>
          <xdr:row>9</xdr:row>
          <xdr:rowOff>333375</xdr:rowOff>
        </xdr:to>
        <xdr:sp macro="" textlink="">
          <xdr:nvSpPr>
            <xdr:cNvPr id="8273" name="Drop Down 81" hidden="1">
              <a:extLst>
                <a:ext uri="{63B3BB69-23CF-44E3-9099-C40C66FF867C}">
                  <a14:compatExt spid="_x0000_s8273"/>
                </a:ext>
                <a:ext uri="{FF2B5EF4-FFF2-40B4-BE49-F238E27FC236}">
                  <a16:creationId xmlns:a16="http://schemas.microsoft.com/office/drawing/2014/main" id="{00000000-0008-0000-0D00-00005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10</xdr:row>
          <xdr:rowOff>76200</xdr:rowOff>
        </xdr:from>
        <xdr:to>
          <xdr:col>34</xdr:col>
          <xdr:colOff>933450</xdr:colOff>
          <xdr:row>10</xdr:row>
          <xdr:rowOff>333375</xdr:rowOff>
        </xdr:to>
        <xdr:sp macro="" textlink="">
          <xdr:nvSpPr>
            <xdr:cNvPr id="8274" name="Drop Down 82" hidden="1">
              <a:extLst>
                <a:ext uri="{63B3BB69-23CF-44E3-9099-C40C66FF867C}">
                  <a14:compatExt spid="_x0000_s8274"/>
                </a:ext>
                <a:ext uri="{FF2B5EF4-FFF2-40B4-BE49-F238E27FC236}">
                  <a16:creationId xmlns:a16="http://schemas.microsoft.com/office/drawing/2014/main" id="{00000000-0008-0000-0D00-00005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11</xdr:row>
          <xdr:rowOff>76200</xdr:rowOff>
        </xdr:from>
        <xdr:to>
          <xdr:col>34</xdr:col>
          <xdr:colOff>933450</xdr:colOff>
          <xdr:row>11</xdr:row>
          <xdr:rowOff>333375</xdr:rowOff>
        </xdr:to>
        <xdr:sp macro="" textlink="">
          <xdr:nvSpPr>
            <xdr:cNvPr id="8275" name="Drop Down 83" hidden="1">
              <a:extLst>
                <a:ext uri="{63B3BB69-23CF-44E3-9099-C40C66FF867C}">
                  <a14:compatExt spid="_x0000_s8275"/>
                </a:ext>
                <a:ext uri="{FF2B5EF4-FFF2-40B4-BE49-F238E27FC236}">
                  <a16:creationId xmlns:a16="http://schemas.microsoft.com/office/drawing/2014/main" id="{00000000-0008-0000-0D00-00005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12</xdr:row>
          <xdr:rowOff>76200</xdr:rowOff>
        </xdr:from>
        <xdr:to>
          <xdr:col>34</xdr:col>
          <xdr:colOff>933450</xdr:colOff>
          <xdr:row>12</xdr:row>
          <xdr:rowOff>333375</xdr:rowOff>
        </xdr:to>
        <xdr:sp macro="" textlink="">
          <xdr:nvSpPr>
            <xdr:cNvPr id="8276" name="Drop Down 84" hidden="1">
              <a:extLst>
                <a:ext uri="{63B3BB69-23CF-44E3-9099-C40C66FF867C}">
                  <a14:compatExt spid="_x0000_s8276"/>
                </a:ext>
                <a:ext uri="{FF2B5EF4-FFF2-40B4-BE49-F238E27FC236}">
                  <a16:creationId xmlns:a16="http://schemas.microsoft.com/office/drawing/2014/main" id="{00000000-0008-0000-0D00-00005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13</xdr:row>
          <xdr:rowOff>76200</xdr:rowOff>
        </xdr:from>
        <xdr:to>
          <xdr:col>34</xdr:col>
          <xdr:colOff>933450</xdr:colOff>
          <xdr:row>13</xdr:row>
          <xdr:rowOff>333375</xdr:rowOff>
        </xdr:to>
        <xdr:sp macro="" textlink="">
          <xdr:nvSpPr>
            <xdr:cNvPr id="8277" name="Drop Down 85" hidden="1">
              <a:extLst>
                <a:ext uri="{63B3BB69-23CF-44E3-9099-C40C66FF867C}">
                  <a14:compatExt spid="_x0000_s8277"/>
                </a:ext>
                <a:ext uri="{FF2B5EF4-FFF2-40B4-BE49-F238E27FC236}">
                  <a16:creationId xmlns:a16="http://schemas.microsoft.com/office/drawing/2014/main" id="{00000000-0008-0000-0D00-00005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4</xdr:row>
          <xdr:rowOff>85725</xdr:rowOff>
        </xdr:from>
        <xdr:to>
          <xdr:col>37</xdr:col>
          <xdr:colOff>1247775</xdr:colOff>
          <xdr:row>4</xdr:row>
          <xdr:rowOff>342900</xdr:rowOff>
        </xdr:to>
        <xdr:sp macro="" textlink="">
          <xdr:nvSpPr>
            <xdr:cNvPr id="8278" name="Drop Down 86" hidden="1">
              <a:extLst>
                <a:ext uri="{63B3BB69-23CF-44E3-9099-C40C66FF867C}">
                  <a14:compatExt spid="_x0000_s8278"/>
                </a:ext>
                <a:ext uri="{FF2B5EF4-FFF2-40B4-BE49-F238E27FC236}">
                  <a16:creationId xmlns:a16="http://schemas.microsoft.com/office/drawing/2014/main" id="{00000000-0008-0000-0D00-00005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xdr:row>
          <xdr:rowOff>85725</xdr:rowOff>
        </xdr:from>
        <xdr:to>
          <xdr:col>37</xdr:col>
          <xdr:colOff>1247775</xdr:colOff>
          <xdr:row>5</xdr:row>
          <xdr:rowOff>342900</xdr:rowOff>
        </xdr:to>
        <xdr:sp macro="" textlink="">
          <xdr:nvSpPr>
            <xdr:cNvPr id="8279" name="Drop Down 87" hidden="1">
              <a:extLst>
                <a:ext uri="{63B3BB69-23CF-44E3-9099-C40C66FF867C}">
                  <a14:compatExt spid="_x0000_s8279"/>
                </a:ext>
                <a:ext uri="{FF2B5EF4-FFF2-40B4-BE49-F238E27FC236}">
                  <a16:creationId xmlns:a16="http://schemas.microsoft.com/office/drawing/2014/main" id="{00000000-0008-0000-0D00-00005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6</xdr:row>
          <xdr:rowOff>85725</xdr:rowOff>
        </xdr:from>
        <xdr:to>
          <xdr:col>37</xdr:col>
          <xdr:colOff>1247775</xdr:colOff>
          <xdr:row>6</xdr:row>
          <xdr:rowOff>342900</xdr:rowOff>
        </xdr:to>
        <xdr:sp macro="" textlink="">
          <xdr:nvSpPr>
            <xdr:cNvPr id="8280" name="Drop Down 88" hidden="1">
              <a:extLst>
                <a:ext uri="{63B3BB69-23CF-44E3-9099-C40C66FF867C}">
                  <a14:compatExt spid="_x0000_s8280"/>
                </a:ext>
                <a:ext uri="{FF2B5EF4-FFF2-40B4-BE49-F238E27FC236}">
                  <a16:creationId xmlns:a16="http://schemas.microsoft.com/office/drawing/2014/main" id="{00000000-0008-0000-0D00-00005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7</xdr:row>
          <xdr:rowOff>85725</xdr:rowOff>
        </xdr:from>
        <xdr:to>
          <xdr:col>37</xdr:col>
          <xdr:colOff>1247775</xdr:colOff>
          <xdr:row>7</xdr:row>
          <xdr:rowOff>342900</xdr:rowOff>
        </xdr:to>
        <xdr:sp macro="" textlink="">
          <xdr:nvSpPr>
            <xdr:cNvPr id="8281" name="Drop Down 89" hidden="1">
              <a:extLst>
                <a:ext uri="{63B3BB69-23CF-44E3-9099-C40C66FF867C}">
                  <a14:compatExt spid="_x0000_s8281"/>
                </a:ext>
                <a:ext uri="{FF2B5EF4-FFF2-40B4-BE49-F238E27FC236}">
                  <a16:creationId xmlns:a16="http://schemas.microsoft.com/office/drawing/2014/main" id="{00000000-0008-0000-0D00-00005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8</xdr:row>
          <xdr:rowOff>85725</xdr:rowOff>
        </xdr:from>
        <xdr:to>
          <xdr:col>37</xdr:col>
          <xdr:colOff>1247775</xdr:colOff>
          <xdr:row>8</xdr:row>
          <xdr:rowOff>342900</xdr:rowOff>
        </xdr:to>
        <xdr:sp macro="" textlink="">
          <xdr:nvSpPr>
            <xdr:cNvPr id="8282" name="Drop Down 90" hidden="1">
              <a:extLst>
                <a:ext uri="{63B3BB69-23CF-44E3-9099-C40C66FF867C}">
                  <a14:compatExt spid="_x0000_s8282"/>
                </a:ext>
                <a:ext uri="{FF2B5EF4-FFF2-40B4-BE49-F238E27FC236}">
                  <a16:creationId xmlns:a16="http://schemas.microsoft.com/office/drawing/2014/main" id="{00000000-0008-0000-0D00-00005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9</xdr:row>
          <xdr:rowOff>85725</xdr:rowOff>
        </xdr:from>
        <xdr:to>
          <xdr:col>37</xdr:col>
          <xdr:colOff>1247775</xdr:colOff>
          <xdr:row>9</xdr:row>
          <xdr:rowOff>342900</xdr:rowOff>
        </xdr:to>
        <xdr:sp macro="" textlink="">
          <xdr:nvSpPr>
            <xdr:cNvPr id="8283" name="Drop Down 91" hidden="1">
              <a:extLst>
                <a:ext uri="{63B3BB69-23CF-44E3-9099-C40C66FF867C}">
                  <a14:compatExt spid="_x0000_s8283"/>
                </a:ext>
                <a:ext uri="{FF2B5EF4-FFF2-40B4-BE49-F238E27FC236}">
                  <a16:creationId xmlns:a16="http://schemas.microsoft.com/office/drawing/2014/main" id="{00000000-0008-0000-0D00-00005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10</xdr:row>
          <xdr:rowOff>85725</xdr:rowOff>
        </xdr:from>
        <xdr:to>
          <xdr:col>37</xdr:col>
          <xdr:colOff>1247775</xdr:colOff>
          <xdr:row>10</xdr:row>
          <xdr:rowOff>342900</xdr:rowOff>
        </xdr:to>
        <xdr:sp macro="" textlink="">
          <xdr:nvSpPr>
            <xdr:cNvPr id="8284" name="Drop Down 92" hidden="1">
              <a:extLst>
                <a:ext uri="{63B3BB69-23CF-44E3-9099-C40C66FF867C}">
                  <a14:compatExt spid="_x0000_s8284"/>
                </a:ext>
                <a:ext uri="{FF2B5EF4-FFF2-40B4-BE49-F238E27FC236}">
                  <a16:creationId xmlns:a16="http://schemas.microsoft.com/office/drawing/2014/main" id="{00000000-0008-0000-0D00-00005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11</xdr:row>
          <xdr:rowOff>85725</xdr:rowOff>
        </xdr:from>
        <xdr:to>
          <xdr:col>37</xdr:col>
          <xdr:colOff>1247775</xdr:colOff>
          <xdr:row>11</xdr:row>
          <xdr:rowOff>342900</xdr:rowOff>
        </xdr:to>
        <xdr:sp macro="" textlink="">
          <xdr:nvSpPr>
            <xdr:cNvPr id="8285" name="Drop Down 93" hidden="1">
              <a:extLst>
                <a:ext uri="{63B3BB69-23CF-44E3-9099-C40C66FF867C}">
                  <a14:compatExt spid="_x0000_s8285"/>
                </a:ext>
                <a:ext uri="{FF2B5EF4-FFF2-40B4-BE49-F238E27FC236}">
                  <a16:creationId xmlns:a16="http://schemas.microsoft.com/office/drawing/2014/main" id="{00000000-0008-0000-0D00-00005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12</xdr:row>
          <xdr:rowOff>85725</xdr:rowOff>
        </xdr:from>
        <xdr:to>
          <xdr:col>37</xdr:col>
          <xdr:colOff>1247775</xdr:colOff>
          <xdr:row>12</xdr:row>
          <xdr:rowOff>342900</xdr:rowOff>
        </xdr:to>
        <xdr:sp macro="" textlink="">
          <xdr:nvSpPr>
            <xdr:cNvPr id="8286" name="Drop Down 94" hidden="1">
              <a:extLst>
                <a:ext uri="{63B3BB69-23CF-44E3-9099-C40C66FF867C}">
                  <a14:compatExt spid="_x0000_s8286"/>
                </a:ext>
                <a:ext uri="{FF2B5EF4-FFF2-40B4-BE49-F238E27FC236}">
                  <a16:creationId xmlns:a16="http://schemas.microsoft.com/office/drawing/2014/main" id="{00000000-0008-0000-0D00-00005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13</xdr:row>
          <xdr:rowOff>85725</xdr:rowOff>
        </xdr:from>
        <xdr:to>
          <xdr:col>37</xdr:col>
          <xdr:colOff>1247775</xdr:colOff>
          <xdr:row>13</xdr:row>
          <xdr:rowOff>342900</xdr:rowOff>
        </xdr:to>
        <xdr:sp macro="" textlink="">
          <xdr:nvSpPr>
            <xdr:cNvPr id="8287" name="Drop Down 95" hidden="1">
              <a:extLst>
                <a:ext uri="{63B3BB69-23CF-44E3-9099-C40C66FF867C}">
                  <a14:compatExt spid="_x0000_s8287"/>
                </a:ext>
                <a:ext uri="{FF2B5EF4-FFF2-40B4-BE49-F238E27FC236}">
                  <a16:creationId xmlns:a16="http://schemas.microsoft.com/office/drawing/2014/main" id="{00000000-0008-0000-0D00-00005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4</xdr:row>
          <xdr:rowOff>76200</xdr:rowOff>
        </xdr:from>
        <xdr:to>
          <xdr:col>39</xdr:col>
          <xdr:colOff>933450</xdr:colOff>
          <xdr:row>4</xdr:row>
          <xdr:rowOff>333375</xdr:rowOff>
        </xdr:to>
        <xdr:sp macro="" textlink="">
          <xdr:nvSpPr>
            <xdr:cNvPr id="8288" name="Drop Down 96" hidden="1">
              <a:extLst>
                <a:ext uri="{63B3BB69-23CF-44E3-9099-C40C66FF867C}">
                  <a14:compatExt spid="_x0000_s8288"/>
                </a:ext>
                <a:ext uri="{FF2B5EF4-FFF2-40B4-BE49-F238E27FC236}">
                  <a16:creationId xmlns:a16="http://schemas.microsoft.com/office/drawing/2014/main" id="{00000000-0008-0000-0D00-00006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5</xdr:row>
          <xdr:rowOff>76200</xdr:rowOff>
        </xdr:from>
        <xdr:to>
          <xdr:col>39</xdr:col>
          <xdr:colOff>933450</xdr:colOff>
          <xdr:row>5</xdr:row>
          <xdr:rowOff>333375</xdr:rowOff>
        </xdr:to>
        <xdr:sp macro="" textlink="">
          <xdr:nvSpPr>
            <xdr:cNvPr id="8289" name="Drop Down 97" hidden="1">
              <a:extLst>
                <a:ext uri="{63B3BB69-23CF-44E3-9099-C40C66FF867C}">
                  <a14:compatExt spid="_x0000_s8289"/>
                </a:ext>
                <a:ext uri="{FF2B5EF4-FFF2-40B4-BE49-F238E27FC236}">
                  <a16:creationId xmlns:a16="http://schemas.microsoft.com/office/drawing/2014/main" id="{00000000-0008-0000-0D00-00006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6</xdr:row>
          <xdr:rowOff>76200</xdr:rowOff>
        </xdr:from>
        <xdr:to>
          <xdr:col>39</xdr:col>
          <xdr:colOff>933450</xdr:colOff>
          <xdr:row>6</xdr:row>
          <xdr:rowOff>333375</xdr:rowOff>
        </xdr:to>
        <xdr:sp macro="" textlink="">
          <xdr:nvSpPr>
            <xdr:cNvPr id="8290" name="Drop Down 98" hidden="1">
              <a:extLst>
                <a:ext uri="{63B3BB69-23CF-44E3-9099-C40C66FF867C}">
                  <a14:compatExt spid="_x0000_s8290"/>
                </a:ext>
                <a:ext uri="{FF2B5EF4-FFF2-40B4-BE49-F238E27FC236}">
                  <a16:creationId xmlns:a16="http://schemas.microsoft.com/office/drawing/2014/main" id="{00000000-0008-0000-0D00-00006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7</xdr:row>
          <xdr:rowOff>76200</xdr:rowOff>
        </xdr:from>
        <xdr:to>
          <xdr:col>39</xdr:col>
          <xdr:colOff>933450</xdr:colOff>
          <xdr:row>7</xdr:row>
          <xdr:rowOff>333375</xdr:rowOff>
        </xdr:to>
        <xdr:sp macro="" textlink="">
          <xdr:nvSpPr>
            <xdr:cNvPr id="8291" name="Drop Down 99" hidden="1">
              <a:extLst>
                <a:ext uri="{63B3BB69-23CF-44E3-9099-C40C66FF867C}">
                  <a14:compatExt spid="_x0000_s8291"/>
                </a:ext>
                <a:ext uri="{FF2B5EF4-FFF2-40B4-BE49-F238E27FC236}">
                  <a16:creationId xmlns:a16="http://schemas.microsoft.com/office/drawing/2014/main" id="{00000000-0008-0000-0D00-00006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8</xdr:row>
          <xdr:rowOff>76200</xdr:rowOff>
        </xdr:from>
        <xdr:to>
          <xdr:col>39</xdr:col>
          <xdr:colOff>933450</xdr:colOff>
          <xdr:row>8</xdr:row>
          <xdr:rowOff>333375</xdr:rowOff>
        </xdr:to>
        <xdr:sp macro="" textlink="">
          <xdr:nvSpPr>
            <xdr:cNvPr id="8292" name="Drop Down 100" hidden="1">
              <a:extLst>
                <a:ext uri="{63B3BB69-23CF-44E3-9099-C40C66FF867C}">
                  <a14:compatExt spid="_x0000_s8292"/>
                </a:ext>
                <a:ext uri="{FF2B5EF4-FFF2-40B4-BE49-F238E27FC236}">
                  <a16:creationId xmlns:a16="http://schemas.microsoft.com/office/drawing/2014/main" id="{00000000-0008-0000-0D00-00006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9</xdr:row>
          <xdr:rowOff>76200</xdr:rowOff>
        </xdr:from>
        <xdr:to>
          <xdr:col>39</xdr:col>
          <xdr:colOff>933450</xdr:colOff>
          <xdr:row>9</xdr:row>
          <xdr:rowOff>333375</xdr:rowOff>
        </xdr:to>
        <xdr:sp macro="" textlink="">
          <xdr:nvSpPr>
            <xdr:cNvPr id="8293" name="Drop Down 101" hidden="1">
              <a:extLst>
                <a:ext uri="{63B3BB69-23CF-44E3-9099-C40C66FF867C}">
                  <a14:compatExt spid="_x0000_s8293"/>
                </a:ext>
                <a:ext uri="{FF2B5EF4-FFF2-40B4-BE49-F238E27FC236}">
                  <a16:creationId xmlns:a16="http://schemas.microsoft.com/office/drawing/2014/main" id="{00000000-0008-0000-0D00-00006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10</xdr:row>
          <xdr:rowOff>76200</xdr:rowOff>
        </xdr:from>
        <xdr:to>
          <xdr:col>39</xdr:col>
          <xdr:colOff>933450</xdr:colOff>
          <xdr:row>10</xdr:row>
          <xdr:rowOff>333375</xdr:rowOff>
        </xdr:to>
        <xdr:sp macro="" textlink="">
          <xdr:nvSpPr>
            <xdr:cNvPr id="8294" name="Drop Down 102" hidden="1">
              <a:extLst>
                <a:ext uri="{63B3BB69-23CF-44E3-9099-C40C66FF867C}">
                  <a14:compatExt spid="_x0000_s8294"/>
                </a:ext>
                <a:ext uri="{FF2B5EF4-FFF2-40B4-BE49-F238E27FC236}">
                  <a16:creationId xmlns:a16="http://schemas.microsoft.com/office/drawing/2014/main" id="{00000000-0008-0000-0D00-00006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11</xdr:row>
          <xdr:rowOff>76200</xdr:rowOff>
        </xdr:from>
        <xdr:to>
          <xdr:col>39</xdr:col>
          <xdr:colOff>933450</xdr:colOff>
          <xdr:row>11</xdr:row>
          <xdr:rowOff>333375</xdr:rowOff>
        </xdr:to>
        <xdr:sp macro="" textlink="">
          <xdr:nvSpPr>
            <xdr:cNvPr id="8295" name="Drop Down 103" hidden="1">
              <a:extLst>
                <a:ext uri="{63B3BB69-23CF-44E3-9099-C40C66FF867C}">
                  <a14:compatExt spid="_x0000_s8295"/>
                </a:ext>
                <a:ext uri="{FF2B5EF4-FFF2-40B4-BE49-F238E27FC236}">
                  <a16:creationId xmlns:a16="http://schemas.microsoft.com/office/drawing/2014/main" id="{00000000-0008-0000-0D00-00006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12</xdr:row>
          <xdr:rowOff>76200</xdr:rowOff>
        </xdr:from>
        <xdr:to>
          <xdr:col>39</xdr:col>
          <xdr:colOff>933450</xdr:colOff>
          <xdr:row>12</xdr:row>
          <xdr:rowOff>333375</xdr:rowOff>
        </xdr:to>
        <xdr:sp macro="" textlink="">
          <xdr:nvSpPr>
            <xdr:cNvPr id="8296" name="Drop Down 104" hidden="1">
              <a:extLst>
                <a:ext uri="{63B3BB69-23CF-44E3-9099-C40C66FF867C}">
                  <a14:compatExt spid="_x0000_s8296"/>
                </a:ext>
                <a:ext uri="{FF2B5EF4-FFF2-40B4-BE49-F238E27FC236}">
                  <a16:creationId xmlns:a16="http://schemas.microsoft.com/office/drawing/2014/main" id="{00000000-0008-0000-0D00-00006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13</xdr:row>
          <xdr:rowOff>76200</xdr:rowOff>
        </xdr:from>
        <xdr:to>
          <xdr:col>39</xdr:col>
          <xdr:colOff>933450</xdr:colOff>
          <xdr:row>13</xdr:row>
          <xdr:rowOff>333375</xdr:rowOff>
        </xdr:to>
        <xdr:sp macro="" textlink="">
          <xdr:nvSpPr>
            <xdr:cNvPr id="8297" name="Drop Down 105" hidden="1">
              <a:extLst>
                <a:ext uri="{63B3BB69-23CF-44E3-9099-C40C66FF867C}">
                  <a14:compatExt spid="_x0000_s8297"/>
                </a:ext>
                <a:ext uri="{FF2B5EF4-FFF2-40B4-BE49-F238E27FC236}">
                  <a16:creationId xmlns:a16="http://schemas.microsoft.com/office/drawing/2014/main" id="{00000000-0008-0000-0D00-00006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4</xdr:row>
          <xdr:rowOff>85725</xdr:rowOff>
        </xdr:from>
        <xdr:to>
          <xdr:col>42</xdr:col>
          <xdr:colOff>1238250</xdr:colOff>
          <xdr:row>4</xdr:row>
          <xdr:rowOff>342900</xdr:rowOff>
        </xdr:to>
        <xdr:sp macro="" textlink="">
          <xdr:nvSpPr>
            <xdr:cNvPr id="8298" name="Drop Down 106" hidden="1">
              <a:extLst>
                <a:ext uri="{63B3BB69-23CF-44E3-9099-C40C66FF867C}">
                  <a14:compatExt spid="_x0000_s8298"/>
                </a:ext>
                <a:ext uri="{FF2B5EF4-FFF2-40B4-BE49-F238E27FC236}">
                  <a16:creationId xmlns:a16="http://schemas.microsoft.com/office/drawing/2014/main" id="{00000000-0008-0000-0D00-00006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5</xdr:row>
          <xdr:rowOff>85725</xdr:rowOff>
        </xdr:from>
        <xdr:to>
          <xdr:col>42</xdr:col>
          <xdr:colOff>1238250</xdr:colOff>
          <xdr:row>5</xdr:row>
          <xdr:rowOff>342900</xdr:rowOff>
        </xdr:to>
        <xdr:sp macro="" textlink="">
          <xdr:nvSpPr>
            <xdr:cNvPr id="8299" name="Drop Down 107" hidden="1">
              <a:extLst>
                <a:ext uri="{63B3BB69-23CF-44E3-9099-C40C66FF867C}">
                  <a14:compatExt spid="_x0000_s8299"/>
                </a:ext>
                <a:ext uri="{FF2B5EF4-FFF2-40B4-BE49-F238E27FC236}">
                  <a16:creationId xmlns:a16="http://schemas.microsoft.com/office/drawing/2014/main" id="{00000000-0008-0000-0D00-00006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85725</xdr:rowOff>
        </xdr:from>
        <xdr:to>
          <xdr:col>42</xdr:col>
          <xdr:colOff>1238250</xdr:colOff>
          <xdr:row>6</xdr:row>
          <xdr:rowOff>342900</xdr:rowOff>
        </xdr:to>
        <xdr:sp macro="" textlink="">
          <xdr:nvSpPr>
            <xdr:cNvPr id="8300" name="Drop Down 108" hidden="1">
              <a:extLst>
                <a:ext uri="{63B3BB69-23CF-44E3-9099-C40C66FF867C}">
                  <a14:compatExt spid="_x0000_s8300"/>
                </a:ext>
                <a:ext uri="{FF2B5EF4-FFF2-40B4-BE49-F238E27FC236}">
                  <a16:creationId xmlns:a16="http://schemas.microsoft.com/office/drawing/2014/main" id="{00000000-0008-0000-0D00-00006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7</xdr:row>
          <xdr:rowOff>85725</xdr:rowOff>
        </xdr:from>
        <xdr:to>
          <xdr:col>42</xdr:col>
          <xdr:colOff>1238250</xdr:colOff>
          <xdr:row>7</xdr:row>
          <xdr:rowOff>342900</xdr:rowOff>
        </xdr:to>
        <xdr:sp macro="" textlink="">
          <xdr:nvSpPr>
            <xdr:cNvPr id="8301" name="Drop Down 109" hidden="1">
              <a:extLst>
                <a:ext uri="{63B3BB69-23CF-44E3-9099-C40C66FF867C}">
                  <a14:compatExt spid="_x0000_s8301"/>
                </a:ext>
                <a:ext uri="{FF2B5EF4-FFF2-40B4-BE49-F238E27FC236}">
                  <a16:creationId xmlns:a16="http://schemas.microsoft.com/office/drawing/2014/main" id="{00000000-0008-0000-0D00-00006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8</xdr:row>
          <xdr:rowOff>85725</xdr:rowOff>
        </xdr:from>
        <xdr:to>
          <xdr:col>42</xdr:col>
          <xdr:colOff>1238250</xdr:colOff>
          <xdr:row>8</xdr:row>
          <xdr:rowOff>342900</xdr:rowOff>
        </xdr:to>
        <xdr:sp macro="" textlink="">
          <xdr:nvSpPr>
            <xdr:cNvPr id="8302" name="Drop Down 110" hidden="1">
              <a:extLst>
                <a:ext uri="{63B3BB69-23CF-44E3-9099-C40C66FF867C}">
                  <a14:compatExt spid="_x0000_s8302"/>
                </a:ext>
                <a:ext uri="{FF2B5EF4-FFF2-40B4-BE49-F238E27FC236}">
                  <a16:creationId xmlns:a16="http://schemas.microsoft.com/office/drawing/2014/main" id="{00000000-0008-0000-0D00-00006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9</xdr:row>
          <xdr:rowOff>85725</xdr:rowOff>
        </xdr:from>
        <xdr:to>
          <xdr:col>42</xdr:col>
          <xdr:colOff>1238250</xdr:colOff>
          <xdr:row>9</xdr:row>
          <xdr:rowOff>342900</xdr:rowOff>
        </xdr:to>
        <xdr:sp macro="" textlink="">
          <xdr:nvSpPr>
            <xdr:cNvPr id="8303" name="Drop Down 111" hidden="1">
              <a:extLst>
                <a:ext uri="{63B3BB69-23CF-44E3-9099-C40C66FF867C}">
                  <a14:compatExt spid="_x0000_s8303"/>
                </a:ext>
                <a:ext uri="{FF2B5EF4-FFF2-40B4-BE49-F238E27FC236}">
                  <a16:creationId xmlns:a16="http://schemas.microsoft.com/office/drawing/2014/main" id="{00000000-0008-0000-0D00-00006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10</xdr:row>
          <xdr:rowOff>85725</xdr:rowOff>
        </xdr:from>
        <xdr:to>
          <xdr:col>42</xdr:col>
          <xdr:colOff>1238250</xdr:colOff>
          <xdr:row>10</xdr:row>
          <xdr:rowOff>342900</xdr:rowOff>
        </xdr:to>
        <xdr:sp macro="" textlink="">
          <xdr:nvSpPr>
            <xdr:cNvPr id="8304" name="Drop Down 112" hidden="1">
              <a:extLst>
                <a:ext uri="{63B3BB69-23CF-44E3-9099-C40C66FF867C}">
                  <a14:compatExt spid="_x0000_s8304"/>
                </a:ext>
                <a:ext uri="{FF2B5EF4-FFF2-40B4-BE49-F238E27FC236}">
                  <a16:creationId xmlns:a16="http://schemas.microsoft.com/office/drawing/2014/main" id="{00000000-0008-0000-0D00-00007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11</xdr:row>
          <xdr:rowOff>85725</xdr:rowOff>
        </xdr:from>
        <xdr:to>
          <xdr:col>42</xdr:col>
          <xdr:colOff>1238250</xdr:colOff>
          <xdr:row>11</xdr:row>
          <xdr:rowOff>342900</xdr:rowOff>
        </xdr:to>
        <xdr:sp macro="" textlink="">
          <xdr:nvSpPr>
            <xdr:cNvPr id="8305" name="Drop Down 113" hidden="1">
              <a:extLst>
                <a:ext uri="{63B3BB69-23CF-44E3-9099-C40C66FF867C}">
                  <a14:compatExt spid="_x0000_s8305"/>
                </a:ext>
                <a:ext uri="{FF2B5EF4-FFF2-40B4-BE49-F238E27FC236}">
                  <a16:creationId xmlns:a16="http://schemas.microsoft.com/office/drawing/2014/main" id="{00000000-0008-0000-0D00-00007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12</xdr:row>
          <xdr:rowOff>85725</xdr:rowOff>
        </xdr:from>
        <xdr:to>
          <xdr:col>42</xdr:col>
          <xdr:colOff>1238250</xdr:colOff>
          <xdr:row>12</xdr:row>
          <xdr:rowOff>342900</xdr:rowOff>
        </xdr:to>
        <xdr:sp macro="" textlink="">
          <xdr:nvSpPr>
            <xdr:cNvPr id="8306" name="Drop Down 114" hidden="1">
              <a:extLst>
                <a:ext uri="{63B3BB69-23CF-44E3-9099-C40C66FF867C}">
                  <a14:compatExt spid="_x0000_s8306"/>
                </a:ext>
                <a:ext uri="{FF2B5EF4-FFF2-40B4-BE49-F238E27FC236}">
                  <a16:creationId xmlns:a16="http://schemas.microsoft.com/office/drawing/2014/main" id="{00000000-0008-0000-0D00-00007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13</xdr:row>
          <xdr:rowOff>85725</xdr:rowOff>
        </xdr:from>
        <xdr:to>
          <xdr:col>42</xdr:col>
          <xdr:colOff>1238250</xdr:colOff>
          <xdr:row>13</xdr:row>
          <xdr:rowOff>342900</xdr:rowOff>
        </xdr:to>
        <xdr:sp macro="" textlink="">
          <xdr:nvSpPr>
            <xdr:cNvPr id="8307" name="Drop Down 115" hidden="1">
              <a:extLst>
                <a:ext uri="{63B3BB69-23CF-44E3-9099-C40C66FF867C}">
                  <a14:compatExt spid="_x0000_s8307"/>
                </a:ext>
                <a:ext uri="{FF2B5EF4-FFF2-40B4-BE49-F238E27FC236}">
                  <a16:creationId xmlns:a16="http://schemas.microsoft.com/office/drawing/2014/main" id="{00000000-0008-0000-0D00-00007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4</xdr:row>
          <xdr:rowOff>76200</xdr:rowOff>
        </xdr:from>
        <xdr:to>
          <xdr:col>44</xdr:col>
          <xdr:colOff>857250</xdr:colOff>
          <xdr:row>4</xdr:row>
          <xdr:rowOff>333375</xdr:rowOff>
        </xdr:to>
        <xdr:sp macro="" textlink="">
          <xdr:nvSpPr>
            <xdr:cNvPr id="8308" name="Drop Down 116" hidden="1">
              <a:extLst>
                <a:ext uri="{63B3BB69-23CF-44E3-9099-C40C66FF867C}">
                  <a14:compatExt spid="_x0000_s8308"/>
                </a:ext>
                <a:ext uri="{FF2B5EF4-FFF2-40B4-BE49-F238E27FC236}">
                  <a16:creationId xmlns:a16="http://schemas.microsoft.com/office/drawing/2014/main" id="{00000000-0008-0000-0D00-00007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5</xdr:row>
          <xdr:rowOff>76200</xdr:rowOff>
        </xdr:from>
        <xdr:to>
          <xdr:col>44</xdr:col>
          <xdr:colOff>857250</xdr:colOff>
          <xdr:row>5</xdr:row>
          <xdr:rowOff>333375</xdr:rowOff>
        </xdr:to>
        <xdr:sp macro="" textlink="">
          <xdr:nvSpPr>
            <xdr:cNvPr id="8309" name="Drop Down 117" hidden="1">
              <a:extLst>
                <a:ext uri="{63B3BB69-23CF-44E3-9099-C40C66FF867C}">
                  <a14:compatExt spid="_x0000_s8309"/>
                </a:ext>
                <a:ext uri="{FF2B5EF4-FFF2-40B4-BE49-F238E27FC236}">
                  <a16:creationId xmlns:a16="http://schemas.microsoft.com/office/drawing/2014/main" id="{00000000-0008-0000-0D00-00007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6</xdr:row>
          <xdr:rowOff>76200</xdr:rowOff>
        </xdr:from>
        <xdr:to>
          <xdr:col>44</xdr:col>
          <xdr:colOff>838200</xdr:colOff>
          <xdr:row>6</xdr:row>
          <xdr:rowOff>333375</xdr:rowOff>
        </xdr:to>
        <xdr:sp macro="" textlink="">
          <xdr:nvSpPr>
            <xdr:cNvPr id="8310" name="Drop Down 118" hidden="1">
              <a:extLst>
                <a:ext uri="{63B3BB69-23CF-44E3-9099-C40C66FF867C}">
                  <a14:compatExt spid="_x0000_s8310"/>
                </a:ext>
                <a:ext uri="{FF2B5EF4-FFF2-40B4-BE49-F238E27FC236}">
                  <a16:creationId xmlns:a16="http://schemas.microsoft.com/office/drawing/2014/main" id="{00000000-0008-0000-0D00-00007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7</xdr:row>
          <xdr:rowOff>76200</xdr:rowOff>
        </xdr:from>
        <xdr:to>
          <xdr:col>44</xdr:col>
          <xdr:colOff>876300</xdr:colOff>
          <xdr:row>7</xdr:row>
          <xdr:rowOff>333375</xdr:rowOff>
        </xdr:to>
        <xdr:sp macro="" textlink="">
          <xdr:nvSpPr>
            <xdr:cNvPr id="8311" name="Drop Down 119" hidden="1">
              <a:extLst>
                <a:ext uri="{63B3BB69-23CF-44E3-9099-C40C66FF867C}">
                  <a14:compatExt spid="_x0000_s8311"/>
                </a:ext>
                <a:ext uri="{FF2B5EF4-FFF2-40B4-BE49-F238E27FC236}">
                  <a16:creationId xmlns:a16="http://schemas.microsoft.com/office/drawing/2014/main" id="{00000000-0008-0000-0D00-00007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8</xdr:row>
          <xdr:rowOff>76200</xdr:rowOff>
        </xdr:from>
        <xdr:to>
          <xdr:col>44</xdr:col>
          <xdr:colOff>876300</xdr:colOff>
          <xdr:row>8</xdr:row>
          <xdr:rowOff>333375</xdr:rowOff>
        </xdr:to>
        <xdr:sp macro="" textlink="">
          <xdr:nvSpPr>
            <xdr:cNvPr id="8312" name="Drop Down 120" hidden="1">
              <a:extLst>
                <a:ext uri="{63B3BB69-23CF-44E3-9099-C40C66FF867C}">
                  <a14:compatExt spid="_x0000_s8312"/>
                </a:ext>
                <a:ext uri="{FF2B5EF4-FFF2-40B4-BE49-F238E27FC236}">
                  <a16:creationId xmlns:a16="http://schemas.microsoft.com/office/drawing/2014/main" id="{00000000-0008-0000-0D00-00007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9</xdr:row>
          <xdr:rowOff>76200</xdr:rowOff>
        </xdr:from>
        <xdr:to>
          <xdr:col>44</xdr:col>
          <xdr:colOff>876300</xdr:colOff>
          <xdr:row>9</xdr:row>
          <xdr:rowOff>333375</xdr:rowOff>
        </xdr:to>
        <xdr:sp macro="" textlink="">
          <xdr:nvSpPr>
            <xdr:cNvPr id="8313" name="Drop Down 121" hidden="1">
              <a:extLst>
                <a:ext uri="{63B3BB69-23CF-44E3-9099-C40C66FF867C}">
                  <a14:compatExt spid="_x0000_s8313"/>
                </a:ext>
                <a:ext uri="{FF2B5EF4-FFF2-40B4-BE49-F238E27FC236}">
                  <a16:creationId xmlns:a16="http://schemas.microsoft.com/office/drawing/2014/main" id="{00000000-0008-0000-0D00-00007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10</xdr:row>
          <xdr:rowOff>85725</xdr:rowOff>
        </xdr:from>
        <xdr:to>
          <xdr:col>44</xdr:col>
          <xdr:colOff>876300</xdr:colOff>
          <xdr:row>10</xdr:row>
          <xdr:rowOff>342900</xdr:rowOff>
        </xdr:to>
        <xdr:sp macro="" textlink="">
          <xdr:nvSpPr>
            <xdr:cNvPr id="8314" name="Drop Down 122" hidden="1">
              <a:extLst>
                <a:ext uri="{63B3BB69-23CF-44E3-9099-C40C66FF867C}">
                  <a14:compatExt spid="_x0000_s8314"/>
                </a:ext>
                <a:ext uri="{FF2B5EF4-FFF2-40B4-BE49-F238E27FC236}">
                  <a16:creationId xmlns:a16="http://schemas.microsoft.com/office/drawing/2014/main" id="{00000000-0008-0000-0D00-00007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11</xdr:row>
          <xdr:rowOff>76200</xdr:rowOff>
        </xdr:from>
        <xdr:to>
          <xdr:col>44</xdr:col>
          <xdr:colOff>876300</xdr:colOff>
          <xdr:row>11</xdr:row>
          <xdr:rowOff>333375</xdr:rowOff>
        </xdr:to>
        <xdr:sp macro="" textlink="">
          <xdr:nvSpPr>
            <xdr:cNvPr id="8315" name="Drop Down 123" hidden="1">
              <a:extLst>
                <a:ext uri="{63B3BB69-23CF-44E3-9099-C40C66FF867C}">
                  <a14:compatExt spid="_x0000_s8315"/>
                </a:ext>
                <a:ext uri="{FF2B5EF4-FFF2-40B4-BE49-F238E27FC236}">
                  <a16:creationId xmlns:a16="http://schemas.microsoft.com/office/drawing/2014/main" id="{00000000-0008-0000-0D00-00007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12</xdr:row>
          <xdr:rowOff>76200</xdr:rowOff>
        </xdr:from>
        <xdr:to>
          <xdr:col>44</xdr:col>
          <xdr:colOff>876300</xdr:colOff>
          <xdr:row>12</xdr:row>
          <xdr:rowOff>333375</xdr:rowOff>
        </xdr:to>
        <xdr:sp macro="" textlink="">
          <xdr:nvSpPr>
            <xdr:cNvPr id="8316" name="Drop Down 124" hidden="1">
              <a:extLst>
                <a:ext uri="{63B3BB69-23CF-44E3-9099-C40C66FF867C}">
                  <a14:compatExt spid="_x0000_s8316"/>
                </a:ext>
                <a:ext uri="{FF2B5EF4-FFF2-40B4-BE49-F238E27FC236}">
                  <a16:creationId xmlns:a16="http://schemas.microsoft.com/office/drawing/2014/main" id="{00000000-0008-0000-0D00-00007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13</xdr:row>
          <xdr:rowOff>76200</xdr:rowOff>
        </xdr:from>
        <xdr:to>
          <xdr:col>44</xdr:col>
          <xdr:colOff>876300</xdr:colOff>
          <xdr:row>13</xdr:row>
          <xdr:rowOff>333375</xdr:rowOff>
        </xdr:to>
        <xdr:sp macro="" textlink="">
          <xdr:nvSpPr>
            <xdr:cNvPr id="8317" name="Drop Down 125" hidden="1">
              <a:extLst>
                <a:ext uri="{63B3BB69-23CF-44E3-9099-C40C66FF867C}">
                  <a14:compatExt spid="_x0000_s8317"/>
                </a:ext>
                <a:ext uri="{FF2B5EF4-FFF2-40B4-BE49-F238E27FC236}">
                  <a16:creationId xmlns:a16="http://schemas.microsoft.com/office/drawing/2014/main" id="{00000000-0008-0000-0D00-00007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4</xdr:row>
          <xdr:rowOff>76200</xdr:rowOff>
        </xdr:from>
        <xdr:to>
          <xdr:col>47</xdr:col>
          <xdr:colOff>1219200</xdr:colOff>
          <xdr:row>4</xdr:row>
          <xdr:rowOff>333375</xdr:rowOff>
        </xdr:to>
        <xdr:sp macro="" textlink="">
          <xdr:nvSpPr>
            <xdr:cNvPr id="8318" name="Drop Down 126" hidden="1">
              <a:extLst>
                <a:ext uri="{63B3BB69-23CF-44E3-9099-C40C66FF867C}">
                  <a14:compatExt spid="_x0000_s8318"/>
                </a:ext>
                <a:ext uri="{FF2B5EF4-FFF2-40B4-BE49-F238E27FC236}">
                  <a16:creationId xmlns:a16="http://schemas.microsoft.com/office/drawing/2014/main" id="{00000000-0008-0000-0D00-00007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5</xdr:row>
          <xdr:rowOff>76200</xdr:rowOff>
        </xdr:from>
        <xdr:to>
          <xdr:col>47</xdr:col>
          <xdr:colOff>1219200</xdr:colOff>
          <xdr:row>5</xdr:row>
          <xdr:rowOff>333375</xdr:rowOff>
        </xdr:to>
        <xdr:sp macro="" textlink="">
          <xdr:nvSpPr>
            <xdr:cNvPr id="8319" name="Drop Down 127" hidden="1">
              <a:extLst>
                <a:ext uri="{63B3BB69-23CF-44E3-9099-C40C66FF867C}">
                  <a14:compatExt spid="_x0000_s8319"/>
                </a:ext>
                <a:ext uri="{FF2B5EF4-FFF2-40B4-BE49-F238E27FC236}">
                  <a16:creationId xmlns:a16="http://schemas.microsoft.com/office/drawing/2014/main" id="{00000000-0008-0000-0D00-00007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xdr:row>
          <xdr:rowOff>76200</xdr:rowOff>
        </xdr:from>
        <xdr:to>
          <xdr:col>47</xdr:col>
          <xdr:colOff>1219200</xdr:colOff>
          <xdr:row>6</xdr:row>
          <xdr:rowOff>333375</xdr:rowOff>
        </xdr:to>
        <xdr:sp macro="" textlink="">
          <xdr:nvSpPr>
            <xdr:cNvPr id="8320" name="Drop Down 128" hidden="1">
              <a:extLst>
                <a:ext uri="{63B3BB69-23CF-44E3-9099-C40C66FF867C}">
                  <a14:compatExt spid="_x0000_s8320"/>
                </a:ext>
                <a:ext uri="{FF2B5EF4-FFF2-40B4-BE49-F238E27FC236}">
                  <a16:creationId xmlns:a16="http://schemas.microsoft.com/office/drawing/2014/main" id="{00000000-0008-0000-0D00-00008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xdr:row>
          <xdr:rowOff>76200</xdr:rowOff>
        </xdr:from>
        <xdr:to>
          <xdr:col>47</xdr:col>
          <xdr:colOff>1219200</xdr:colOff>
          <xdr:row>7</xdr:row>
          <xdr:rowOff>333375</xdr:rowOff>
        </xdr:to>
        <xdr:sp macro="" textlink="">
          <xdr:nvSpPr>
            <xdr:cNvPr id="8321" name="Drop Down 129" hidden="1">
              <a:extLst>
                <a:ext uri="{63B3BB69-23CF-44E3-9099-C40C66FF867C}">
                  <a14:compatExt spid="_x0000_s8321"/>
                </a:ext>
                <a:ext uri="{FF2B5EF4-FFF2-40B4-BE49-F238E27FC236}">
                  <a16:creationId xmlns:a16="http://schemas.microsoft.com/office/drawing/2014/main" id="{00000000-0008-0000-0D00-00008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8</xdr:row>
          <xdr:rowOff>76200</xdr:rowOff>
        </xdr:from>
        <xdr:to>
          <xdr:col>47</xdr:col>
          <xdr:colOff>1219200</xdr:colOff>
          <xdr:row>8</xdr:row>
          <xdr:rowOff>333375</xdr:rowOff>
        </xdr:to>
        <xdr:sp macro="" textlink="">
          <xdr:nvSpPr>
            <xdr:cNvPr id="8322" name="Drop Down 130" hidden="1">
              <a:extLst>
                <a:ext uri="{63B3BB69-23CF-44E3-9099-C40C66FF867C}">
                  <a14:compatExt spid="_x0000_s8322"/>
                </a:ext>
                <a:ext uri="{FF2B5EF4-FFF2-40B4-BE49-F238E27FC236}">
                  <a16:creationId xmlns:a16="http://schemas.microsoft.com/office/drawing/2014/main" id="{00000000-0008-0000-0D00-00008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9</xdr:row>
          <xdr:rowOff>76200</xdr:rowOff>
        </xdr:from>
        <xdr:to>
          <xdr:col>47</xdr:col>
          <xdr:colOff>1219200</xdr:colOff>
          <xdr:row>9</xdr:row>
          <xdr:rowOff>333375</xdr:rowOff>
        </xdr:to>
        <xdr:sp macro="" textlink="">
          <xdr:nvSpPr>
            <xdr:cNvPr id="8323" name="Drop Down 131" hidden="1">
              <a:extLst>
                <a:ext uri="{63B3BB69-23CF-44E3-9099-C40C66FF867C}">
                  <a14:compatExt spid="_x0000_s8323"/>
                </a:ext>
                <a:ext uri="{FF2B5EF4-FFF2-40B4-BE49-F238E27FC236}">
                  <a16:creationId xmlns:a16="http://schemas.microsoft.com/office/drawing/2014/main" id="{00000000-0008-0000-0D00-00008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10</xdr:row>
          <xdr:rowOff>76200</xdr:rowOff>
        </xdr:from>
        <xdr:to>
          <xdr:col>47</xdr:col>
          <xdr:colOff>1219200</xdr:colOff>
          <xdr:row>10</xdr:row>
          <xdr:rowOff>333375</xdr:rowOff>
        </xdr:to>
        <xdr:sp macro="" textlink="">
          <xdr:nvSpPr>
            <xdr:cNvPr id="8324" name="Drop Down 132" hidden="1">
              <a:extLst>
                <a:ext uri="{63B3BB69-23CF-44E3-9099-C40C66FF867C}">
                  <a14:compatExt spid="_x0000_s8324"/>
                </a:ext>
                <a:ext uri="{FF2B5EF4-FFF2-40B4-BE49-F238E27FC236}">
                  <a16:creationId xmlns:a16="http://schemas.microsoft.com/office/drawing/2014/main" id="{00000000-0008-0000-0D00-00008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11</xdr:row>
          <xdr:rowOff>76200</xdr:rowOff>
        </xdr:from>
        <xdr:to>
          <xdr:col>47</xdr:col>
          <xdr:colOff>1219200</xdr:colOff>
          <xdr:row>11</xdr:row>
          <xdr:rowOff>333375</xdr:rowOff>
        </xdr:to>
        <xdr:sp macro="" textlink="">
          <xdr:nvSpPr>
            <xdr:cNvPr id="8325" name="Drop Down 133" hidden="1">
              <a:extLst>
                <a:ext uri="{63B3BB69-23CF-44E3-9099-C40C66FF867C}">
                  <a14:compatExt spid="_x0000_s8325"/>
                </a:ext>
                <a:ext uri="{FF2B5EF4-FFF2-40B4-BE49-F238E27FC236}">
                  <a16:creationId xmlns:a16="http://schemas.microsoft.com/office/drawing/2014/main" id="{00000000-0008-0000-0D00-00008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12</xdr:row>
          <xdr:rowOff>76200</xdr:rowOff>
        </xdr:from>
        <xdr:to>
          <xdr:col>47</xdr:col>
          <xdr:colOff>1219200</xdr:colOff>
          <xdr:row>12</xdr:row>
          <xdr:rowOff>333375</xdr:rowOff>
        </xdr:to>
        <xdr:sp macro="" textlink="">
          <xdr:nvSpPr>
            <xdr:cNvPr id="8326" name="Drop Down 134" hidden="1">
              <a:extLst>
                <a:ext uri="{63B3BB69-23CF-44E3-9099-C40C66FF867C}">
                  <a14:compatExt spid="_x0000_s8326"/>
                </a:ext>
                <a:ext uri="{FF2B5EF4-FFF2-40B4-BE49-F238E27FC236}">
                  <a16:creationId xmlns:a16="http://schemas.microsoft.com/office/drawing/2014/main" id="{00000000-0008-0000-0D00-00008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13</xdr:row>
          <xdr:rowOff>76200</xdr:rowOff>
        </xdr:from>
        <xdr:to>
          <xdr:col>47</xdr:col>
          <xdr:colOff>1219200</xdr:colOff>
          <xdr:row>13</xdr:row>
          <xdr:rowOff>333375</xdr:rowOff>
        </xdr:to>
        <xdr:sp macro="" textlink="">
          <xdr:nvSpPr>
            <xdr:cNvPr id="8327" name="Drop Down 135" hidden="1">
              <a:extLst>
                <a:ext uri="{63B3BB69-23CF-44E3-9099-C40C66FF867C}">
                  <a14:compatExt spid="_x0000_s8327"/>
                </a:ext>
                <a:ext uri="{FF2B5EF4-FFF2-40B4-BE49-F238E27FC236}">
                  <a16:creationId xmlns:a16="http://schemas.microsoft.com/office/drawing/2014/main" id="{00000000-0008-0000-0D00-00008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4</xdr:row>
          <xdr:rowOff>76200</xdr:rowOff>
        </xdr:from>
        <xdr:to>
          <xdr:col>49</xdr:col>
          <xdr:colOff>866775</xdr:colOff>
          <xdr:row>4</xdr:row>
          <xdr:rowOff>333375</xdr:rowOff>
        </xdr:to>
        <xdr:sp macro="" textlink="">
          <xdr:nvSpPr>
            <xdr:cNvPr id="8328" name="Drop Down 136" hidden="1">
              <a:extLst>
                <a:ext uri="{63B3BB69-23CF-44E3-9099-C40C66FF867C}">
                  <a14:compatExt spid="_x0000_s8328"/>
                </a:ext>
                <a:ext uri="{FF2B5EF4-FFF2-40B4-BE49-F238E27FC236}">
                  <a16:creationId xmlns:a16="http://schemas.microsoft.com/office/drawing/2014/main" id="{00000000-0008-0000-0D00-00008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5</xdr:row>
          <xdr:rowOff>76200</xdr:rowOff>
        </xdr:from>
        <xdr:to>
          <xdr:col>49</xdr:col>
          <xdr:colOff>866775</xdr:colOff>
          <xdr:row>5</xdr:row>
          <xdr:rowOff>333375</xdr:rowOff>
        </xdr:to>
        <xdr:sp macro="" textlink="">
          <xdr:nvSpPr>
            <xdr:cNvPr id="8329" name="Drop Down 137" hidden="1">
              <a:extLst>
                <a:ext uri="{63B3BB69-23CF-44E3-9099-C40C66FF867C}">
                  <a14:compatExt spid="_x0000_s8329"/>
                </a:ext>
                <a:ext uri="{FF2B5EF4-FFF2-40B4-BE49-F238E27FC236}">
                  <a16:creationId xmlns:a16="http://schemas.microsoft.com/office/drawing/2014/main" id="{00000000-0008-0000-0D00-00008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6</xdr:row>
          <xdr:rowOff>76200</xdr:rowOff>
        </xdr:from>
        <xdr:to>
          <xdr:col>49</xdr:col>
          <xdr:colOff>866775</xdr:colOff>
          <xdr:row>6</xdr:row>
          <xdr:rowOff>333375</xdr:rowOff>
        </xdr:to>
        <xdr:sp macro="" textlink="">
          <xdr:nvSpPr>
            <xdr:cNvPr id="8330" name="Drop Down 138" hidden="1">
              <a:extLst>
                <a:ext uri="{63B3BB69-23CF-44E3-9099-C40C66FF867C}">
                  <a14:compatExt spid="_x0000_s8330"/>
                </a:ext>
                <a:ext uri="{FF2B5EF4-FFF2-40B4-BE49-F238E27FC236}">
                  <a16:creationId xmlns:a16="http://schemas.microsoft.com/office/drawing/2014/main" id="{00000000-0008-0000-0D00-00008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7</xdr:row>
          <xdr:rowOff>76200</xdr:rowOff>
        </xdr:from>
        <xdr:to>
          <xdr:col>49</xdr:col>
          <xdr:colOff>866775</xdr:colOff>
          <xdr:row>7</xdr:row>
          <xdr:rowOff>333375</xdr:rowOff>
        </xdr:to>
        <xdr:sp macro="" textlink="">
          <xdr:nvSpPr>
            <xdr:cNvPr id="8331" name="Drop Down 139" hidden="1">
              <a:extLst>
                <a:ext uri="{63B3BB69-23CF-44E3-9099-C40C66FF867C}">
                  <a14:compatExt spid="_x0000_s8331"/>
                </a:ext>
                <a:ext uri="{FF2B5EF4-FFF2-40B4-BE49-F238E27FC236}">
                  <a16:creationId xmlns:a16="http://schemas.microsoft.com/office/drawing/2014/main" id="{00000000-0008-0000-0D00-00008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8</xdr:row>
          <xdr:rowOff>76200</xdr:rowOff>
        </xdr:from>
        <xdr:to>
          <xdr:col>49</xdr:col>
          <xdr:colOff>866775</xdr:colOff>
          <xdr:row>8</xdr:row>
          <xdr:rowOff>333375</xdr:rowOff>
        </xdr:to>
        <xdr:sp macro="" textlink="">
          <xdr:nvSpPr>
            <xdr:cNvPr id="8332" name="Drop Down 140" hidden="1">
              <a:extLst>
                <a:ext uri="{63B3BB69-23CF-44E3-9099-C40C66FF867C}">
                  <a14:compatExt spid="_x0000_s8332"/>
                </a:ext>
                <a:ext uri="{FF2B5EF4-FFF2-40B4-BE49-F238E27FC236}">
                  <a16:creationId xmlns:a16="http://schemas.microsoft.com/office/drawing/2014/main" id="{00000000-0008-0000-0D00-00008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9</xdr:row>
          <xdr:rowOff>76200</xdr:rowOff>
        </xdr:from>
        <xdr:to>
          <xdr:col>49</xdr:col>
          <xdr:colOff>866775</xdr:colOff>
          <xdr:row>9</xdr:row>
          <xdr:rowOff>333375</xdr:rowOff>
        </xdr:to>
        <xdr:sp macro="" textlink="">
          <xdr:nvSpPr>
            <xdr:cNvPr id="8333" name="Drop Down 141" hidden="1">
              <a:extLst>
                <a:ext uri="{63B3BB69-23CF-44E3-9099-C40C66FF867C}">
                  <a14:compatExt spid="_x0000_s8333"/>
                </a:ext>
                <a:ext uri="{FF2B5EF4-FFF2-40B4-BE49-F238E27FC236}">
                  <a16:creationId xmlns:a16="http://schemas.microsoft.com/office/drawing/2014/main" id="{00000000-0008-0000-0D00-00008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10</xdr:row>
          <xdr:rowOff>76200</xdr:rowOff>
        </xdr:from>
        <xdr:to>
          <xdr:col>49</xdr:col>
          <xdr:colOff>866775</xdr:colOff>
          <xdr:row>10</xdr:row>
          <xdr:rowOff>333375</xdr:rowOff>
        </xdr:to>
        <xdr:sp macro="" textlink="">
          <xdr:nvSpPr>
            <xdr:cNvPr id="8334" name="Drop Down 142" hidden="1">
              <a:extLst>
                <a:ext uri="{63B3BB69-23CF-44E3-9099-C40C66FF867C}">
                  <a14:compatExt spid="_x0000_s8334"/>
                </a:ext>
                <a:ext uri="{FF2B5EF4-FFF2-40B4-BE49-F238E27FC236}">
                  <a16:creationId xmlns:a16="http://schemas.microsoft.com/office/drawing/2014/main" id="{00000000-0008-0000-0D00-00008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11</xdr:row>
          <xdr:rowOff>76200</xdr:rowOff>
        </xdr:from>
        <xdr:to>
          <xdr:col>49</xdr:col>
          <xdr:colOff>866775</xdr:colOff>
          <xdr:row>11</xdr:row>
          <xdr:rowOff>333375</xdr:rowOff>
        </xdr:to>
        <xdr:sp macro="" textlink="">
          <xdr:nvSpPr>
            <xdr:cNvPr id="8335" name="Drop Down 143" hidden="1">
              <a:extLst>
                <a:ext uri="{63B3BB69-23CF-44E3-9099-C40C66FF867C}">
                  <a14:compatExt spid="_x0000_s8335"/>
                </a:ext>
                <a:ext uri="{FF2B5EF4-FFF2-40B4-BE49-F238E27FC236}">
                  <a16:creationId xmlns:a16="http://schemas.microsoft.com/office/drawing/2014/main" id="{00000000-0008-0000-0D00-00008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12</xdr:row>
          <xdr:rowOff>76200</xdr:rowOff>
        </xdr:from>
        <xdr:to>
          <xdr:col>49</xdr:col>
          <xdr:colOff>866775</xdr:colOff>
          <xdr:row>12</xdr:row>
          <xdr:rowOff>333375</xdr:rowOff>
        </xdr:to>
        <xdr:sp macro="" textlink="">
          <xdr:nvSpPr>
            <xdr:cNvPr id="8336" name="Drop Down 144" hidden="1">
              <a:extLst>
                <a:ext uri="{63B3BB69-23CF-44E3-9099-C40C66FF867C}">
                  <a14:compatExt spid="_x0000_s8336"/>
                </a:ext>
                <a:ext uri="{FF2B5EF4-FFF2-40B4-BE49-F238E27FC236}">
                  <a16:creationId xmlns:a16="http://schemas.microsoft.com/office/drawing/2014/main" id="{00000000-0008-0000-0D00-00009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13</xdr:row>
          <xdr:rowOff>76200</xdr:rowOff>
        </xdr:from>
        <xdr:to>
          <xdr:col>49</xdr:col>
          <xdr:colOff>866775</xdr:colOff>
          <xdr:row>13</xdr:row>
          <xdr:rowOff>333375</xdr:rowOff>
        </xdr:to>
        <xdr:sp macro="" textlink="">
          <xdr:nvSpPr>
            <xdr:cNvPr id="8337" name="Drop Down 145" hidden="1">
              <a:extLst>
                <a:ext uri="{63B3BB69-23CF-44E3-9099-C40C66FF867C}">
                  <a14:compatExt spid="_x0000_s8337"/>
                </a:ext>
                <a:ext uri="{FF2B5EF4-FFF2-40B4-BE49-F238E27FC236}">
                  <a16:creationId xmlns:a16="http://schemas.microsoft.com/office/drawing/2014/main" id="{00000000-0008-0000-0D00-00009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ross%20Branch%20Collaboration%20File/SY%202014-15%206%20cents%20tool/To%20post/SP34-2012lunch9-12_upda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ross%20Branch%20Collaboration%20File/SY%202014-15%206%20cents%20tool/To%20post/SP34-2012lunch9-12updated_7da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Saturday"/>
      <sheetName val="Sunday"/>
      <sheetName val="Weekly Report"/>
      <sheetName val="Weekly Menu"/>
      <sheetName val="Monday (2)"/>
      <sheetName val="Nutrient Instructions"/>
      <sheetName val="Simplified Nutrient Assess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17" Type="http://schemas.openxmlformats.org/officeDocument/2006/relationships/ctrlProp" Target="../ctrlProps/ctrlProp834.xml"/><Relationship Id="rId21" Type="http://schemas.openxmlformats.org/officeDocument/2006/relationships/ctrlProp" Target="../ctrlProps/ctrlProp738.xml"/><Relationship Id="rId42" Type="http://schemas.openxmlformats.org/officeDocument/2006/relationships/ctrlProp" Target="../ctrlProps/ctrlProp759.xml"/><Relationship Id="rId63" Type="http://schemas.openxmlformats.org/officeDocument/2006/relationships/ctrlProp" Target="../ctrlProps/ctrlProp780.xml"/><Relationship Id="rId84" Type="http://schemas.openxmlformats.org/officeDocument/2006/relationships/ctrlProp" Target="../ctrlProps/ctrlProp801.xml"/><Relationship Id="rId138" Type="http://schemas.openxmlformats.org/officeDocument/2006/relationships/ctrlProp" Target="../ctrlProps/ctrlProp855.xml"/><Relationship Id="rId107" Type="http://schemas.openxmlformats.org/officeDocument/2006/relationships/ctrlProp" Target="../ctrlProps/ctrlProp824.xml"/><Relationship Id="rId11" Type="http://schemas.openxmlformats.org/officeDocument/2006/relationships/ctrlProp" Target="../ctrlProps/ctrlProp728.xml"/><Relationship Id="rId32" Type="http://schemas.openxmlformats.org/officeDocument/2006/relationships/ctrlProp" Target="../ctrlProps/ctrlProp749.xml"/><Relationship Id="rId37" Type="http://schemas.openxmlformats.org/officeDocument/2006/relationships/ctrlProp" Target="../ctrlProps/ctrlProp754.xml"/><Relationship Id="rId53" Type="http://schemas.openxmlformats.org/officeDocument/2006/relationships/ctrlProp" Target="../ctrlProps/ctrlProp770.xml"/><Relationship Id="rId58" Type="http://schemas.openxmlformats.org/officeDocument/2006/relationships/ctrlProp" Target="../ctrlProps/ctrlProp775.xml"/><Relationship Id="rId74" Type="http://schemas.openxmlformats.org/officeDocument/2006/relationships/ctrlProp" Target="../ctrlProps/ctrlProp791.xml"/><Relationship Id="rId79" Type="http://schemas.openxmlformats.org/officeDocument/2006/relationships/ctrlProp" Target="../ctrlProps/ctrlProp796.xml"/><Relationship Id="rId102" Type="http://schemas.openxmlformats.org/officeDocument/2006/relationships/ctrlProp" Target="../ctrlProps/ctrlProp819.xml"/><Relationship Id="rId123" Type="http://schemas.openxmlformats.org/officeDocument/2006/relationships/ctrlProp" Target="../ctrlProps/ctrlProp840.xml"/><Relationship Id="rId128" Type="http://schemas.openxmlformats.org/officeDocument/2006/relationships/ctrlProp" Target="../ctrlProps/ctrlProp845.xml"/><Relationship Id="rId5" Type="http://schemas.openxmlformats.org/officeDocument/2006/relationships/vmlDrawing" Target="../drawings/vmlDrawing13.vml"/><Relationship Id="rId90" Type="http://schemas.openxmlformats.org/officeDocument/2006/relationships/ctrlProp" Target="../ctrlProps/ctrlProp807.xml"/><Relationship Id="rId95" Type="http://schemas.openxmlformats.org/officeDocument/2006/relationships/ctrlProp" Target="../ctrlProps/ctrlProp812.xml"/><Relationship Id="rId22" Type="http://schemas.openxmlformats.org/officeDocument/2006/relationships/ctrlProp" Target="../ctrlProps/ctrlProp739.xml"/><Relationship Id="rId27" Type="http://schemas.openxmlformats.org/officeDocument/2006/relationships/ctrlProp" Target="../ctrlProps/ctrlProp744.xml"/><Relationship Id="rId43" Type="http://schemas.openxmlformats.org/officeDocument/2006/relationships/ctrlProp" Target="../ctrlProps/ctrlProp760.xml"/><Relationship Id="rId48" Type="http://schemas.openxmlformats.org/officeDocument/2006/relationships/ctrlProp" Target="../ctrlProps/ctrlProp765.xml"/><Relationship Id="rId64" Type="http://schemas.openxmlformats.org/officeDocument/2006/relationships/ctrlProp" Target="../ctrlProps/ctrlProp781.xml"/><Relationship Id="rId69" Type="http://schemas.openxmlformats.org/officeDocument/2006/relationships/ctrlProp" Target="../ctrlProps/ctrlProp786.xml"/><Relationship Id="rId113" Type="http://schemas.openxmlformats.org/officeDocument/2006/relationships/ctrlProp" Target="../ctrlProps/ctrlProp830.xml"/><Relationship Id="rId118" Type="http://schemas.openxmlformats.org/officeDocument/2006/relationships/ctrlProp" Target="../ctrlProps/ctrlProp835.xml"/><Relationship Id="rId134" Type="http://schemas.openxmlformats.org/officeDocument/2006/relationships/ctrlProp" Target="../ctrlProps/ctrlProp851.xml"/><Relationship Id="rId139" Type="http://schemas.openxmlformats.org/officeDocument/2006/relationships/ctrlProp" Target="../ctrlProps/ctrlProp856.xml"/><Relationship Id="rId80" Type="http://schemas.openxmlformats.org/officeDocument/2006/relationships/ctrlProp" Target="../ctrlProps/ctrlProp797.xml"/><Relationship Id="rId85" Type="http://schemas.openxmlformats.org/officeDocument/2006/relationships/ctrlProp" Target="../ctrlProps/ctrlProp802.xml"/><Relationship Id="rId12" Type="http://schemas.openxmlformats.org/officeDocument/2006/relationships/ctrlProp" Target="../ctrlProps/ctrlProp729.xml"/><Relationship Id="rId17" Type="http://schemas.openxmlformats.org/officeDocument/2006/relationships/ctrlProp" Target="../ctrlProps/ctrlProp734.xml"/><Relationship Id="rId33" Type="http://schemas.openxmlformats.org/officeDocument/2006/relationships/ctrlProp" Target="../ctrlProps/ctrlProp750.xml"/><Relationship Id="rId38" Type="http://schemas.openxmlformats.org/officeDocument/2006/relationships/ctrlProp" Target="../ctrlProps/ctrlProp755.xml"/><Relationship Id="rId59" Type="http://schemas.openxmlformats.org/officeDocument/2006/relationships/ctrlProp" Target="../ctrlProps/ctrlProp776.xml"/><Relationship Id="rId103" Type="http://schemas.openxmlformats.org/officeDocument/2006/relationships/ctrlProp" Target="../ctrlProps/ctrlProp820.xml"/><Relationship Id="rId108" Type="http://schemas.openxmlformats.org/officeDocument/2006/relationships/ctrlProp" Target="../ctrlProps/ctrlProp825.xml"/><Relationship Id="rId124" Type="http://schemas.openxmlformats.org/officeDocument/2006/relationships/ctrlProp" Target="../ctrlProps/ctrlProp841.xml"/><Relationship Id="rId129" Type="http://schemas.openxmlformats.org/officeDocument/2006/relationships/ctrlProp" Target="../ctrlProps/ctrlProp846.xml"/><Relationship Id="rId54" Type="http://schemas.openxmlformats.org/officeDocument/2006/relationships/ctrlProp" Target="../ctrlProps/ctrlProp771.xml"/><Relationship Id="rId70" Type="http://schemas.openxmlformats.org/officeDocument/2006/relationships/ctrlProp" Target="../ctrlProps/ctrlProp787.xml"/><Relationship Id="rId75" Type="http://schemas.openxmlformats.org/officeDocument/2006/relationships/ctrlProp" Target="../ctrlProps/ctrlProp792.xml"/><Relationship Id="rId91" Type="http://schemas.openxmlformats.org/officeDocument/2006/relationships/ctrlProp" Target="../ctrlProps/ctrlProp808.xml"/><Relationship Id="rId96" Type="http://schemas.openxmlformats.org/officeDocument/2006/relationships/ctrlProp" Target="../ctrlProps/ctrlProp813.xml"/><Relationship Id="rId140" Type="http://schemas.openxmlformats.org/officeDocument/2006/relationships/ctrlProp" Target="../ctrlProps/ctrlProp857.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723.xml"/><Relationship Id="rId23" Type="http://schemas.openxmlformats.org/officeDocument/2006/relationships/ctrlProp" Target="../ctrlProps/ctrlProp740.xml"/><Relationship Id="rId28" Type="http://schemas.openxmlformats.org/officeDocument/2006/relationships/ctrlProp" Target="../ctrlProps/ctrlProp745.xml"/><Relationship Id="rId49" Type="http://schemas.openxmlformats.org/officeDocument/2006/relationships/ctrlProp" Target="../ctrlProps/ctrlProp766.xml"/><Relationship Id="rId114" Type="http://schemas.openxmlformats.org/officeDocument/2006/relationships/ctrlProp" Target="../ctrlProps/ctrlProp831.xml"/><Relationship Id="rId119" Type="http://schemas.openxmlformats.org/officeDocument/2006/relationships/ctrlProp" Target="../ctrlProps/ctrlProp836.xml"/><Relationship Id="rId44" Type="http://schemas.openxmlformats.org/officeDocument/2006/relationships/ctrlProp" Target="../ctrlProps/ctrlProp761.xml"/><Relationship Id="rId60" Type="http://schemas.openxmlformats.org/officeDocument/2006/relationships/ctrlProp" Target="../ctrlProps/ctrlProp777.xml"/><Relationship Id="rId65" Type="http://schemas.openxmlformats.org/officeDocument/2006/relationships/ctrlProp" Target="../ctrlProps/ctrlProp782.xml"/><Relationship Id="rId81" Type="http://schemas.openxmlformats.org/officeDocument/2006/relationships/ctrlProp" Target="../ctrlProps/ctrlProp798.xml"/><Relationship Id="rId86" Type="http://schemas.openxmlformats.org/officeDocument/2006/relationships/ctrlProp" Target="../ctrlProps/ctrlProp803.xml"/><Relationship Id="rId130" Type="http://schemas.openxmlformats.org/officeDocument/2006/relationships/ctrlProp" Target="../ctrlProps/ctrlProp847.xml"/><Relationship Id="rId135" Type="http://schemas.openxmlformats.org/officeDocument/2006/relationships/ctrlProp" Target="../ctrlProps/ctrlProp852.xml"/><Relationship Id="rId13" Type="http://schemas.openxmlformats.org/officeDocument/2006/relationships/ctrlProp" Target="../ctrlProps/ctrlProp730.xml"/><Relationship Id="rId18" Type="http://schemas.openxmlformats.org/officeDocument/2006/relationships/ctrlProp" Target="../ctrlProps/ctrlProp735.xml"/><Relationship Id="rId39" Type="http://schemas.openxmlformats.org/officeDocument/2006/relationships/ctrlProp" Target="../ctrlProps/ctrlProp756.xml"/><Relationship Id="rId109" Type="http://schemas.openxmlformats.org/officeDocument/2006/relationships/ctrlProp" Target="../ctrlProps/ctrlProp826.xml"/><Relationship Id="rId34" Type="http://schemas.openxmlformats.org/officeDocument/2006/relationships/ctrlProp" Target="../ctrlProps/ctrlProp751.xml"/><Relationship Id="rId50" Type="http://schemas.openxmlformats.org/officeDocument/2006/relationships/ctrlProp" Target="../ctrlProps/ctrlProp767.xml"/><Relationship Id="rId55" Type="http://schemas.openxmlformats.org/officeDocument/2006/relationships/ctrlProp" Target="../ctrlProps/ctrlProp772.xml"/><Relationship Id="rId76" Type="http://schemas.openxmlformats.org/officeDocument/2006/relationships/ctrlProp" Target="../ctrlProps/ctrlProp793.xml"/><Relationship Id="rId97" Type="http://schemas.openxmlformats.org/officeDocument/2006/relationships/ctrlProp" Target="../ctrlProps/ctrlProp814.xml"/><Relationship Id="rId104" Type="http://schemas.openxmlformats.org/officeDocument/2006/relationships/ctrlProp" Target="../ctrlProps/ctrlProp821.xml"/><Relationship Id="rId120" Type="http://schemas.openxmlformats.org/officeDocument/2006/relationships/ctrlProp" Target="../ctrlProps/ctrlProp837.xml"/><Relationship Id="rId125" Type="http://schemas.openxmlformats.org/officeDocument/2006/relationships/ctrlProp" Target="../ctrlProps/ctrlProp842.xml"/><Relationship Id="rId141" Type="http://schemas.openxmlformats.org/officeDocument/2006/relationships/ctrlProp" Target="../ctrlProps/ctrlProp858.xml"/><Relationship Id="rId7" Type="http://schemas.openxmlformats.org/officeDocument/2006/relationships/ctrlProp" Target="../ctrlProps/ctrlProp724.xml"/><Relationship Id="rId71" Type="http://schemas.openxmlformats.org/officeDocument/2006/relationships/ctrlProp" Target="../ctrlProps/ctrlProp788.xml"/><Relationship Id="rId92" Type="http://schemas.openxmlformats.org/officeDocument/2006/relationships/ctrlProp" Target="../ctrlProps/ctrlProp809.xml"/><Relationship Id="rId2" Type="http://schemas.openxmlformats.org/officeDocument/2006/relationships/printerSettings" Target="../printerSettings/printerSettings9.bin"/><Relationship Id="rId29" Type="http://schemas.openxmlformats.org/officeDocument/2006/relationships/ctrlProp" Target="../ctrlProps/ctrlProp746.xml"/><Relationship Id="rId24" Type="http://schemas.openxmlformats.org/officeDocument/2006/relationships/ctrlProp" Target="../ctrlProps/ctrlProp741.xml"/><Relationship Id="rId40" Type="http://schemas.openxmlformats.org/officeDocument/2006/relationships/ctrlProp" Target="../ctrlProps/ctrlProp757.xml"/><Relationship Id="rId45" Type="http://schemas.openxmlformats.org/officeDocument/2006/relationships/ctrlProp" Target="../ctrlProps/ctrlProp762.xml"/><Relationship Id="rId66" Type="http://schemas.openxmlformats.org/officeDocument/2006/relationships/ctrlProp" Target="../ctrlProps/ctrlProp783.xml"/><Relationship Id="rId87" Type="http://schemas.openxmlformats.org/officeDocument/2006/relationships/ctrlProp" Target="../ctrlProps/ctrlProp804.xml"/><Relationship Id="rId110" Type="http://schemas.openxmlformats.org/officeDocument/2006/relationships/ctrlProp" Target="../ctrlProps/ctrlProp827.xml"/><Relationship Id="rId115" Type="http://schemas.openxmlformats.org/officeDocument/2006/relationships/ctrlProp" Target="../ctrlProps/ctrlProp832.xml"/><Relationship Id="rId131" Type="http://schemas.openxmlformats.org/officeDocument/2006/relationships/ctrlProp" Target="../ctrlProps/ctrlProp848.xml"/><Relationship Id="rId136" Type="http://schemas.openxmlformats.org/officeDocument/2006/relationships/ctrlProp" Target="../ctrlProps/ctrlProp853.xml"/><Relationship Id="rId61" Type="http://schemas.openxmlformats.org/officeDocument/2006/relationships/ctrlProp" Target="../ctrlProps/ctrlProp778.xml"/><Relationship Id="rId82" Type="http://schemas.openxmlformats.org/officeDocument/2006/relationships/ctrlProp" Target="../ctrlProps/ctrlProp799.xml"/><Relationship Id="rId19" Type="http://schemas.openxmlformats.org/officeDocument/2006/relationships/ctrlProp" Target="../ctrlProps/ctrlProp736.xml"/><Relationship Id="rId14" Type="http://schemas.openxmlformats.org/officeDocument/2006/relationships/ctrlProp" Target="../ctrlProps/ctrlProp731.xml"/><Relationship Id="rId30" Type="http://schemas.openxmlformats.org/officeDocument/2006/relationships/ctrlProp" Target="../ctrlProps/ctrlProp747.xml"/><Relationship Id="rId35" Type="http://schemas.openxmlformats.org/officeDocument/2006/relationships/ctrlProp" Target="../ctrlProps/ctrlProp752.xml"/><Relationship Id="rId56" Type="http://schemas.openxmlformats.org/officeDocument/2006/relationships/ctrlProp" Target="../ctrlProps/ctrlProp773.xml"/><Relationship Id="rId77" Type="http://schemas.openxmlformats.org/officeDocument/2006/relationships/ctrlProp" Target="../ctrlProps/ctrlProp794.xml"/><Relationship Id="rId100" Type="http://schemas.openxmlformats.org/officeDocument/2006/relationships/ctrlProp" Target="../ctrlProps/ctrlProp817.xml"/><Relationship Id="rId105" Type="http://schemas.openxmlformats.org/officeDocument/2006/relationships/ctrlProp" Target="../ctrlProps/ctrlProp822.xml"/><Relationship Id="rId126" Type="http://schemas.openxmlformats.org/officeDocument/2006/relationships/ctrlProp" Target="../ctrlProps/ctrlProp843.xml"/><Relationship Id="rId8" Type="http://schemas.openxmlformats.org/officeDocument/2006/relationships/ctrlProp" Target="../ctrlProps/ctrlProp725.xml"/><Relationship Id="rId51" Type="http://schemas.openxmlformats.org/officeDocument/2006/relationships/ctrlProp" Target="../ctrlProps/ctrlProp768.xml"/><Relationship Id="rId72" Type="http://schemas.openxmlformats.org/officeDocument/2006/relationships/ctrlProp" Target="../ctrlProps/ctrlProp789.xml"/><Relationship Id="rId93" Type="http://schemas.openxmlformats.org/officeDocument/2006/relationships/ctrlProp" Target="../ctrlProps/ctrlProp810.xml"/><Relationship Id="rId98" Type="http://schemas.openxmlformats.org/officeDocument/2006/relationships/ctrlProp" Target="../ctrlProps/ctrlProp815.xml"/><Relationship Id="rId121" Type="http://schemas.openxmlformats.org/officeDocument/2006/relationships/ctrlProp" Target="../ctrlProps/ctrlProp838.xml"/><Relationship Id="rId3" Type="http://schemas.openxmlformats.org/officeDocument/2006/relationships/drawing" Target="../drawings/drawing7.xml"/><Relationship Id="rId25" Type="http://schemas.openxmlformats.org/officeDocument/2006/relationships/ctrlProp" Target="../ctrlProps/ctrlProp742.xml"/><Relationship Id="rId46" Type="http://schemas.openxmlformats.org/officeDocument/2006/relationships/ctrlProp" Target="../ctrlProps/ctrlProp763.xml"/><Relationship Id="rId67" Type="http://schemas.openxmlformats.org/officeDocument/2006/relationships/ctrlProp" Target="../ctrlProps/ctrlProp784.xml"/><Relationship Id="rId116" Type="http://schemas.openxmlformats.org/officeDocument/2006/relationships/ctrlProp" Target="../ctrlProps/ctrlProp833.xml"/><Relationship Id="rId137" Type="http://schemas.openxmlformats.org/officeDocument/2006/relationships/ctrlProp" Target="../ctrlProps/ctrlProp854.xml"/><Relationship Id="rId20" Type="http://schemas.openxmlformats.org/officeDocument/2006/relationships/ctrlProp" Target="../ctrlProps/ctrlProp737.xml"/><Relationship Id="rId41" Type="http://schemas.openxmlformats.org/officeDocument/2006/relationships/ctrlProp" Target="../ctrlProps/ctrlProp758.xml"/><Relationship Id="rId62" Type="http://schemas.openxmlformats.org/officeDocument/2006/relationships/ctrlProp" Target="../ctrlProps/ctrlProp779.xml"/><Relationship Id="rId83" Type="http://schemas.openxmlformats.org/officeDocument/2006/relationships/ctrlProp" Target="../ctrlProps/ctrlProp800.xml"/><Relationship Id="rId88" Type="http://schemas.openxmlformats.org/officeDocument/2006/relationships/ctrlProp" Target="../ctrlProps/ctrlProp805.xml"/><Relationship Id="rId111" Type="http://schemas.openxmlformats.org/officeDocument/2006/relationships/ctrlProp" Target="../ctrlProps/ctrlProp828.xml"/><Relationship Id="rId132" Type="http://schemas.openxmlformats.org/officeDocument/2006/relationships/ctrlProp" Target="../ctrlProps/ctrlProp849.xml"/><Relationship Id="rId15" Type="http://schemas.openxmlformats.org/officeDocument/2006/relationships/ctrlProp" Target="../ctrlProps/ctrlProp732.xml"/><Relationship Id="rId36" Type="http://schemas.openxmlformats.org/officeDocument/2006/relationships/ctrlProp" Target="../ctrlProps/ctrlProp753.xml"/><Relationship Id="rId57" Type="http://schemas.openxmlformats.org/officeDocument/2006/relationships/ctrlProp" Target="../ctrlProps/ctrlProp774.xml"/><Relationship Id="rId106" Type="http://schemas.openxmlformats.org/officeDocument/2006/relationships/ctrlProp" Target="../ctrlProps/ctrlProp823.xml"/><Relationship Id="rId127" Type="http://schemas.openxmlformats.org/officeDocument/2006/relationships/ctrlProp" Target="../ctrlProps/ctrlProp844.xml"/><Relationship Id="rId10" Type="http://schemas.openxmlformats.org/officeDocument/2006/relationships/ctrlProp" Target="../ctrlProps/ctrlProp727.xml"/><Relationship Id="rId31" Type="http://schemas.openxmlformats.org/officeDocument/2006/relationships/ctrlProp" Target="../ctrlProps/ctrlProp748.xml"/><Relationship Id="rId52" Type="http://schemas.openxmlformats.org/officeDocument/2006/relationships/ctrlProp" Target="../ctrlProps/ctrlProp769.xml"/><Relationship Id="rId73" Type="http://schemas.openxmlformats.org/officeDocument/2006/relationships/ctrlProp" Target="../ctrlProps/ctrlProp790.xml"/><Relationship Id="rId78" Type="http://schemas.openxmlformats.org/officeDocument/2006/relationships/ctrlProp" Target="../ctrlProps/ctrlProp795.xml"/><Relationship Id="rId94" Type="http://schemas.openxmlformats.org/officeDocument/2006/relationships/ctrlProp" Target="../ctrlProps/ctrlProp811.xml"/><Relationship Id="rId99" Type="http://schemas.openxmlformats.org/officeDocument/2006/relationships/ctrlProp" Target="../ctrlProps/ctrlProp816.xml"/><Relationship Id="rId101" Type="http://schemas.openxmlformats.org/officeDocument/2006/relationships/ctrlProp" Target="../ctrlProps/ctrlProp818.xml"/><Relationship Id="rId122" Type="http://schemas.openxmlformats.org/officeDocument/2006/relationships/ctrlProp" Target="../ctrlProps/ctrlProp839.xml"/><Relationship Id="rId4" Type="http://schemas.openxmlformats.org/officeDocument/2006/relationships/vmlDrawing" Target="../drawings/vmlDrawing12.vml"/><Relationship Id="rId9" Type="http://schemas.openxmlformats.org/officeDocument/2006/relationships/ctrlProp" Target="../ctrlProps/ctrlProp726.xml"/><Relationship Id="rId26" Type="http://schemas.openxmlformats.org/officeDocument/2006/relationships/ctrlProp" Target="../ctrlProps/ctrlProp743.xml"/><Relationship Id="rId47" Type="http://schemas.openxmlformats.org/officeDocument/2006/relationships/ctrlProp" Target="../ctrlProps/ctrlProp764.xml"/><Relationship Id="rId68" Type="http://schemas.openxmlformats.org/officeDocument/2006/relationships/ctrlProp" Target="../ctrlProps/ctrlProp785.xml"/><Relationship Id="rId89" Type="http://schemas.openxmlformats.org/officeDocument/2006/relationships/ctrlProp" Target="../ctrlProps/ctrlProp806.xml"/><Relationship Id="rId112" Type="http://schemas.openxmlformats.org/officeDocument/2006/relationships/ctrlProp" Target="../ctrlProps/ctrlProp829.xml"/><Relationship Id="rId133" Type="http://schemas.openxmlformats.org/officeDocument/2006/relationships/ctrlProp" Target="../ctrlProps/ctrlProp850.xml"/><Relationship Id="rId16" Type="http://schemas.openxmlformats.org/officeDocument/2006/relationships/ctrlProp" Target="../ctrlProps/ctrlProp733.xml"/></Relationships>
</file>

<file path=xl/worksheets/_rels/sheet11.xml.rels><?xml version="1.0" encoding="UTF-8" standalone="yes"?>
<Relationships xmlns="http://schemas.openxmlformats.org/package/2006/relationships"><Relationship Id="rId117" Type="http://schemas.openxmlformats.org/officeDocument/2006/relationships/ctrlProp" Target="../ctrlProps/ctrlProp970.xml"/><Relationship Id="rId21" Type="http://schemas.openxmlformats.org/officeDocument/2006/relationships/ctrlProp" Target="../ctrlProps/ctrlProp874.xml"/><Relationship Id="rId42" Type="http://schemas.openxmlformats.org/officeDocument/2006/relationships/ctrlProp" Target="../ctrlProps/ctrlProp895.xml"/><Relationship Id="rId63" Type="http://schemas.openxmlformats.org/officeDocument/2006/relationships/ctrlProp" Target="../ctrlProps/ctrlProp916.xml"/><Relationship Id="rId84" Type="http://schemas.openxmlformats.org/officeDocument/2006/relationships/ctrlProp" Target="../ctrlProps/ctrlProp937.xml"/><Relationship Id="rId138" Type="http://schemas.openxmlformats.org/officeDocument/2006/relationships/ctrlProp" Target="../ctrlProps/ctrlProp991.xml"/><Relationship Id="rId107" Type="http://schemas.openxmlformats.org/officeDocument/2006/relationships/ctrlProp" Target="../ctrlProps/ctrlProp960.xml"/><Relationship Id="rId11" Type="http://schemas.openxmlformats.org/officeDocument/2006/relationships/ctrlProp" Target="../ctrlProps/ctrlProp864.xml"/><Relationship Id="rId32" Type="http://schemas.openxmlformats.org/officeDocument/2006/relationships/ctrlProp" Target="../ctrlProps/ctrlProp885.xml"/><Relationship Id="rId37" Type="http://schemas.openxmlformats.org/officeDocument/2006/relationships/ctrlProp" Target="../ctrlProps/ctrlProp890.xml"/><Relationship Id="rId53" Type="http://schemas.openxmlformats.org/officeDocument/2006/relationships/ctrlProp" Target="../ctrlProps/ctrlProp906.xml"/><Relationship Id="rId58" Type="http://schemas.openxmlformats.org/officeDocument/2006/relationships/ctrlProp" Target="../ctrlProps/ctrlProp911.xml"/><Relationship Id="rId74" Type="http://schemas.openxmlformats.org/officeDocument/2006/relationships/ctrlProp" Target="../ctrlProps/ctrlProp927.xml"/><Relationship Id="rId79" Type="http://schemas.openxmlformats.org/officeDocument/2006/relationships/ctrlProp" Target="../ctrlProps/ctrlProp932.xml"/><Relationship Id="rId102" Type="http://schemas.openxmlformats.org/officeDocument/2006/relationships/ctrlProp" Target="../ctrlProps/ctrlProp955.xml"/><Relationship Id="rId123" Type="http://schemas.openxmlformats.org/officeDocument/2006/relationships/ctrlProp" Target="../ctrlProps/ctrlProp976.xml"/><Relationship Id="rId128" Type="http://schemas.openxmlformats.org/officeDocument/2006/relationships/ctrlProp" Target="../ctrlProps/ctrlProp981.xml"/><Relationship Id="rId5" Type="http://schemas.openxmlformats.org/officeDocument/2006/relationships/vmlDrawing" Target="../drawings/vmlDrawing15.vml"/><Relationship Id="rId90" Type="http://schemas.openxmlformats.org/officeDocument/2006/relationships/ctrlProp" Target="../ctrlProps/ctrlProp943.xml"/><Relationship Id="rId95" Type="http://schemas.openxmlformats.org/officeDocument/2006/relationships/ctrlProp" Target="../ctrlProps/ctrlProp948.xml"/><Relationship Id="rId22" Type="http://schemas.openxmlformats.org/officeDocument/2006/relationships/ctrlProp" Target="../ctrlProps/ctrlProp875.xml"/><Relationship Id="rId27" Type="http://schemas.openxmlformats.org/officeDocument/2006/relationships/ctrlProp" Target="../ctrlProps/ctrlProp880.xml"/><Relationship Id="rId43" Type="http://schemas.openxmlformats.org/officeDocument/2006/relationships/ctrlProp" Target="../ctrlProps/ctrlProp896.xml"/><Relationship Id="rId48" Type="http://schemas.openxmlformats.org/officeDocument/2006/relationships/ctrlProp" Target="../ctrlProps/ctrlProp901.xml"/><Relationship Id="rId64" Type="http://schemas.openxmlformats.org/officeDocument/2006/relationships/ctrlProp" Target="../ctrlProps/ctrlProp917.xml"/><Relationship Id="rId69" Type="http://schemas.openxmlformats.org/officeDocument/2006/relationships/ctrlProp" Target="../ctrlProps/ctrlProp922.xml"/><Relationship Id="rId113" Type="http://schemas.openxmlformats.org/officeDocument/2006/relationships/ctrlProp" Target="../ctrlProps/ctrlProp966.xml"/><Relationship Id="rId118" Type="http://schemas.openxmlformats.org/officeDocument/2006/relationships/ctrlProp" Target="../ctrlProps/ctrlProp971.xml"/><Relationship Id="rId134" Type="http://schemas.openxmlformats.org/officeDocument/2006/relationships/ctrlProp" Target="../ctrlProps/ctrlProp987.xml"/><Relationship Id="rId139" Type="http://schemas.openxmlformats.org/officeDocument/2006/relationships/ctrlProp" Target="../ctrlProps/ctrlProp992.xml"/><Relationship Id="rId80" Type="http://schemas.openxmlformats.org/officeDocument/2006/relationships/ctrlProp" Target="../ctrlProps/ctrlProp933.xml"/><Relationship Id="rId85" Type="http://schemas.openxmlformats.org/officeDocument/2006/relationships/ctrlProp" Target="../ctrlProps/ctrlProp938.xml"/><Relationship Id="rId12" Type="http://schemas.openxmlformats.org/officeDocument/2006/relationships/ctrlProp" Target="../ctrlProps/ctrlProp865.xml"/><Relationship Id="rId17" Type="http://schemas.openxmlformats.org/officeDocument/2006/relationships/ctrlProp" Target="../ctrlProps/ctrlProp870.xml"/><Relationship Id="rId33" Type="http://schemas.openxmlformats.org/officeDocument/2006/relationships/ctrlProp" Target="../ctrlProps/ctrlProp886.xml"/><Relationship Id="rId38" Type="http://schemas.openxmlformats.org/officeDocument/2006/relationships/ctrlProp" Target="../ctrlProps/ctrlProp891.xml"/><Relationship Id="rId59" Type="http://schemas.openxmlformats.org/officeDocument/2006/relationships/ctrlProp" Target="../ctrlProps/ctrlProp912.xml"/><Relationship Id="rId103" Type="http://schemas.openxmlformats.org/officeDocument/2006/relationships/ctrlProp" Target="../ctrlProps/ctrlProp956.xml"/><Relationship Id="rId108" Type="http://schemas.openxmlformats.org/officeDocument/2006/relationships/ctrlProp" Target="../ctrlProps/ctrlProp961.xml"/><Relationship Id="rId124" Type="http://schemas.openxmlformats.org/officeDocument/2006/relationships/ctrlProp" Target="../ctrlProps/ctrlProp977.xml"/><Relationship Id="rId129" Type="http://schemas.openxmlformats.org/officeDocument/2006/relationships/ctrlProp" Target="../ctrlProps/ctrlProp982.xml"/><Relationship Id="rId54" Type="http://schemas.openxmlformats.org/officeDocument/2006/relationships/ctrlProp" Target="../ctrlProps/ctrlProp907.xml"/><Relationship Id="rId70" Type="http://schemas.openxmlformats.org/officeDocument/2006/relationships/ctrlProp" Target="../ctrlProps/ctrlProp923.xml"/><Relationship Id="rId75" Type="http://schemas.openxmlformats.org/officeDocument/2006/relationships/ctrlProp" Target="../ctrlProps/ctrlProp928.xml"/><Relationship Id="rId91" Type="http://schemas.openxmlformats.org/officeDocument/2006/relationships/ctrlProp" Target="../ctrlProps/ctrlProp944.xml"/><Relationship Id="rId96" Type="http://schemas.openxmlformats.org/officeDocument/2006/relationships/ctrlProp" Target="../ctrlProps/ctrlProp949.xml"/><Relationship Id="rId140" Type="http://schemas.openxmlformats.org/officeDocument/2006/relationships/ctrlProp" Target="../ctrlProps/ctrlProp993.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859.xml"/><Relationship Id="rId23" Type="http://schemas.openxmlformats.org/officeDocument/2006/relationships/ctrlProp" Target="../ctrlProps/ctrlProp876.xml"/><Relationship Id="rId28" Type="http://schemas.openxmlformats.org/officeDocument/2006/relationships/ctrlProp" Target="../ctrlProps/ctrlProp881.xml"/><Relationship Id="rId49" Type="http://schemas.openxmlformats.org/officeDocument/2006/relationships/ctrlProp" Target="../ctrlProps/ctrlProp902.xml"/><Relationship Id="rId114" Type="http://schemas.openxmlformats.org/officeDocument/2006/relationships/ctrlProp" Target="../ctrlProps/ctrlProp967.xml"/><Relationship Id="rId119" Type="http://schemas.openxmlformats.org/officeDocument/2006/relationships/ctrlProp" Target="../ctrlProps/ctrlProp972.xml"/><Relationship Id="rId44" Type="http://schemas.openxmlformats.org/officeDocument/2006/relationships/ctrlProp" Target="../ctrlProps/ctrlProp897.xml"/><Relationship Id="rId60" Type="http://schemas.openxmlformats.org/officeDocument/2006/relationships/ctrlProp" Target="../ctrlProps/ctrlProp913.xml"/><Relationship Id="rId65" Type="http://schemas.openxmlformats.org/officeDocument/2006/relationships/ctrlProp" Target="../ctrlProps/ctrlProp918.xml"/><Relationship Id="rId81" Type="http://schemas.openxmlformats.org/officeDocument/2006/relationships/ctrlProp" Target="../ctrlProps/ctrlProp934.xml"/><Relationship Id="rId86" Type="http://schemas.openxmlformats.org/officeDocument/2006/relationships/ctrlProp" Target="../ctrlProps/ctrlProp939.xml"/><Relationship Id="rId130" Type="http://schemas.openxmlformats.org/officeDocument/2006/relationships/ctrlProp" Target="../ctrlProps/ctrlProp983.xml"/><Relationship Id="rId135" Type="http://schemas.openxmlformats.org/officeDocument/2006/relationships/ctrlProp" Target="../ctrlProps/ctrlProp988.xml"/><Relationship Id="rId13" Type="http://schemas.openxmlformats.org/officeDocument/2006/relationships/ctrlProp" Target="../ctrlProps/ctrlProp866.xml"/><Relationship Id="rId18" Type="http://schemas.openxmlformats.org/officeDocument/2006/relationships/ctrlProp" Target="../ctrlProps/ctrlProp871.xml"/><Relationship Id="rId39" Type="http://schemas.openxmlformats.org/officeDocument/2006/relationships/ctrlProp" Target="../ctrlProps/ctrlProp892.xml"/><Relationship Id="rId109" Type="http://schemas.openxmlformats.org/officeDocument/2006/relationships/ctrlProp" Target="../ctrlProps/ctrlProp962.xml"/><Relationship Id="rId34" Type="http://schemas.openxmlformats.org/officeDocument/2006/relationships/ctrlProp" Target="../ctrlProps/ctrlProp887.xml"/><Relationship Id="rId50" Type="http://schemas.openxmlformats.org/officeDocument/2006/relationships/ctrlProp" Target="../ctrlProps/ctrlProp903.xml"/><Relationship Id="rId55" Type="http://schemas.openxmlformats.org/officeDocument/2006/relationships/ctrlProp" Target="../ctrlProps/ctrlProp908.xml"/><Relationship Id="rId76" Type="http://schemas.openxmlformats.org/officeDocument/2006/relationships/ctrlProp" Target="../ctrlProps/ctrlProp929.xml"/><Relationship Id="rId97" Type="http://schemas.openxmlformats.org/officeDocument/2006/relationships/ctrlProp" Target="../ctrlProps/ctrlProp950.xml"/><Relationship Id="rId104" Type="http://schemas.openxmlformats.org/officeDocument/2006/relationships/ctrlProp" Target="../ctrlProps/ctrlProp957.xml"/><Relationship Id="rId120" Type="http://schemas.openxmlformats.org/officeDocument/2006/relationships/ctrlProp" Target="../ctrlProps/ctrlProp973.xml"/><Relationship Id="rId125" Type="http://schemas.openxmlformats.org/officeDocument/2006/relationships/ctrlProp" Target="../ctrlProps/ctrlProp978.xml"/><Relationship Id="rId141" Type="http://schemas.openxmlformats.org/officeDocument/2006/relationships/ctrlProp" Target="../ctrlProps/ctrlProp994.xml"/><Relationship Id="rId7" Type="http://schemas.openxmlformats.org/officeDocument/2006/relationships/ctrlProp" Target="../ctrlProps/ctrlProp860.xml"/><Relationship Id="rId71" Type="http://schemas.openxmlformats.org/officeDocument/2006/relationships/ctrlProp" Target="../ctrlProps/ctrlProp924.xml"/><Relationship Id="rId92" Type="http://schemas.openxmlformats.org/officeDocument/2006/relationships/ctrlProp" Target="../ctrlProps/ctrlProp945.xml"/><Relationship Id="rId2" Type="http://schemas.openxmlformats.org/officeDocument/2006/relationships/printerSettings" Target="../printerSettings/printerSettings10.bin"/><Relationship Id="rId29" Type="http://schemas.openxmlformats.org/officeDocument/2006/relationships/ctrlProp" Target="../ctrlProps/ctrlProp882.xml"/><Relationship Id="rId24" Type="http://schemas.openxmlformats.org/officeDocument/2006/relationships/ctrlProp" Target="../ctrlProps/ctrlProp877.xml"/><Relationship Id="rId40" Type="http://schemas.openxmlformats.org/officeDocument/2006/relationships/ctrlProp" Target="../ctrlProps/ctrlProp893.xml"/><Relationship Id="rId45" Type="http://schemas.openxmlformats.org/officeDocument/2006/relationships/ctrlProp" Target="../ctrlProps/ctrlProp898.xml"/><Relationship Id="rId66" Type="http://schemas.openxmlformats.org/officeDocument/2006/relationships/ctrlProp" Target="../ctrlProps/ctrlProp919.xml"/><Relationship Id="rId87" Type="http://schemas.openxmlformats.org/officeDocument/2006/relationships/ctrlProp" Target="../ctrlProps/ctrlProp940.xml"/><Relationship Id="rId110" Type="http://schemas.openxmlformats.org/officeDocument/2006/relationships/ctrlProp" Target="../ctrlProps/ctrlProp963.xml"/><Relationship Id="rId115" Type="http://schemas.openxmlformats.org/officeDocument/2006/relationships/ctrlProp" Target="../ctrlProps/ctrlProp968.xml"/><Relationship Id="rId131" Type="http://schemas.openxmlformats.org/officeDocument/2006/relationships/ctrlProp" Target="../ctrlProps/ctrlProp984.xml"/><Relationship Id="rId136" Type="http://schemas.openxmlformats.org/officeDocument/2006/relationships/ctrlProp" Target="../ctrlProps/ctrlProp989.xml"/><Relationship Id="rId61" Type="http://schemas.openxmlformats.org/officeDocument/2006/relationships/ctrlProp" Target="../ctrlProps/ctrlProp914.xml"/><Relationship Id="rId82" Type="http://schemas.openxmlformats.org/officeDocument/2006/relationships/ctrlProp" Target="../ctrlProps/ctrlProp935.xml"/><Relationship Id="rId19" Type="http://schemas.openxmlformats.org/officeDocument/2006/relationships/ctrlProp" Target="../ctrlProps/ctrlProp872.xml"/><Relationship Id="rId14" Type="http://schemas.openxmlformats.org/officeDocument/2006/relationships/ctrlProp" Target="../ctrlProps/ctrlProp867.xml"/><Relationship Id="rId30" Type="http://schemas.openxmlformats.org/officeDocument/2006/relationships/ctrlProp" Target="../ctrlProps/ctrlProp883.xml"/><Relationship Id="rId35" Type="http://schemas.openxmlformats.org/officeDocument/2006/relationships/ctrlProp" Target="../ctrlProps/ctrlProp888.xml"/><Relationship Id="rId56" Type="http://schemas.openxmlformats.org/officeDocument/2006/relationships/ctrlProp" Target="../ctrlProps/ctrlProp909.xml"/><Relationship Id="rId77" Type="http://schemas.openxmlformats.org/officeDocument/2006/relationships/ctrlProp" Target="../ctrlProps/ctrlProp930.xml"/><Relationship Id="rId100" Type="http://schemas.openxmlformats.org/officeDocument/2006/relationships/ctrlProp" Target="../ctrlProps/ctrlProp953.xml"/><Relationship Id="rId105" Type="http://schemas.openxmlformats.org/officeDocument/2006/relationships/ctrlProp" Target="../ctrlProps/ctrlProp958.xml"/><Relationship Id="rId126" Type="http://schemas.openxmlformats.org/officeDocument/2006/relationships/ctrlProp" Target="../ctrlProps/ctrlProp979.xml"/><Relationship Id="rId8" Type="http://schemas.openxmlformats.org/officeDocument/2006/relationships/ctrlProp" Target="../ctrlProps/ctrlProp861.xml"/><Relationship Id="rId51" Type="http://schemas.openxmlformats.org/officeDocument/2006/relationships/ctrlProp" Target="../ctrlProps/ctrlProp904.xml"/><Relationship Id="rId72" Type="http://schemas.openxmlformats.org/officeDocument/2006/relationships/ctrlProp" Target="../ctrlProps/ctrlProp925.xml"/><Relationship Id="rId93" Type="http://schemas.openxmlformats.org/officeDocument/2006/relationships/ctrlProp" Target="../ctrlProps/ctrlProp946.xml"/><Relationship Id="rId98" Type="http://schemas.openxmlformats.org/officeDocument/2006/relationships/ctrlProp" Target="../ctrlProps/ctrlProp951.xml"/><Relationship Id="rId121" Type="http://schemas.openxmlformats.org/officeDocument/2006/relationships/ctrlProp" Target="../ctrlProps/ctrlProp974.xml"/><Relationship Id="rId3" Type="http://schemas.openxmlformats.org/officeDocument/2006/relationships/drawing" Target="../drawings/drawing8.xml"/><Relationship Id="rId25" Type="http://schemas.openxmlformats.org/officeDocument/2006/relationships/ctrlProp" Target="../ctrlProps/ctrlProp878.xml"/><Relationship Id="rId46" Type="http://schemas.openxmlformats.org/officeDocument/2006/relationships/ctrlProp" Target="../ctrlProps/ctrlProp899.xml"/><Relationship Id="rId67" Type="http://schemas.openxmlformats.org/officeDocument/2006/relationships/ctrlProp" Target="../ctrlProps/ctrlProp920.xml"/><Relationship Id="rId116" Type="http://schemas.openxmlformats.org/officeDocument/2006/relationships/ctrlProp" Target="../ctrlProps/ctrlProp969.xml"/><Relationship Id="rId137" Type="http://schemas.openxmlformats.org/officeDocument/2006/relationships/ctrlProp" Target="../ctrlProps/ctrlProp990.xml"/><Relationship Id="rId20" Type="http://schemas.openxmlformats.org/officeDocument/2006/relationships/ctrlProp" Target="../ctrlProps/ctrlProp873.xml"/><Relationship Id="rId41" Type="http://schemas.openxmlformats.org/officeDocument/2006/relationships/ctrlProp" Target="../ctrlProps/ctrlProp894.xml"/><Relationship Id="rId62" Type="http://schemas.openxmlformats.org/officeDocument/2006/relationships/ctrlProp" Target="../ctrlProps/ctrlProp915.xml"/><Relationship Id="rId83" Type="http://schemas.openxmlformats.org/officeDocument/2006/relationships/ctrlProp" Target="../ctrlProps/ctrlProp936.xml"/><Relationship Id="rId88" Type="http://schemas.openxmlformats.org/officeDocument/2006/relationships/ctrlProp" Target="../ctrlProps/ctrlProp941.xml"/><Relationship Id="rId111" Type="http://schemas.openxmlformats.org/officeDocument/2006/relationships/ctrlProp" Target="../ctrlProps/ctrlProp964.xml"/><Relationship Id="rId132" Type="http://schemas.openxmlformats.org/officeDocument/2006/relationships/ctrlProp" Target="../ctrlProps/ctrlProp985.xml"/><Relationship Id="rId15" Type="http://schemas.openxmlformats.org/officeDocument/2006/relationships/ctrlProp" Target="../ctrlProps/ctrlProp868.xml"/><Relationship Id="rId36" Type="http://schemas.openxmlformats.org/officeDocument/2006/relationships/ctrlProp" Target="../ctrlProps/ctrlProp889.xml"/><Relationship Id="rId57" Type="http://schemas.openxmlformats.org/officeDocument/2006/relationships/ctrlProp" Target="../ctrlProps/ctrlProp910.xml"/><Relationship Id="rId106" Type="http://schemas.openxmlformats.org/officeDocument/2006/relationships/ctrlProp" Target="../ctrlProps/ctrlProp959.xml"/><Relationship Id="rId127" Type="http://schemas.openxmlformats.org/officeDocument/2006/relationships/ctrlProp" Target="../ctrlProps/ctrlProp980.xml"/><Relationship Id="rId10" Type="http://schemas.openxmlformats.org/officeDocument/2006/relationships/ctrlProp" Target="../ctrlProps/ctrlProp863.xml"/><Relationship Id="rId31" Type="http://schemas.openxmlformats.org/officeDocument/2006/relationships/ctrlProp" Target="../ctrlProps/ctrlProp884.xml"/><Relationship Id="rId52" Type="http://schemas.openxmlformats.org/officeDocument/2006/relationships/ctrlProp" Target="../ctrlProps/ctrlProp905.xml"/><Relationship Id="rId73" Type="http://schemas.openxmlformats.org/officeDocument/2006/relationships/ctrlProp" Target="../ctrlProps/ctrlProp926.xml"/><Relationship Id="rId78" Type="http://schemas.openxmlformats.org/officeDocument/2006/relationships/ctrlProp" Target="../ctrlProps/ctrlProp931.xml"/><Relationship Id="rId94" Type="http://schemas.openxmlformats.org/officeDocument/2006/relationships/ctrlProp" Target="../ctrlProps/ctrlProp947.xml"/><Relationship Id="rId99" Type="http://schemas.openxmlformats.org/officeDocument/2006/relationships/ctrlProp" Target="../ctrlProps/ctrlProp952.xml"/><Relationship Id="rId101" Type="http://schemas.openxmlformats.org/officeDocument/2006/relationships/ctrlProp" Target="../ctrlProps/ctrlProp954.xml"/><Relationship Id="rId122" Type="http://schemas.openxmlformats.org/officeDocument/2006/relationships/ctrlProp" Target="../ctrlProps/ctrlProp975.xml"/><Relationship Id="rId4" Type="http://schemas.openxmlformats.org/officeDocument/2006/relationships/vmlDrawing" Target="../drawings/vmlDrawing14.vml"/><Relationship Id="rId9" Type="http://schemas.openxmlformats.org/officeDocument/2006/relationships/ctrlProp" Target="../ctrlProps/ctrlProp862.xml"/><Relationship Id="rId26" Type="http://schemas.openxmlformats.org/officeDocument/2006/relationships/ctrlProp" Target="../ctrlProps/ctrlProp879.xml"/><Relationship Id="rId47" Type="http://schemas.openxmlformats.org/officeDocument/2006/relationships/ctrlProp" Target="../ctrlProps/ctrlProp900.xml"/><Relationship Id="rId68" Type="http://schemas.openxmlformats.org/officeDocument/2006/relationships/ctrlProp" Target="../ctrlProps/ctrlProp921.xml"/><Relationship Id="rId89" Type="http://schemas.openxmlformats.org/officeDocument/2006/relationships/ctrlProp" Target="../ctrlProps/ctrlProp942.xml"/><Relationship Id="rId112" Type="http://schemas.openxmlformats.org/officeDocument/2006/relationships/ctrlProp" Target="../ctrlProps/ctrlProp965.xml"/><Relationship Id="rId133" Type="http://schemas.openxmlformats.org/officeDocument/2006/relationships/ctrlProp" Target="../ctrlProps/ctrlProp986.xml"/><Relationship Id="rId16" Type="http://schemas.openxmlformats.org/officeDocument/2006/relationships/ctrlProp" Target="../ctrlProps/ctrlProp869.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17" Type="http://schemas.openxmlformats.org/officeDocument/2006/relationships/ctrlProp" Target="../ctrlProps/ctrlProp1108.xml"/><Relationship Id="rId21" Type="http://schemas.openxmlformats.org/officeDocument/2006/relationships/ctrlProp" Target="../ctrlProps/ctrlProp1012.xml"/><Relationship Id="rId42" Type="http://schemas.openxmlformats.org/officeDocument/2006/relationships/ctrlProp" Target="../ctrlProps/ctrlProp1033.xml"/><Relationship Id="rId63" Type="http://schemas.openxmlformats.org/officeDocument/2006/relationships/ctrlProp" Target="../ctrlProps/ctrlProp1054.xml"/><Relationship Id="rId84" Type="http://schemas.openxmlformats.org/officeDocument/2006/relationships/ctrlProp" Target="../ctrlProps/ctrlProp1075.xml"/><Relationship Id="rId138" Type="http://schemas.openxmlformats.org/officeDocument/2006/relationships/ctrlProp" Target="../ctrlProps/ctrlProp1129.xml"/><Relationship Id="rId107" Type="http://schemas.openxmlformats.org/officeDocument/2006/relationships/ctrlProp" Target="../ctrlProps/ctrlProp1098.xml"/><Relationship Id="rId11" Type="http://schemas.openxmlformats.org/officeDocument/2006/relationships/ctrlProp" Target="../ctrlProps/ctrlProp1002.xml"/><Relationship Id="rId32" Type="http://schemas.openxmlformats.org/officeDocument/2006/relationships/ctrlProp" Target="../ctrlProps/ctrlProp1023.xml"/><Relationship Id="rId53" Type="http://schemas.openxmlformats.org/officeDocument/2006/relationships/ctrlProp" Target="../ctrlProps/ctrlProp1044.xml"/><Relationship Id="rId74" Type="http://schemas.openxmlformats.org/officeDocument/2006/relationships/ctrlProp" Target="../ctrlProps/ctrlProp1065.xml"/><Relationship Id="rId128" Type="http://schemas.openxmlformats.org/officeDocument/2006/relationships/ctrlProp" Target="../ctrlProps/ctrlProp1119.xml"/><Relationship Id="rId5" Type="http://schemas.openxmlformats.org/officeDocument/2006/relationships/ctrlProp" Target="../ctrlProps/ctrlProp996.xml"/><Relationship Id="rId90" Type="http://schemas.openxmlformats.org/officeDocument/2006/relationships/ctrlProp" Target="../ctrlProps/ctrlProp1081.xml"/><Relationship Id="rId95" Type="http://schemas.openxmlformats.org/officeDocument/2006/relationships/ctrlProp" Target="../ctrlProps/ctrlProp1086.xml"/><Relationship Id="rId22" Type="http://schemas.openxmlformats.org/officeDocument/2006/relationships/ctrlProp" Target="../ctrlProps/ctrlProp1013.xml"/><Relationship Id="rId27" Type="http://schemas.openxmlformats.org/officeDocument/2006/relationships/ctrlProp" Target="../ctrlProps/ctrlProp1018.xml"/><Relationship Id="rId43" Type="http://schemas.openxmlformats.org/officeDocument/2006/relationships/ctrlProp" Target="../ctrlProps/ctrlProp1034.xml"/><Relationship Id="rId48" Type="http://schemas.openxmlformats.org/officeDocument/2006/relationships/ctrlProp" Target="../ctrlProps/ctrlProp1039.xml"/><Relationship Id="rId64" Type="http://schemas.openxmlformats.org/officeDocument/2006/relationships/ctrlProp" Target="../ctrlProps/ctrlProp1055.xml"/><Relationship Id="rId69" Type="http://schemas.openxmlformats.org/officeDocument/2006/relationships/ctrlProp" Target="../ctrlProps/ctrlProp1060.xml"/><Relationship Id="rId113" Type="http://schemas.openxmlformats.org/officeDocument/2006/relationships/ctrlProp" Target="../ctrlProps/ctrlProp1104.xml"/><Relationship Id="rId118" Type="http://schemas.openxmlformats.org/officeDocument/2006/relationships/ctrlProp" Target="../ctrlProps/ctrlProp1109.xml"/><Relationship Id="rId134" Type="http://schemas.openxmlformats.org/officeDocument/2006/relationships/ctrlProp" Target="../ctrlProps/ctrlProp1125.xml"/><Relationship Id="rId139" Type="http://schemas.openxmlformats.org/officeDocument/2006/relationships/ctrlProp" Target="../ctrlProps/ctrlProp1130.xml"/><Relationship Id="rId80" Type="http://schemas.openxmlformats.org/officeDocument/2006/relationships/ctrlProp" Target="../ctrlProps/ctrlProp1071.xml"/><Relationship Id="rId85" Type="http://schemas.openxmlformats.org/officeDocument/2006/relationships/ctrlProp" Target="../ctrlProps/ctrlProp1076.xml"/><Relationship Id="rId12" Type="http://schemas.openxmlformats.org/officeDocument/2006/relationships/ctrlProp" Target="../ctrlProps/ctrlProp1003.xml"/><Relationship Id="rId17" Type="http://schemas.openxmlformats.org/officeDocument/2006/relationships/ctrlProp" Target="../ctrlProps/ctrlProp1008.xml"/><Relationship Id="rId33" Type="http://schemas.openxmlformats.org/officeDocument/2006/relationships/ctrlProp" Target="../ctrlProps/ctrlProp1024.xml"/><Relationship Id="rId38" Type="http://schemas.openxmlformats.org/officeDocument/2006/relationships/ctrlProp" Target="../ctrlProps/ctrlProp1029.xml"/><Relationship Id="rId59" Type="http://schemas.openxmlformats.org/officeDocument/2006/relationships/ctrlProp" Target="../ctrlProps/ctrlProp1050.xml"/><Relationship Id="rId103" Type="http://schemas.openxmlformats.org/officeDocument/2006/relationships/ctrlProp" Target="../ctrlProps/ctrlProp1094.xml"/><Relationship Id="rId108" Type="http://schemas.openxmlformats.org/officeDocument/2006/relationships/ctrlProp" Target="../ctrlProps/ctrlProp1099.xml"/><Relationship Id="rId124" Type="http://schemas.openxmlformats.org/officeDocument/2006/relationships/ctrlProp" Target="../ctrlProps/ctrlProp1115.xml"/><Relationship Id="rId129" Type="http://schemas.openxmlformats.org/officeDocument/2006/relationships/ctrlProp" Target="../ctrlProps/ctrlProp1120.xml"/><Relationship Id="rId54" Type="http://schemas.openxmlformats.org/officeDocument/2006/relationships/ctrlProp" Target="../ctrlProps/ctrlProp1045.xml"/><Relationship Id="rId70" Type="http://schemas.openxmlformats.org/officeDocument/2006/relationships/ctrlProp" Target="../ctrlProps/ctrlProp1061.xml"/><Relationship Id="rId75" Type="http://schemas.openxmlformats.org/officeDocument/2006/relationships/ctrlProp" Target="../ctrlProps/ctrlProp1066.xml"/><Relationship Id="rId91" Type="http://schemas.openxmlformats.org/officeDocument/2006/relationships/ctrlProp" Target="../ctrlProps/ctrlProp1082.xml"/><Relationship Id="rId96" Type="http://schemas.openxmlformats.org/officeDocument/2006/relationships/ctrlProp" Target="../ctrlProps/ctrlProp1087.xml"/><Relationship Id="rId140" Type="http://schemas.openxmlformats.org/officeDocument/2006/relationships/ctrlProp" Target="../ctrlProps/ctrlProp1131.xml"/><Relationship Id="rId145" Type="http://schemas.openxmlformats.org/officeDocument/2006/relationships/ctrlProp" Target="../ctrlProps/ctrlProp1136.xml"/><Relationship Id="rId1" Type="http://schemas.openxmlformats.org/officeDocument/2006/relationships/printerSettings" Target="../printerSettings/printerSettings13.bin"/><Relationship Id="rId6" Type="http://schemas.openxmlformats.org/officeDocument/2006/relationships/ctrlProp" Target="../ctrlProps/ctrlProp997.xml"/><Relationship Id="rId23" Type="http://schemas.openxmlformats.org/officeDocument/2006/relationships/ctrlProp" Target="../ctrlProps/ctrlProp1014.xml"/><Relationship Id="rId28" Type="http://schemas.openxmlformats.org/officeDocument/2006/relationships/ctrlProp" Target="../ctrlProps/ctrlProp1019.xml"/><Relationship Id="rId49" Type="http://schemas.openxmlformats.org/officeDocument/2006/relationships/ctrlProp" Target="../ctrlProps/ctrlProp1040.xml"/><Relationship Id="rId114" Type="http://schemas.openxmlformats.org/officeDocument/2006/relationships/ctrlProp" Target="../ctrlProps/ctrlProp1105.xml"/><Relationship Id="rId119" Type="http://schemas.openxmlformats.org/officeDocument/2006/relationships/ctrlProp" Target="../ctrlProps/ctrlProp1110.xml"/><Relationship Id="rId44" Type="http://schemas.openxmlformats.org/officeDocument/2006/relationships/ctrlProp" Target="../ctrlProps/ctrlProp1035.xml"/><Relationship Id="rId60" Type="http://schemas.openxmlformats.org/officeDocument/2006/relationships/ctrlProp" Target="../ctrlProps/ctrlProp1051.xml"/><Relationship Id="rId65" Type="http://schemas.openxmlformats.org/officeDocument/2006/relationships/ctrlProp" Target="../ctrlProps/ctrlProp1056.xml"/><Relationship Id="rId81" Type="http://schemas.openxmlformats.org/officeDocument/2006/relationships/ctrlProp" Target="../ctrlProps/ctrlProp1072.xml"/><Relationship Id="rId86" Type="http://schemas.openxmlformats.org/officeDocument/2006/relationships/ctrlProp" Target="../ctrlProps/ctrlProp1077.xml"/><Relationship Id="rId130" Type="http://schemas.openxmlformats.org/officeDocument/2006/relationships/ctrlProp" Target="../ctrlProps/ctrlProp1121.xml"/><Relationship Id="rId135" Type="http://schemas.openxmlformats.org/officeDocument/2006/relationships/ctrlProp" Target="../ctrlProps/ctrlProp1126.xml"/><Relationship Id="rId13" Type="http://schemas.openxmlformats.org/officeDocument/2006/relationships/ctrlProp" Target="../ctrlProps/ctrlProp1004.xml"/><Relationship Id="rId18" Type="http://schemas.openxmlformats.org/officeDocument/2006/relationships/ctrlProp" Target="../ctrlProps/ctrlProp1009.xml"/><Relationship Id="rId39" Type="http://schemas.openxmlformats.org/officeDocument/2006/relationships/ctrlProp" Target="../ctrlProps/ctrlProp1030.xml"/><Relationship Id="rId109" Type="http://schemas.openxmlformats.org/officeDocument/2006/relationships/ctrlProp" Target="../ctrlProps/ctrlProp1100.xml"/><Relationship Id="rId34" Type="http://schemas.openxmlformats.org/officeDocument/2006/relationships/ctrlProp" Target="../ctrlProps/ctrlProp1025.xml"/><Relationship Id="rId50" Type="http://schemas.openxmlformats.org/officeDocument/2006/relationships/ctrlProp" Target="../ctrlProps/ctrlProp1041.xml"/><Relationship Id="rId55" Type="http://schemas.openxmlformats.org/officeDocument/2006/relationships/ctrlProp" Target="../ctrlProps/ctrlProp1046.xml"/><Relationship Id="rId76" Type="http://schemas.openxmlformats.org/officeDocument/2006/relationships/ctrlProp" Target="../ctrlProps/ctrlProp1067.xml"/><Relationship Id="rId97" Type="http://schemas.openxmlformats.org/officeDocument/2006/relationships/ctrlProp" Target="../ctrlProps/ctrlProp1088.xml"/><Relationship Id="rId104" Type="http://schemas.openxmlformats.org/officeDocument/2006/relationships/ctrlProp" Target="../ctrlProps/ctrlProp1095.xml"/><Relationship Id="rId120" Type="http://schemas.openxmlformats.org/officeDocument/2006/relationships/ctrlProp" Target="../ctrlProps/ctrlProp1111.xml"/><Relationship Id="rId125" Type="http://schemas.openxmlformats.org/officeDocument/2006/relationships/ctrlProp" Target="../ctrlProps/ctrlProp1116.xml"/><Relationship Id="rId141" Type="http://schemas.openxmlformats.org/officeDocument/2006/relationships/ctrlProp" Target="../ctrlProps/ctrlProp1132.xml"/><Relationship Id="rId146" Type="http://schemas.openxmlformats.org/officeDocument/2006/relationships/ctrlProp" Target="../ctrlProps/ctrlProp1137.xml"/><Relationship Id="rId7" Type="http://schemas.openxmlformats.org/officeDocument/2006/relationships/ctrlProp" Target="../ctrlProps/ctrlProp998.xml"/><Relationship Id="rId71" Type="http://schemas.openxmlformats.org/officeDocument/2006/relationships/ctrlProp" Target="../ctrlProps/ctrlProp1062.xml"/><Relationship Id="rId92" Type="http://schemas.openxmlformats.org/officeDocument/2006/relationships/ctrlProp" Target="../ctrlProps/ctrlProp1083.xml"/><Relationship Id="rId2" Type="http://schemas.openxmlformats.org/officeDocument/2006/relationships/drawing" Target="../drawings/drawing9.xml"/><Relationship Id="rId29" Type="http://schemas.openxmlformats.org/officeDocument/2006/relationships/ctrlProp" Target="../ctrlProps/ctrlProp1020.xml"/><Relationship Id="rId24" Type="http://schemas.openxmlformats.org/officeDocument/2006/relationships/ctrlProp" Target="../ctrlProps/ctrlProp1015.xml"/><Relationship Id="rId40" Type="http://schemas.openxmlformats.org/officeDocument/2006/relationships/ctrlProp" Target="../ctrlProps/ctrlProp1031.xml"/><Relationship Id="rId45" Type="http://schemas.openxmlformats.org/officeDocument/2006/relationships/ctrlProp" Target="../ctrlProps/ctrlProp1036.xml"/><Relationship Id="rId66" Type="http://schemas.openxmlformats.org/officeDocument/2006/relationships/ctrlProp" Target="../ctrlProps/ctrlProp1057.xml"/><Relationship Id="rId87" Type="http://schemas.openxmlformats.org/officeDocument/2006/relationships/ctrlProp" Target="../ctrlProps/ctrlProp1078.xml"/><Relationship Id="rId110" Type="http://schemas.openxmlformats.org/officeDocument/2006/relationships/ctrlProp" Target="../ctrlProps/ctrlProp1101.xml"/><Relationship Id="rId115" Type="http://schemas.openxmlformats.org/officeDocument/2006/relationships/ctrlProp" Target="../ctrlProps/ctrlProp1106.xml"/><Relationship Id="rId131" Type="http://schemas.openxmlformats.org/officeDocument/2006/relationships/ctrlProp" Target="../ctrlProps/ctrlProp1122.xml"/><Relationship Id="rId136" Type="http://schemas.openxmlformats.org/officeDocument/2006/relationships/ctrlProp" Target="../ctrlProps/ctrlProp1127.xml"/><Relationship Id="rId61" Type="http://schemas.openxmlformats.org/officeDocument/2006/relationships/ctrlProp" Target="../ctrlProps/ctrlProp1052.xml"/><Relationship Id="rId82" Type="http://schemas.openxmlformats.org/officeDocument/2006/relationships/ctrlProp" Target="../ctrlProps/ctrlProp1073.xml"/><Relationship Id="rId19" Type="http://schemas.openxmlformats.org/officeDocument/2006/relationships/ctrlProp" Target="../ctrlProps/ctrlProp1010.xml"/><Relationship Id="rId14" Type="http://schemas.openxmlformats.org/officeDocument/2006/relationships/ctrlProp" Target="../ctrlProps/ctrlProp1005.xml"/><Relationship Id="rId30" Type="http://schemas.openxmlformats.org/officeDocument/2006/relationships/ctrlProp" Target="../ctrlProps/ctrlProp1021.xml"/><Relationship Id="rId35" Type="http://schemas.openxmlformats.org/officeDocument/2006/relationships/ctrlProp" Target="../ctrlProps/ctrlProp1026.xml"/><Relationship Id="rId56" Type="http://schemas.openxmlformats.org/officeDocument/2006/relationships/ctrlProp" Target="../ctrlProps/ctrlProp1047.xml"/><Relationship Id="rId77" Type="http://schemas.openxmlformats.org/officeDocument/2006/relationships/ctrlProp" Target="../ctrlProps/ctrlProp1068.xml"/><Relationship Id="rId100" Type="http://schemas.openxmlformats.org/officeDocument/2006/relationships/ctrlProp" Target="../ctrlProps/ctrlProp1091.xml"/><Relationship Id="rId105" Type="http://schemas.openxmlformats.org/officeDocument/2006/relationships/ctrlProp" Target="../ctrlProps/ctrlProp1096.xml"/><Relationship Id="rId126" Type="http://schemas.openxmlformats.org/officeDocument/2006/relationships/ctrlProp" Target="../ctrlProps/ctrlProp1117.xml"/><Relationship Id="rId147" Type="http://schemas.openxmlformats.org/officeDocument/2006/relationships/ctrlProp" Target="../ctrlProps/ctrlProp1138.xml"/><Relationship Id="rId8" Type="http://schemas.openxmlformats.org/officeDocument/2006/relationships/ctrlProp" Target="../ctrlProps/ctrlProp999.xml"/><Relationship Id="rId51" Type="http://schemas.openxmlformats.org/officeDocument/2006/relationships/ctrlProp" Target="../ctrlProps/ctrlProp1042.xml"/><Relationship Id="rId72" Type="http://schemas.openxmlformats.org/officeDocument/2006/relationships/ctrlProp" Target="../ctrlProps/ctrlProp1063.xml"/><Relationship Id="rId93" Type="http://schemas.openxmlformats.org/officeDocument/2006/relationships/ctrlProp" Target="../ctrlProps/ctrlProp1084.xml"/><Relationship Id="rId98" Type="http://schemas.openxmlformats.org/officeDocument/2006/relationships/ctrlProp" Target="../ctrlProps/ctrlProp1089.xml"/><Relationship Id="rId121" Type="http://schemas.openxmlformats.org/officeDocument/2006/relationships/ctrlProp" Target="../ctrlProps/ctrlProp1112.xml"/><Relationship Id="rId142" Type="http://schemas.openxmlformats.org/officeDocument/2006/relationships/ctrlProp" Target="../ctrlProps/ctrlProp1133.xml"/><Relationship Id="rId3" Type="http://schemas.openxmlformats.org/officeDocument/2006/relationships/vmlDrawing" Target="../drawings/vmlDrawing17.vml"/><Relationship Id="rId25" Type="http://schemas.openxmlformats.org/officeDocument/2006/relationships/ctrlProp" Target="../ctrlProps/ctrlProp1016.xml"/><Relationship Id="rId46" Type="http://schemas.openxmlformats.org/officeDocument/2006/relationships/ctrlProp" Target="../ctrlProps/ctrlProp1037.xml"/><Relationship Id="rId67" Type="http://schemas.openxmlformats.org/officeDocument/2006/relationships/ctrlProp" Target="../ctrlProps/ctrlProp1058.xml"/><Relationship Id="rId116" Type="http://schemas.openxmlformats.org/officeDocument/2006/relationships/ctrlProp" Target="../ctrlProps/ctrlProp1107.xml"/><Relationship Id="rId137" Type="http://schemas.openxmlformats.org/officeDocument/2006/relationships/ctrlProp" Target="../ctrlProps/ctrlProp1128.xml"/><Relationship Id="rId20" Type="http://schemas.openxmlformats.org/officeDocument/2006/relationships/ctrlProp" Target="../ctrlProps/ctrlProp1011.xml"/><Relationship Id="rId41" Type="http://schemas.openxmlformats.org/officeDocument/2006/relationships/ctrlProp" Target="../ctrlProps/ctrlProp1032.xml"/><Relationship Id="rId62" Type="http://schemas.openxmlformats.org/officeDocument/2006/relationships/ctrlProp" Target="../ctrlProps/ctrlProp1053.xml"/><Relationship Id="rId83" Type="http://schemas.openxmlformats.org/officeDocument/2006/relationships/ctrlProp" Target="../ctrlProps/ctrlProp1074.xml"/><Relationship Id="rId88" Type="http://schemas.openxmlformats.org/officeDocument/2006/relationships/ctrlProp" Target="../ctrlProps/ctrlProp1079.xml"/><Relationship Id="rId111" Type="http://schemas.openxmlformats.org/officeDocument/2006/relationships/ctrlProp" Target="../ctrlProps/ctrlProp1102.xml"/><Relationship Id="rId132" Type="http://schemas.openxmlformats.org/officeDocument/2006/relationships/ctrlProp" Target="../ctrlProps/ctrlProp1123.xml"/><Relationship Id="rId15" Type="http://schemas.openxmlformats.org/officeDocument/2006/relationships/ctrlProp" Target="../ctrlProps/ctrlProp1006.xml"/><Relationship Id="rId36" Type="http://schemas.openxmlformats.org/officeDocument/2006/relationships/ctrlProp" Target="../ctrlProps/ctrlProp1027.xml"/><Relationship Id="rId57" Type="http://schemas.openxmlformats.org/officeDocument/2006/relationships/ctrlProp" Target="../ctrlProps/ctrlProp1048.xml"/><Relationship Id="rId106" Type="http://schemas.openxmlformats.org/officeDocument/2006/relationships/ctrlProp" Target="../ctrlProps/ctrlProp1097.xml"/><Relationship Id="rId127" Type="http://schemas.openxmlformats.org/officeDocument/2006/relationships/ctrlProp" Target="../ctrlProps/ctrlProp1118.xml"/><Relationship Id="rId10" Type="http://schemas.openxmlformats.org/officeDocument/2006/relationships/ctrlProp" Target="../ctrlProps/ctrlProp1001.xml"/><Relationship Id="rId31" Type="http://schemas.openxmlformats.org/officeDocument/2006/relationships/ctrlProp" Target="../ctrlProps/ctrlProp1022.xml"/><Relationship Id="rId52" Type="http://schemas.openxmlformats.org/officeDocument/2006/relationships/ctrlProp" Target="../ctrlProps/ctrlProp1043.xml"/><Relationship Id="rId73" Type="http://schemas.openxmlformats.org/officeDocument/2006/relationships/ctrlProp" Target="../ctrlProps/ctrlProp1064.xml"/><Relationship Id="rId78" Type="http://schemas.openxmlformats.org/officeDocument/2006/relationships/ctrlProp" Target="../ctrlProps/ctrlProp1069.xml"/><Relationship Id="rId94" Type="http://schemas.openxmlformats.org/officeDocument/2006/relationships/ctrlProp" Target="../ctrlProps/ctrlProp1085.xml"/><Relationship Id="rId99" Type="http://schemas.openxmlformats.org/officeDocument/2006/relationships/ctrlProp" Target="../ctrlProps/ctrlProp1090.xml"/><Relationship Id="rId101" Type="http://schemas.openxmlformats.org/officeDocument/2006/relationships/ctrlProp" Target="../ctrlProps/ctrlProp1092.xml"/><Relationship Id="rId122" Type="http://schemas.openxmlformats.org/officeDocument/2006/relationships/ctrlProp" Target="../ctrlProps/ctrlProp1113.xml"/><Relationship Id="rId143" Type="http://schemas.openxmlformats.org/officeDocument/2006/relationships/ctrlProp" Target="../ctrlProps/ctrlProp1134.xml"/><Relationship Id="rId148" Type="http://schemas.openxmlformats.org/officeDocument/2006/relationships/ctrlProp" Target="../ctrlProps/ctrlProp1139.xml"/><Relationship Id="rId4" Type="http://schemas.openxmlformats.org/officeDocument/2006/relationships/ctrlProp" Target="../ctrlProps/ctrlProp995.xml"/><Relationship Id="rId9" Type="http://schemas.openxmlformats.org/officeDocument/2006/relationships/ctrlProp" Target="../ctrlProps/ctrlProp1000.xml"/><Relationship Id="rId26" Type="http://schemas.openxmlformats.org/officeDocument/2006/relationships/ctrlProp" Target="../ctrlProps/ctrlProp1017.xml"/><Relationship Id="rId47" Type="http://schemas.openxmlformats.org/officeDocument/2006/relationships/ctrlProp" Target="../ctrlProps/ctrlProp1038.xml"/><Relationship Id="rId68" Type="http://schemas.openxmlformats.org/officeDocument/2006/relationships/ctrlProp" Target="../ctrlProps/ctrlProp1059.xml"/><Relationship Id="rId89" Type="http://schemas.openxmlformats.org/officeDocument/2006/relationships/ctrlProp" Target="../ctrlProps/ctrlProp1080.xml"/><Relationship Id="rId112" Type="http://schemas.openxmlformats.org/officeDocument/2006/relationships/ctrlProp" Target="../ctrlProps/ctrlProp1103.xml"/><Relationship Id="rId133" Type="http://schemas.openxmlformats.org/officeDocument/2006/relationships/ctrlProp" Target="../ctrlProps/ctrlProp1124.xml"/><Relationship Id="rId16" Type="http://schemas.openxmlformats.org/officeDocument/2006/relationships/ctrlProp" Target="../ctrlProps/ctrlProp1007.xml"/><Relationship Id="rId37" Type="http://schemas.openxmlformats.org/officeDocument/2006/relationships/ctrlProp" Target="../ctrlProps/ctrlProp1028.xml"/><Relationship Id="rId58" Type="http://schemas.openxmlformats.org/officeDocument/2006/relationships/ctrlProp" Target="../ctrlProps/ctrlProp1049.xml"/><Relationship Id="rId79" Type="http://schemas.openxmlformats.org/officeDocument/2006/relationships/ctrlProp" Target="../ctrlProps/ctrlProp1070.xml"/><Relationship Id="rId102" Type="http://schemas.openxmlformats.org/officeDocument/2006/relationships/ctrlProp" Target="../ctrlProps/ctrlProp1093.xml"/><Relationship Id="rId123" Type="http://schemas.openxmlformats.org/officeDocument/2006/relationships/ctrlProp" Target="../ctrlProps/ctrlProp1114.xml"/><Relationship Id="rId144" Type="http://schemas.openxmlformats.org/officeDocument/2006/relationships/ctrlProp" Target="../ctrlProps/ctrlProp1135.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6" Type="http://schemas.openxmlformats.org/officeDocument/2006/relationships/ctrlProp" Target="../ctrlProps/ctrlProp1161.xml"/><Relationship Id="rId21" Type="http://schemas.openxmlformats.org/officeDocument/2006/relationships/ctrlProp" Target="../ctrlProps/ctrlProp1156.xml"/><Relationship Id="rId34" Type="http://schemas.openxmlformats.org/officeDocument/2006/relationships/ctrlProp" Target="../ctrlProps/ctrlProp1169.xml"/><Relationship Id="rId42" Type="http://schemas.openxmlformats.org/officeDocument/2006/relationships/ctrlProp" Target="../ctrlProps/ctrlProp1177.xml"/><Relationship Id="rId47" Type="http://schemas.openxmlformats.org/officeDocument/2006/relationships/ctrlProp" Target="../ctrlProps/ctrlProp1182.xml"/><Relationship Id="rId50" Type="http://schemas.openxmlformats.org/officeDocument/2006/relationships/ctrlProp" Target="../ctrlProps/ctrlProp1185.xml"/><Relationship Id="rId55" Type="http://schemas.openxmlformats.org/officeDocument/2006/relationships/ctrlProp" Target="../ctrlProps/ctrlProp1190.xml"/><Relationship Id="rId63" Type="http://schemas.openxmlformats.org/officeDocument/2006/relationships/ctrlProp" Target="../ctrlProps/ctrlProp1198.xml"/><Relationship Id="rId7" Type="http://schemas.openxmlformats.org/officeDocument/2006/relationships/ctrlProp" Target="../ctrlProps/ctrlProp1142.xml"/><Relationship Id="rId2" Type="http://schemas.openxmlformats.org/officeDocument/2006/relationships/drawing" Target="../drawings/drawing11.xml"/><Relationship Id="rId16" Type="http://schemas.openxmlformats.org/officeDocument/2006/relationships/ctrlProp" Target="../ctrlProps/ctrlProp1151.xml"/><Relationship Id="rId29" Type="http://schemas.openxmlformats.org/officeDocument/2006/relationships/ctrlProp" Target="../ctrlProps/ctrlProp1164.xml"/><Relationship Id="rId11" Type="http://schemas.openxmlformats.org/officeDocument/2006/relationships/ctrlProp" Target="../ctrlProps/ctrlProp1146.xml"/><Relationship Id="rId24" Type="http://schemas.openxmlformats.org/officeDocument/2006/relationships/ctrlProp" Target="../ctrlProps/ctrlProp1159.xml"/><Relationship Id="rId32" Type="http://schemas.openxmlformats.org/officeDocument/2006/relationships/ctrlProp" Target="../ctrlProps/ctrlProp1167.xml"/><Relationship Id="rId37" Type="http://schemas.openxmlformats.org/officeDocument/2006/relationships/ctrlProp" Target="../ctrlProps/ctrlProp1172.xml"/><Relationship Id="rId40" Type="http://schemas.openxmlformats.org/officeDocument/2006/relationships/ctrlProp" Target="../ctrlProps/ctrlProp1175.xml"/><Relationship Id="rId45" Type="http://schemas.openxmlformats.org/officeDocument/2006/relationships/ctrlProp" Target="../ctrlProps/ctrlProp1180.xml"/><Relationship Id="rId53" Type="http://schemas.openxmlformats.org/officeDocument/2006/relationships/ctrlProp" Target="../ctrlProps/ctrlProp1188.xml"/><Relationship Id="rId58" Type="http://schemas.openxmlformats.org/officeDocument/2006/relationships/ctrlProp" Target="../ctrlProps/ctrlProp1193.xml"/><Relationship Id="rId66" Type="http://schemas.openxmlformats.org/officeDocument/2006/relationships/ctrlProp" Target="../ctrlProps/ctrlProp1201.xml"/><Relationship Id="rId5" Type="http://schemas.openxmlformats.org/officeDocument/2006/relationships/ctrlProp" Target="../ctrlProps/ctrlProp1140.xml"/><Relationship Id="rId61" Type="http://schemas.openxmlformats.org/officeDocument/2006/relationships/ctrlProp" Target="../ctrlProps/ctrlProp1196.xml"/><Relationship Id="rId19" Type="http://schemas.openxmlformats.org/officeDocument/2006/relationships/ctrlProp" Target="../ctrlProps/ctrlProp1154.xml"/><Relationship Id="rId14" Type="http://schemas.openxmlformats.org/officeDocument/2006/relationships/ctrlProp" Target="../ctrlProps/ctrlProp1149.xml"/><Relationship Id="rId22" Type="http://schemas.openxmlformats.org/officeDocument/2006/relationships/ctrlProp" Target="../ctrlProps/ctrlProp1157.xml"/><Relationship Id="rId27" Type="http://schemas.openxmlformats.org/officeDocument/2006/relationships/ctrlProp" Target="../ctrlProps/ctrlProp1162.xml"/><Relationship Id="rId30" Type="http://schemas.openxmlformats.org/officeDocument/2006/relationships/ctrlProp" Target="../ctrlProps/ctrlProp1165.xml"/><Relationship Id="rId35" Type="http://schemas.openxmlformats.org/officeDocument/2006/relationships/ctrlProp" Target="../ctrlProps/ctrlProp1170.xml"/><Relationship Id="rId43" Type="http://schemas.openxmlformats.org/officeDocument/2006/relationships/ctrlProp" Target="../ctrlProps/ctrlProp1178.xml"/><Relationship Id="rId48" Type="http://schemas.openxmlformats.org/officeDocument/2006/relationships/ctrlProp" Target="../ctrlProps/ctrlProp1183.xml"/><Relationship Id="rId56" Type="http://schemas.openxmlformats.org/officeDocument/2006/relationships/ctrlProp" Target="../ctrlProps/ctrlProp1191.xml"/><Relationship Id="rId64" Type="http://schemas.openxmlformats.org/officeDocument/2006/relationships/ctrlProp" Target="../ctrlProps/ctrlProp1199.xml"/><Relationship Id="rId8" Type="http://schemas.openxmlformats.org/officeDocument/2006/relationships/ctrlProp" Target="../ctrlProps/ctrlProp1143.xml"/><Relationship Id="rId51" Type="http://schemas.openxmlformats.org/officeDocument/2006/relationships/ctrlProp" Target="../ctrlProps/ctrlProp1186.xml"/><Relationship Id="rId3" Type="http://schemas.openxmlformats.org/officeDocument/2006/relationships/vmlDrawing" Target="../drawings/vmlDrawing19.vml"/><Relationship Id="rId12" Type="http://schemas.openxmlformats.org/officeDocument/2006/relationships/ctrlProp" Target="../ctrlProps/ctrlProp1147.xml"/><Relationship Id="rId17" Type="http://schemas.openxmlformats.org/officeDocument/2006/relationships/ctrlProp" Target="../ctrlProps/ctrlProp1152.xml"/><Relationship Id="rId25" Type="http://schemas.openxmlformats.org/officeDocument/2006/relationships/ctrlProp" Target="../ctrlProps/ctrlProp1160.xml"/><Relationship Id="rId33" Type="http://schemas.openxmlformats.org/officeDocument/2006/relationships/ctrlProp" Target="../ctrlProps/ctrlProp1168.xml"/><Relationship Id="rId38" Type="http://schemas.openxmlformats.org/officeDocument/2006/relationships/ctrlProp" Target="../ctrlProps/ctrlProp1173.xml"/><Relationship Id="rId46" Type="http://schemas.openxmlformats.org/officeDocument/2006/relationships/ctrlProp" Target="../ctrlProps/ctrlProp1181.xml"/><Relationship Id="rId59" Type="http://schemas.openxmlformats.org/officeDocument/2006/relationships/ctrlProp" Target="../ctrlProps/ctrlProp1194.xml"/><Relationship Id="rId20" Type="http://schemas.openxmlformats.org/officeDocument/2006/relationships/ctrlProp" Target="../ctrlProps/ctrlProp1155.xml"/><Relationship Id="rId41" Type="http://schemas.openxmlformats.org/officeDocument/2006/relationships/ctrlProp" Target="../ctrlProps/ctrlProp1176.xml"/><Relationship Id="rId54" Type="http://schemas.openxmlformats.org/officeDocument/2006/relationships/ctrlProp" Target="../ctrlProps/ctrlProp1189.xml"/><Relationship Id="rId62" Type="http://schemas.openxmlformats.org/officeDocument/2006/relationships/ctrlProp" Target="../ctrlProps/ctrlProp1197.xml"/><Relationship Id="rId1" Type="http://schemas.openxmlformats.org/officeDocument/2006/relationships/printerSettings" Target="../printerSettings/printerSettings15.bin"/><Relationship Id="rId6" Type="http://schemas.openxmlformats.org/officeDocument/2006/relationships/ctrlProp" Target="../ctrlProps/ctrlProp1141.xml"/><Relationship Id="rId15" Type="http://schemas.openxmlformats.org/officeDocument/2006/relationships/ctrlProp" Target="../ctrlProps/ctrlProp1150.xml"/><Relationship Id="rId23" Type="http://schemas.openxmlformats.org/officeDocument/2006/relationships/ctrlProp" Target="../ctrlProps/ctrlProp1158.xml"/><Relationship Id="rId28" Type="http://schemas.openxmlformats.org/officeDocument/2006/relationships/ctrlProp" Target="../ctrlProps/ctrlProp1163.xml"/><Relationship Id="rId36" Type="http://schemas.openxmlformats.org/officeDocument/2006/relationships/ctrlProp" Target="../ctrlProps/ctrlProp1171.xml"/><Relationship Id="rId49" Type="http://schemas.openxmlformats.org/officeDocument/2006/relationships/ctrlProp" Target="../ctrlProps/ctrlProp1184.xml"/><Relationship Id="rId57" Type="http://schemas.openxmlformats.org/officeDocument/2006/relationships/ctrlProp" Target="../ctrlProps/ctrlProp1192.xml"/><Relationship Id="rId10" Type="http://schemas.openxmlformats.org/officeDocument/2006/relationships/ctrlProp" Target="../ctrlProps/ctrlProp1145.xml"/><Relationship Id="rId31" Type="http://schemas.openxmlformats.org/officeDocument/2006/relationships/ctrlProp" Target="../ctrlProps/ctrlProp1166.xml"/><Relationship Id="rId44" Type="http://schemas.openxmlformats.org/officeDocument/2006/relationships/ctrlProp" Target="../ctrlProps/ctrlProp1179.xml"/><Relationship Id="rId52" Type="http://schemas.openxmlformats.org/officeDocument/2006/relationships/ctrlProp" Target="../ctrlProps/ctrlProp1187.xml"/><Relationship Id="rId60" Type="http://schemas.openxmlformats.org/officeDocument/2006/relationships/ctrlProp" Target="../ctrlProps/ctrlProp1195.xml"/><Relationship Id="rId65" Type="http://schemas.openxmlformats.org/officeDocument/2006/relationships/ctrlProp" Target="../ctrlProps/ctrlProp1200.xml"/><Relationship Id="rId4" Type="http://schemas.openxmlformats.org/officeDocument/2006/relationships/vmlDrawing" Target="../drawings/vmlDrawing20.vml"/><Relationship Id="rId9" Type="http://schemas.openxmlformats.org/officeDocument/2006/relationships/ctrlProp" Target="../ctrlProps/ctrlProp1144.xml"/><Relationship Id="rId13" Type="http://schemas.openxmlformats.org/officeDocument/2006/relationships/ctrlProp" Target="../ctrlProps/ctrlProp1148.xml"/><Relationship Id="rId18" Type="http://schemas.openxmlformats.org/officeDocument/2006/relationships/ctrlProp" Target="../ctrlProps/ctrlProp1153.xml"/><Relationship Id="rId39" Type="http://schemas.openxmlformats.org/officeDocument/2006/relationships/ctrlProp" Target="../ctrlProps/ctrlProp1174.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tn/food-buying-guide-for-child-nutrition-programs" TargetMode="External"/><Relationship Id="rId1" Type="http://schemas.openxmlformats.org/officeDocument/2006/relationships/hyperlink" Target="https://foodbuyingguide.fns.usd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3.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drawing" Target="../drawings/drawing2.xml"/><Relationship Id="rId214" Type="http://schemas.openxmlformats.org/officeDocument/2006/relationships/ctrlProp" Target="../ctrlProps/ctrlProp209.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foodbuyingguide.fns.usda.gov/"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printerSettings" Target="../printerSettings/printerSettings3.bin"/><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0.xml"/><Relationship Id="rId21" Type="http://schemas.openxmlformats.org/officeDocument/2006/relationships/ctrlProp" Target="../ctrlProps/ctrlProp225.xml"/><Relationship Id="rId42" Type="http://schemas.openxmlformats.org/officeDocument/2006/relationships/ctrlProp" Target="../ctrlProps/ctrlProp246.xml"/><Relationship Id="rId47" Type="http://schemas.openxmlformats.org/officeDocument/2006/relationships/ctrlProp" Target="../ctrlProps/ctrlProp251.xml"/><Relationship Id="rId63" Type="http://schemas.openxmlformats.org/officeDocument/2006/relationships/ctrlProp" Target="../ctrlProps/ctrlProp267.xml"/><Relationship Id="rId68" Type="http://schemas.openxmlformats.org/officeDocument/2006/relationships/ctrlProp" Target="../ctrlProps/ctrlProp272.xml"/><Relationship Id="rId84" Type="http://schemas.openxmlformats.org/officeDocument/2006/relationships/ctrlProp" Target="../ctrlProps/ctrlProp288.xml"/><Relationship Id="rId89" Type="http://schemas.openxmlformats.org/officeDocument/2006/relationships/ctrlProp" Target="../ctrlProps/ctrlProp293.xml"/><Relationship Id="rId16" Type="http://schemas.openxmlformats.org/officeDocument/2006/relationships/ctrlProp" Target="../ctrlProps/ctrlProp220.xml"/><Relationship Id="rId107" Type="http://schemas.openxmlformats.org/officeDocument/2006/relationships/ctrlProp" Target="../ctrlProps/ctrlProp311.xml"/><Relationship Id="rId11" Type="http://schemas.openxmlformats.org/officeDocument/2006/relationships/ctrlProp" Target="../ctrlProps/ctrlProp215.xml"/><Relationship Id="rId32" Type="http://schemas.openxmlformats.org/officeDocument/2006/relationships/ctrlProp" Target="../ctrlProps/ctrlProp236.xml"/><Relationship Id="rId37" Type="http://schemas.openxmlformats.org/officeDocument/2006/relationships/ctrlProp" Target="../ctrlProps/ctrlProp241.xml"/><Relationship Id="rId53" Type="http://schemas.openxmlformats.org/officeDocument/2006/relationships/ctrlProp" Target="../ctrlProps/ctrlProp257.xml"/><Relationship Id="rId58" Type="http://schemas.openxmlformats.org/officeDocument/2006/relationships/ctrlProp" Target="../ctrlProps/ctrlProp262.xml"/><Relationship Id="rId74" Type="http://schemas.openxmlformats.org/officeDocument/2006/relationships/ctrlProp" Target="../ctrlProps/ctrlProp278.xml"/><Relationship Id="rId79" Type="http://schemas.openxmlformats.org/officeDocument/2006/relationships/ctrlProp" Target="../ctrlProps/ctrlProp283.xml"/><Relationship Id="rId102" Type="http://schemas.openxmlformats.org/officeDocument/2006/relationships/ctrlProp" Target="../ctrlProps/ctrlProp306.xml"/><Relationship Id="rId5" Type="http://schemas.openxmlformats.org/officeDocument/2006/relationships/vmlDrawing" Target="../drawings/vmlDrawing5.vml"/><Relationship Id="rId90" Type="http://schemas.openxmlformats.org/officeDocument/2006/relationships/ctrlProp" Target="../ctrlProps/ctrlProp294.xml"/><Relationship Id="rId95" Type="http://schemas.openxmlformats.org/officeDocument/2006/relationships/ctrlProp" Target="../ctrlProps/ctrlProp299.xml"/><Relationship Id="rId22" Type="http://schemas.openxmlformats.org/officeDocument/2006/relationships/ctrlProp" Target="../ctrlProps/ctrlProp226.xml"/><Relationship Id="rId27" Type="http://schemas.openxmlformats.org/officeDocument/2006/relationships/ctrlProp" Target="../ctrlProps/ctrlProp231.xml"/><Relationship Id="rId43" Type="http://schemas.openxmlformats.org/officeDocument/2006/relationships/ctrlProp" Target="../ctrlProps/ctrlProp247.xml"/><Relationship Id="rId48" Type="http://schemas.openxmlformats.org/officeDocument/2006/relationships/ctrlProp" Target="../ctrlProps/ctrlProp252.xml"/><Relationship Id="rId64" Type="http://schemas.openxmlformats.org/officeDocument/2006/relationships/ctrlProp" Target="../ctrlProps/ctrlProp268.xml"/><Relationship Id="rId69" Type="http://schemas.openxmlformats.org/officeDocument/2006/relationships/ctrlProp" Target="../ctrlProps/ctrlProp273.xml"/><Relationship Id="rId80" Type="http://schemas.openxmlformats.org/officeDocument/2006/relationships/ctrlProp" Target="../ctrlProps/ctrlProp284.xml"/><Relationship Id="rId85" Type="http://schemas.openxmlformats.org/officeDocument/2006/relationships/ctrlProp" Target="../ctrlProps/ctrlProp289.xml"/><Relationship Id="rId12" Type="http://schemas.openxmlformats.org/officeDocument/2006/relationships/ctrlProp" Target="../ctrlProps/ctrlProp216.xml"/><Relationship Id="rId17" Type="http://schemas.openxmlformats.org/officeDocument/2006/relationships/ctrlProp" Target="../ctrlProps/ctrlProp221.xml"/><Relationship Id="rId33" Type="http://schemas.openxmlformats.org/officeDocument/2006/relationships/ctrlProp" Target="../ctrlProps/ctrlProp237.xml"/><Relationship Id="rId38" Type="http://schemas.openxmlformats.org/officeDocument/2006/relationships/ctrlProp" Target="../ctrlProps/ctrlProp242.xml"/><Relationship Id="rId59" Type="http://schemas.openxmlformats.org/officeDocument/2006/relationships/ctrlProp" Target="../ctrlProps/ctrlProp263.xml"/><Relationship Id="rId103" Type="http://schemas.openxmlformats.org/officeDocument/2006/relationships/ctrlProp" Target="../ctrlProps/ctrlProp307.xml"/><Relationship Id="rId108" Type="http://schemas.openxmlformats.org/officeDocument/2006/relationships/ctrlProp" Target="../ctrlProps/ctrlProp312.xml"/><Relationship Id="rId54" Type="http://schemas.openxmlformats.org/officeDocument/2006/relationships/ctrlProp" Target="../ctrlProps/ctrlProp258.xml"/><Relationship Id="rId70" Type="http://schemas.openxmlformats.org/officeDocument/2006/relationships/ctrlProp" Target="../ctrlProps/ctrlProp274.xml"/><Relationship Id="rId75" Type="http://schemas.openxmlformats.org/officeDocument/2006/relationships/ctrlProp" Target="../ctrlProps/ctrlProp279.xml"/><Relationship Id="rId91" Type="http://schemas.openxmlformats.org/officeDocument/2006/relationships/ctrlProp" Target="../ctrlProps/ctrlProp295.xml"/><Relationship Id="rId96" Type="http://schemas.openxmlformats.org/officeDocument/2006/relationships/ctrlProp" Target="../ctrlProps/ctrlProp300.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210.xml"/><Relationship Id="rId15" Type="http://schemas.openxmlformats.org/officeDocument/2006/relationships/ctrlProp" Target="../ctrlProps/ctrlProp219.xml"/><Relationship Id="rId23" Type="http://schemas.openxmlformats.org/officeDocument/2006/relationships/ctrlProp" Target="../ctrlProps/ctrlProp227.xml"/><Relationship Id="rId28" Type="http://schemas.openxmlformats.org/officeDocument/2006/relationships/ctrlProp" Target="../ctrlProps/ctrlProp232.xml"/><Relationship Id="rId36" Type="http://schemas.openxmlformats.org/officeDocument/2006/relationships/ctrlProp" Target="../ctrlProps/ctrlProp240.xml"/><Relationship Id="rId49" Type="http://schemas.openxmlformats.org/officeDocument/2006/relationships/ctrlProp" Target="../ctrlProps/ctrlProp253.xml"/><Relationship Id="rId57" Type="http://schemas.openxmlformats.org/officeDocument/2006/relationships/ctrlProp" Target="../ctrlProps/ctrlProp261.xml"/><Relationship Id="rId106" Type="http://schemas.openxmlformats.org/officeDocument/2006/relationships/ctrlProp" Target="../ctrlProps/ctrlProp310.xml"/><Relationship Id="rId10" Type="http://schemas.openxmlformats.org/officeDocument/2006/relationships/ctrlProp" Target="../ctrlProps/ctrlProp214.xml"/><Relationship Id="rId31" Type="http://schemas.openxmlformats.org/officeDocument/2006/relationships/ctrlProp" Target="../ctrlProps/ctrlProp235.xml"/><Relationship Id="rId44" Type="http://schemas.openxmlformats.org/officeDocument/2006/relationships/ctrlProp" Target="../ctrlProps/ctrlProp248.xml"/><Relationship Id="rId52" Type="http://schemas.openxmlformats.org/officeDocument/2006/relationships/ctrlProp" Target="../ctrlProps/ctrlProp256.xml"/><Relationship Id="rId60" Type="http://schemas.openxmlformats.org/officeDocument/2006/relationships/ctrlProp" Target="../ctrlProps/ctrlProp264.xml"/><Relationship Id="rId65" Type="http://schemas.openxmlformats.org/officeDocument/2006/relationships/ctrlProp" Target="../ctrlProps/ctrlProp269.xml"/><Relationship Id="rId73" Type="http://schemas.openxmlformats.org/officeDocument/2006/relationships/ctrlProp" Target="../ctrlProps/ctrlProp277.xml"/><Relationship Id="rId78" Type="http://schemas.openxmlformats.org/officeDocument/2006/relationships/ctrlProp" Target="../ctrlProps/ctrlProp282.xml"/><Relationship Id="rId81" Type="http://schemas.openxmlformats.org/officeDocument/2006/relationships/ctrlProp" Target="../ctrlProps/ctrlProp285.xml"/><Relationship Id="rId86" Type="http://schemas.openxmlformats.org/officeDocument/2006/relationships/ctrlProp" Target="../ctrlProps/ctrlProp290.xml"/><Relationship Id="rId94" Type="http://schemas.openxmlformats.org/officeDocument/2006/relationships/ctrlProp" Target="../ctrlProps/ctrlProp298.xml"/><Relationship Id="rId99" Type="http://schemas.openxmlformats.org/officeDocument/2006/relationships/ctrlProp" Target="../ctrlProps/ctrlProp303.xml"/><Relationship Id="rId101" Type="http://schemas.openxmlformats.org/officeDocument/2006/relationships/ctrlProp" Target="../ctrlProps/ctrlProp305.xml"/><Relationship Id="rId4" Type="http://schemas.openxmlformats.org/officeDocument/2006/relationships/vmlDrawing" Target="../drawings/vmlDrawing4.vml"/><Relationship Id="rId9" Type="http://schemas.openxmlformats.org/officeDocument/2006/relationships/ctrlProp" Target="../ctrlProps/ctrlProp213.xml"/><Relationship Id="rId13" Type="http://schemas.openxmlformats.org/officeDocument/2006/relationships/ctrlProp" Target="../ctrlProps/ctrlProp217.xml"/><Relationship Id="rId18" Type="http://schemas.openxmlformats.org/officeDocument/2006/relationships/ctrlProp" Target="../ctrlProps/ctrlProp222.xml"/><Relationship Id="rId39" Type="http://schemas.openxmlformats.org/officeDocument/2006/relationships/ctrlProp" Target="../ctrlProps/ctrlProp243.xml"/><Relationship Id="rId109" Type="http://schemas.openxmlformats.org/officeDocument/2006/relationships/ctrlProp" Target="../ctrlProps/ctrlProp313.xml"/><Relationship Id="rId34" Type="http://schemas.openxmlformats.org/officeDocument/2006/relationships/ctrlProp" Target="../ctrlProps/ctrlProp238.xml"/><Relationship Id="rId50" Type="http://schemas.openxmlformats.org/officeDocument/2006/relationships/ctrlProp" Target="../ctrlProps/ctrlProp254.xml"/><Relationship Id="rId55" Type="http://schemas.openxmlformats.org/officeDocument/2006/relationships/ctrlProp" Target="../ctrlProps/ctrlProp259.xml"/><Relationship Id="rId76" Type="http://schemas.openxmlformats.org/officeDocument/2006/relationships/ctrlProp" Target="../ctrlProps/ctrlProp280.xml"/><Relationship Id="rId97" Type="http://schemas.openxmlformats.org/officeDocument/2006/relationships/ctrlProp" Target="../ctrlProps/ctrlProp301.xml"/><Relationship Id="rId104" Type="http://schemas.openxmlformats.org/officeDocument/2006/relationships/ctrlProp" Target="../ctrlProps/ctrlProp308.xml"/><Relationship Id="rId7" Type="http://schemas.openxmlformats.org/officeDocument/2006/relationships/ctrlProp" Target="../ctrlProps/ctrlProp211.xml"/><Relationship Id="rId71" Type="http://schemas.openxmlformats.org/officeDocument/2006/relationships/ctrlProp" Target="../ctrlProps/ctrlProp275.xml"/><Relationship Id="rId92" Type="http://schemas.openxmlformats.org/officeDocument/2006/relationships/ctrlProp" Target="../ctrlProps/ctrlProp296.xml"/><Relationship Id="rId2" Type="http://schemas.openxmlformats.org/officeDocument/2006/relationships/printerSettings" Target="../printerSettings/printerSettings5.bin"/><Relationship Id="rId29" Type="http://schemas.openxmlformats.org/officeDocument/2006/relationships/ctrlProp" Target="../ctrlProps/ctrlProp233.xml"/><Relationship Id="rId24" Type="http://schemas.openxmlformats.org/officeDocument/2006/relationships/ctrlProp" Target="../ctrlProps/ctrlProp228.xml"/><Relationship Id="rId40" Type="http://schemas.openxmlformats.org/officeDocument/2006/relationships/ctrlProp" Target="../ctrlProps/ctrlProp244.xml"/><Relationship Id="rId45" Type="http://schemas.openxmlformats.org/officeDocument/2006/relationships/ctrlProp" Target="../ctrlProps/ctrlProp249.xml"/><Relationship Id="rId66" Type="http://schemas.openxmlformats.org/officeDocument/2006/relationships/ctrlProp" Target="../ctrlProps/ctrlProp270.xml"/><Relationship Id="rId87" Type="http://schemas.openxmlformats.org/officeDocument/2006/relationships/ctrlProp" Target="../ctrlProps/ctrlProp291.xml"/><Relationship Id="rId110" Type="http://schemas.openxmlformats.org/officeDocument/2006/relationships/ctrlProp" Target="../ctrlProps/ctrlProp314.xml"/><Relationship Id="rId61" Type="http://schemas.openxmlformats.org/officeDocument/2006/relationships/ctrlProp" Target="../ctrlProps/ctrlProp265.xml"/><Relationship Id="rId82" Type="http://schemas.openxmlformats.org/officeDocument/2006/relationships/ctrlProp" Target="../ctrlProps/ctrlProp286.xml"/><Relationship Id="rId19" Type="http://schemas.openxmlformats.org/officeDocument/2006/relationships/ctrlProp" Target="../ctrlProps/ctrlProp223.xml"/><Relationship Id="rId14" Type="http://schemas.openxmlformats.org/officeDocument/2006/relationships/ctrlProp" Target="../ctrlProps/ctrlProp218.xml"/><Relationship Id="rId30" Type="http://schemas.openxmlformats.org/officeDocument/2006/relationships/ctrlProp" Target="../ctrlProps/ctrlProp234.xml"/><Relationship Id="rId35" Type="http://schemas.openxmlformats.org/officeDocument/2006/relationships/ctrlProp" Target="../ctrlProps/ctrlProp239.xml"/><Relationship Id="rId56" Type="http://schemas.openxmlformats.org/officeDocument/2006/relationships/ctrlProp" Target="../ctrlProps/ctrlProp260.xml"/><Relationship Id="rId77" Type="http://schemas.openxmlformats.org/officeDocument/2006/relationships/ctrlProp" Target="../ctrlProps/ctrlProp281.xml"/><Relationship Id="rId100" Type="http://schemas.openxmlformats.org/officeDocument/2006/relationships/ctrlProp" Target="../ctrlProps/ctrlProp304.xml"/><Relationship Id="rId105" Type="http://schemas.openxmlformats.org/officeDocument/2006/relationships/ctrlProp" Target="../ctrlProps/ctrlProp309.xml"/><Relationship Id="rId8" Type="http://schemas.openxmlformats.org/officeDocument/2006/relationships/ctrlProp" Target="../ctrlProps/ctrlProp212.xml"/><Relationship Id="rId51" Type="http://schemas.openxmlformats.org/officeDocument/2006/relationships/ctrlProp" Target="../ctrlProps/ctrlProp255.xml"/><Relationship Id="rId72" Type="http://schemas.openxmlformats.org/officeDocument/2006/relationships/ctrlProp" Target="../ctrlProps/ctrlProp276.xml"/><Relationship Id="rId93" Type="http://schemas.openxmlformats.org/officeDocument/2006/relationships/ctrlProp" Target="../ctrlProps/ctrlProp297.xml"/><Relationship Id="rId98" Type="http://schemas.openxmlformats.org/officeDocument/2006/relationships/ctrlProp" Target="../ctrlProps/ctrlProp302.xml"/><Relationship Id="rId3" Type="http://schemas.openxmlformats.org/officeDocument/2006/relationships/drawing" Target="../drawings/drawing3.xml"/><Relationship Id="rId25" Type="http://schemas.openxmlformats.org/officeDocument/2006/relationships/ctrlProp" Target="../ctrlProps/ctrlProp229.xml"/><Relationship Id="rId46" Type="http://schemas.openxmlformats.org/officeDocument/2006/relationships/ctrlProp" Target="../ctrlProps/ctrlProp250.xml"/><Relationship Id="rId67" Type="http://schemas.openxmlformats.org/officeDocument/2006/relationships/ctrlProp" Target="../ctrlProps/ctrlProp271.xml"/><Relationship Id="rId20" Type="http://schemas.openxmlformats.org/officeDocument/2006/relationships/ctrlProp" Target="../ctrlProps/ctrlProp224.xml"/><Relationship Id="rId41" Type="http://schemas.openxmlformats.org/officeDocument/2006/relationships/ctrlProp" Target="../ctrlProps/ctrlProp245.xml"/><Relationship Id="rId62" Type="http://schemas.openxmlformats.org/officeDocument/2006/relationships/ctrlProp" Target="../ctrlProps/ctrlProp266.xml"/><Relationship Id="rId83" Type="http://schemas.openxmlformats.org/officeDocument/2006/relationships/ctrlProp" Target="../ctrlProps/ctrlProp287.xml"/><Relationship Id="rId88" Type="http://schemas.openxmlformats.org/officeDocument/2006/relationships/ctrlProp" Target="../ctrlProps/ctrlProp292.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426.xml"/><Relationship Id="rId21" Type="http://schemas.openxmlformats.org/officeDocument/2006/relationships/ctrlProp" Target="../ctrlProps/ctrlProp330.xml"/><Relationship Id="rId42" Type="http://schemas.openxmlformats.org/officeDocument/2006/relationships/ctrlProp" Target="../ctrlProps/ctrlProp351.xml"/><Relationship Id="rId63" Type="http://schemas.openxmlformats.org/officeDocument/2006/relationships/ctrlProp" Target="../ctrlProps/ctrlProp372.xml"/><Relationship Id="rId84" Type="http://schemas.openxmlformats.org/officeDocument/2006/relationships/ctrlProp" Target="../ctrlProps/ctrlProp393.xml"/><Relationship Id="rId138" Type="http://schemas.openxmlformats.org/officeDocument/2006/relationships/ctrlProp" Target="../ctrlProps/ctrlProp447.xml"/><Relationship Id="rId107" Type="http://schemas.openxmlformats.org/officeDocument/2006/relationships/ctrlProp" Target="../ctrlProps/ctrlProp416.xml"/><Relationship Id="rId11" Type="http://schemas.openxmlformats.org/officeDocument/2006/relationships/ctrlProp" Target="../ctrlProps/ctrlProp320.xml"/><Relationship Id="rId32" Type="http://schemas.openxmlformats.org/officeDocument/2006/relationships/ctrlProp" Target="../ctrlProps/ctrlProp341.xml"/><Relationship Id="rId37" Type="http://schemas.openxmlformats.org/officeDocument/2006/relationships/ctrlProp" Target="../ctrlProps/ctrlProp346.xml"/><Relationship Id="rId53" Type="http://schemas.openxmlformats.org/officeDocument/2006/relationships/ctrlProp" Target="../ctrlProps/ctrlProp362.xml"/><Relationship Id="rId58" Type="http://schemas.openxmlformats.org/officeDocument/2006/relationships/ctrlProp" Target="../ctrlProps/ctrlProp367.xml"/><Relationship Id="rId74" Type="http://schemas.openxmlformats.org/officeDocument/2006/relationships/ctrlProp" Target="../ctrlProps/ctrlProp383.xml"/><Relationship Id="rId79" Type="http://schemas.openxmlformats.org/officeDocument/2006/relationships/ctrlProp" Target="../ctrlProps/ctrlProp388.xml"/><Relationship Id="rId102" Type="http://schemas.openxmlformats.org/officeDocument/2006/relationships/ctrlProp" Target="../ctrlProps/ctrlProp411.xml"/><Relationship Id="rId123" Type="http://schemas.openxmlformats.org/officeDocument/2006/relationships/ctrlProp" Target="../ctrlProps/ctrlProp432.xml"/><Relationship Id="rId128" Type="http://schemas.openxmlformats.org/officeDocument/2006/relationships/ctrlProp" Target="../ctrlProps/ctrlProp437.xml"/><Relationship Id="rId5" Type="http://schemas.openxmlformats.org/officeDocument/2006/relationships/vmlDrawing" Target="../drawings/vmlDrawing7.vml"/><Relationship Id="rId90" Type="http://schemas.openxmlformats.org/officeDocument/2006/relationships/ctrlProp" Target="../ctrlProps/ctrlProp399.xml"/><Relationship Id="rId95" Type="http://schemas.openxmlformats.org/officeDocument/2006/relationships/ctrlProp" Target="../ctrlProps/ctrlProp404.xml"/><Relationship Id="rId22" Type="http://schemas.openxmlformats.org/officeDocument/2006/relationships/ctrlProp" Target="../ctrlProps/ctrlProp331.xml"/><Relationship Id="rId27" Type="http://schemas.openxmlformats.org/officeDocument/2006/relationships/ctrlProp" Target="../ctrlProps/ctrlProp336.xml"/><Relationship Id="rId43" Type="http://schemas.openxmlformats.org/officeDocument/2006/relationships/ctrlProp" Target="../ctrlProps/ctrlProp352.xml"/><Relationship Id="rId48" Type="http://schemas.openxmlformats.org/officeDocument/2006/relationships/ctrlProp" Target="../ctrlProps/ctrlProp357.xml"/><Relationship Id="rId64" Type="http://schemas.openxmlformats.org/officeDocument/2006/relationships/ctrlProp" Target="../ctrlProps/ctrlProp373.xml"/><Relationship Id="rId69" Type="http://schemas.openxmlformats.org/officeDocument/2006/relationships/ctrlProp" Target="../ctrlProps/ctrlProp378.xml"/><Relationship Id="rId113" Type="http://schemas.openxmlformats.org/officeDocument/2006/relationships/ctrlProp" Target="../ctrlProps/ctrlProp422.xml"/><Relationship Id="rId118" Type="http://schemas.openxmlformats.org/officeDocument/2006/relationships/ctrlProp" Target="../ctrlProps/ctrlProp427.xml"/><Relationship Id="rId134" Type="http://schemas.openxmlformats.org/officeDocument/2006/relationships/ctrlProp" Target="../ctrlProps/ctrlProp443.xml"/><Relationship Id="rId139" Type="http://schemas.openxmlformats.org/officeDocument/2006/relationships/ctrlProp" Target="../ctrlProps/ctrlProp448.xml"/><Relationship Id="rId80" Type="http://schemas.openxmlformats.org/officeDocument/2006/relationships/ctrlProp" Target="../ctrlProps/ctrlProp389.xml"/><Relationship Id="rId85" Type="http://schemas.openxmlformats.org/officeDocument/2006/relationships/ctrlProp" Target="../ctrlProps/ctrlProp394.xml"/><Relationship Id="rId12" Type="http://schemas.openxmlformats.org/officeDocument/2006/relationships/ctrlProp" Target="../ctrlProps/ctrlProp321.xml"/><Relationship Id="rId17" Type="http://schemas.openxmlformats.org/officeDocument/2006/relationships/ctrlProp" Target="../ctrlProps/ctrlProp326.xml"/><Relationship Id="rId33" Type="http://schemas.openxmlformats.org/officeDocument/2006/relationships/ctrlProp" Target="../ctrlProps/ctrlProp342.xml"/><Relationship Id="rId38" Type="http://schemas.openxmlformats.org/officeDocument/2006/relationships/ctrlProp" Target="../ctrlProps/ctrlProp347.xml"/><Relationship Id="rId59" Type="http://schemas.openxmlformats.org/officeDocument/2006/relationships/ctrlProp" Target="../ctrlProps/ctrlProp368.xml"/><Relationship Id="rId103" Type="http://schemas.openxmlformats.org/officeDocument/2006/relationships/ctrlProp" Target="../ctrlProps/ctrlProp412.xml"/><Relationship Id="rId108" Type="http://schemas.openxmlformats.org/officeDocument/2006/relationships/ctrlProp" Target="../ctrlProps/ctrlProp417.xml"/><Relationship Id="rId124" Type="http://schemas.openxmlformats.org/officeDocument/2006/relationships/ctrlProp" Target="../ctrlProps/ctrlProp433.xml"/><Relationship Id="rId129" Type="http://schemas.openxmlformats.org/officeDocument/2006/relationships/ctrlProp" Target="../ctrlProps/ctrlProp438.xml"/><Relationship Id="rId54" Type="http://schemas.openxmlformats.org/officeDocument/2006/relationships/ctrlProp" Target="../ctrlProps/ctrlProp363.xml"/><Relationship Id="rId70" Type="http://schemas.openxmlformats.org/officeDocument/2006/relationships/ctrlProp" Target="../ctrlProps/ctrlProp379.xml"/><Relationship Id="rId75" Type="http://schemas.openxmlformats.org/officeDocument/2006/relationships/ctrlProp" Target="../ctrlProps/ctrlProp384.xml"/><Relationship Id="rId91" Type="http://schemas.openxmlformats.org/officeDocument/2006/relationships/ctrlProp" Target="../ctrlProps/ctrlProp400.xml"/><Relationship Id="rId96" Type="http://schemas.openxmlformats.org/officeDocument/2006/relationships/ctrlProp" Target="../ctrlProps/ctrlProp405.xml"/><Relationship Id="rId140" Type="http://schemas.openxmlformats.org/officeDocument/2006/relationships/ctrlProp" Target="../ctrlProps/ctrlProp449.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315.xml"/><Relationship Id="rId23" Type="http://schemas.openxmlformats.org/officeDocument/2006/relationships/ctrlProp" Target="../ctrlProps/ctrlProp332.xml"/><Relationship Id="rId28" Type="http://schemas.openxmlformats.org/officeDocument/2006/relationships/ctrlProp" Target="../ctrlProps/ctrlProp337.xml"/><Relationship Id="rId49" Type="http://schemas.openxmlformats.org/officeDocument/2006/relationships/ctrlProp" Target="../ctrlProps/ctrlProp358.xml"/><Relationship Id="rId114" Type="http://schemas.openxmlformats.org/officeDocument/2006/relationships/ctrlProp" Target="../ctrlProps/ctrlProp423.xml"/><Relationship Id="rId119" Type="http://schemas.openxmlformats.org/officeDocument/2006/relationships/ctrlProp" Target="../ctrlProps/ctrlProp428.xml"/><Relationship Id="rId44" Type="http://schemas.openxmlformats.org/officeDocument/2006/relationships/ctrlProp" Target="../ctrlProps/ctrlProp353.xml"/><Relationship Id="rId60" Type="http://schemas.openxmlformats.org/officeDocument/2006/relationships/ctrlProp" Target="../ctrlProps/ctrlProp369.xml"/><Relationship Id="rId65" Type="http://schemas.openxmlformats.org/officeDocument/2006/relationships/ctrlProp" Target="../ctrlProps/ctrlProp374.xml"/><Relationship Id="rId81" Type="http://schemas.openxmlformats.org/officeDocument/2006/relationships/ctrlProp" Target="../ctrlProps/ctrlProp390.xml"/><Relationship Id="rId86" Type="http://schemas.openxmlformats.org/officeDocument/2006/relationships/ctrlProp" Target="../ctrlProps/ctrlProp395.xml"/><Relationship Id="rId130" Type="http://schemas.openxmlformats.org/officeDocument/2006/relationships/ctrlProp" Target="../ctrlProps/ctrlProp439.xml"/><Relationship Id="rId135" Type="http://schemas.openxmlformats.org/officeDocument/2006/relationships/ctrlProp" Target="../ctrlProps/ctrlProp444.xml"/><Relationship Id="rId13" Type="http://schemas.openxmlformats.org/officeDocument/2006/relationships/ctrlProp" Target="../ctrlProps/ctrlProp322.xml"/><Relationship Id="rId18" Type="http://schemas.openxmlformats.org/officeDocument/2006/relationships/ctrlProp" Target="../ctrlProps/ctrlProp327.xml"/><Relationship Id="rId39" Type="http://schemas.openxmlformats.org/officeDocument/2006/relationships/ctrlProp" Target="../ctrlProps/ctrlProp348.xml"/><Relationship Id="rId109" Type="http://schemas.openxmlformats.org/officeDocument/2006/relationships/ctrlProp" Target="../ctrlProps/ctrlProp418.xml"/><Relationship Id="rId34" Type="http://schemas.openxmlformats.org/officeDocument/2006/relationships/ctrlProp" Target="../ctrlProps/ctrlProp343.xml"/><Relationship Id="rId50" Type="http://schemas.openxmlformats.org/officeDocument/2006/relationships/ctrlProp" Target="../ctrlProps/ctrlProp359.xml"/><Relationship Id="rId55" Type="http://schemas.openxmlformats.org/officeDocument/2006/relationships/ctrlProp" Target="../ctrlProps/ctrlProp364.xml"/><Relationship Id="rId76" Type="http://schemas.openxmlformats.org/officeDocument/2006/relationships/ctrlProp" Target="../ctrlProps/ctrlProp385.xml"/><Relationship Id="rId97" Type="http://schemas.openxmlformats.org/officeDocument/2006/relationships/ctrlProp" Target="../ctrlProps/ctrlProp406.xml"/><Relationship Id="rId104" Type="http://schemas.openxmlformats.org/officeDocument/2006/relationships/ctrlProp" Target="../ctrlProps/ctrlProp413.xml"/><Relationship Id="rId120" Type="http://schemas.openxmlformats.org/officeDocument/2006/relationships/ctrlProp" Target="../ctrlProps/ctrlProp429.xml"/><Relationship Id="rId125" Type="http://schemas.openxmlformats.org/officeDocument/2006/relationships/ctrlProp" Target="../ctrlProps/ctrlProp434.xml"/><Relationship Id="rId141" Type="http://schemas.openxmlformats.org/officeDocument/2006/relationships/ctrlProp" Target="../ctrlProps/ctrlProp450.xml"/><Relationship Id="rId7" Type="http://schemas.openxmlformats.org/officeDocument/2006/relationships/ctrlProp" Target="../ctrlProps/ctrlProp316.xml"/><Relationship Id="rId71" Type="http://schemas.openxmlformats.org/officeDocument/2006/relationships/ctrlProp" Target="../ctrlProps/ctrlProp380.xml"/><Relationship Id="rId92" Type="http://schemas.openxmlformats.org/officeDocument/2006/relationships/ctrlProp" Target="../ctrlProps/ctrlProp401.xml"/><Relationship Id="rId2" Type="http://schemas.openxmlformats.org/officeDocument/2006/relationships/printerSettings" Target="../printerSettings/printerSettings6.bin"/><Relationship Id="rId29" Type="http://schemas.openxmlformats.org/officeDocument/2006/relationships/ctrlProp" Target="../ctrlProps/ctrlProp338.xml"/><Relationship Id="rId24" Type="http://schemas.openxmlformats.org/officeDocument/2006/relationships/ctrlProp" Target="../ctrlProps/ctrlProp333.xml"/><Relationship Id="rId40" Type="http://schemas.openxmlformats.org/officeDocument/2006/relationships/ctrlProp" Target="../ctrlProps/ctrlProp349.xml"/><Relationship Id="rId45" Type="http://schemas.openxmlformats.org/officeDocument/2006/relationships/ctrlProp" Target="../ctrlProps/ctrlProp354.xml"/><Relationship Id="rId66" Type="http://schemas.openxmlformats.org/officeDocument/2006/relationships/ctrlProp" Target="../ctrlProps/ctrlProp375.xml"/><Relationship Id="rId87" Type="http://schemas.openxmlformats.org/officeDocument/2006/relationships/ctrlProp" Target="../ctrlProps/ctrlProp396.xml"/><Relationship Id="rId110" Type="http://schemas.openxmlformats.org/officeDocument/2006/relationships/ctrlProp" Target="../ctrlProps/ctrlProp419.xml"/><Relationship Id="rId115" Type="http://schemas.openxmlformats.org/officeDocument/2006/relationships/ctrlProp" Target="../ctrlProps/ctrlProp424.xml"/><Relationship Id="rId131" Type="http://schemas.openxmlformats.org/officeDocument/2006/relationships/ctrlProp" Target="../ctrlProps/ctrlProp440.xml"/><Relationship Id="rId136" Type="http://schemas.openxmlformats.org/officeDocument/2006/relationships/ctrlProp" Target="../ctrlProps/ctrlProp445.xml"/><Relationship Id="rId61" Type="http://schemas.openxmlformats.org/officeDocument/2006/relationships/ctrlProp" Target="../ctrlProps/ctrlProp370.xml"/><Relationship Id="rId82" Type="http://schemas.openxmlformats.org/officeDocument/2006/relationships/ctrlProp" Target="../ctrlProps/ctrlProp391.xml"/><Relationship Id="rId19" Type="http://schemas.openxmlformats.org/officeDocument/2006/relationships/ctrlProp" Target="../ctrlProps/ctrlProp328.xml"/><Relationship Id="rId14" Type="http://schemas.openxmlformats.org/officeDocument/2006/relationships/ctrlProp" Target="../ctrlProps/ctrlProp323.xml"/><Relationship Id="rId30" Type="http://schemas.openxmlformats.org/officeDocument/2006/relationships/ctrlProp" Target="../ctrlProps/ctrlProp339.xml"/><Relationship Id="rId35" Type="http://schemas.openxmlformats.org/officeDocument/2006/relationships/ctrlProp" Target="../ctrlProps/ctrlProp344.xml"/><Relationship Id="rId56" Type="http://schemas.openxmlformats.org/officeDocument/2006/relationships/ctrlProp" Target="../ctrlProps/ctrlProp365.xml"/><Relationship Id="rId77" Type="http://schemas.openxmlformats.org/officeDocument/2006/relationships/ctrlProp" Target="../ctrlProps/ctrlProp386.xml"/><Relationship Id="rId100" Type="http://schemas.openxmlformats.org/officeDocument/2006/relationships/ctrlProp" Target="../ctrlProps/ctrlProp409.xml"/><Relationship Id="rId105" Type="http://schemas.openxmlformats.org/officeDocument/2006/relationships/ctrlProp" Target="../ctrlProps/ctrlProp414.xml"/><Relationship Id="rId126" Type="http://schemas.openxmlformats.org/officeDocument/2006/relationships/ctrlProp" Target="../ctrlProps/ctrlProp435.xml"/><Relationship Id="rId8" Type="http://schemas.openxmlformats.org/officeDocument/2006/relationships/ctrlProp" Target="../ctrlProps/ctrlProp317.xml"/><Relationship Id="rId51" Type="http://schemas.openxmlformats.org/officeDocument/2006/relationships/ctrlProp" Target="../ctrlProps/ctrlProp360.xml"/><Relationship Id="rId72" Type="http://schemas.openxmlformats.org/officeDocument/2006/relationships/ctrlProp" Target="../ctrlProps/ctrlProp381.xml"/><Relationship Id="rId93" Type="http://schemas.openxmlformats.org/officeDocument/2006/relationships/ctrlProp" Target="../ctrlProps/ctrlProp402.xml"/><Relationship Id="rId98" Type="http://schemas.openxmlformats.org/officeDocument/2006/relationships/ctrlProp" Target="../ctrlProps/ctrlProp407.xml"/><Relationship Id="rId121" Type="http://schemas.openxmlformats.org/officeDocument/2006/relationships/ctrlProp" Target="../ctrlProps/ctrlProp430.xml"/><Relationship Id="rId3" Type="http://schemas.openxmlformats.org/officeDocument/2006/relationships/drawing" Target="../drawings/drawing4.xml"/><Relationship Id="rId25" Type="http://schemas.openxmlformats.org/officeDocument/2006/relationships/ctrlProp" Target="../ctrlProps/ctrlProp334.xml"/><Relationship Id="rId46" Type="http://schemas.openxmlformats.org/officeDocument/2006/relationships/ctrlProp" Target="../ctrlProps/ctrlProp355.xml"/><Relationship Id="rId67" Type="http://schemas.openxmlformats.org/officeDocument/2006/relationships/ctrlProp" Target="../ctrlProps/ctrlProp376.xml"/><Relationship Id="rId116" Type="http://schemas.openxmlformats.org/officeDocument/2006/relationships/ctrlProp" Target="../ctrlProps/ctrlProp425.xml"/><Relationship Id="rId137" Type="http://schemas.openxmlformats.org/officeDocument/2006/relationships/ctrlProp" Target="../ctrlProps/ctrlProp446.xml"/><Relationship Id="rId20" Type="http://schemas.openxmlformats.org/officeDocument/2006/relationships/ctrlProp" Target="../ctrlProps/ctrlProp329.xml"/><Relationship Id="rId41" Type="http://schemas.openxmlformats.org/officeDocument/2006/relationships/ctrlProp" Target="../ctrlProps/ctrlProp350.xml"/><Relationship Id="rId62" Type="http://schemas.openxmlformats.org/officeDocument/2006/relationships/ctrlProp" Target="../ctrlProps/ctrlProp371.xml"/><Relationship Id="rId83" Type="http://schemas.openxmlformats.org/officeDocument/2006/relationships/ctrlProp" Target="../ctrlProps/ctrlProp392.xml"/><Relationship Id="rId88" Type="http://schemas.openxmlformats.org/officeDocument/2006/relationships/ctrlProp" Target="../ctrlProps/ctrlProp397.xml"/><Relationship Id="rId111" Type="http://schemas.openxmlformats.org/officeDocument/2006/relationships/ctrlProp" Target="../ctrlProps/ctrlProp420.xml"/><Relationship Id="rId132" Type="http://schemas.openxmlformats.org/officeDocument/2006/relationships/ctrlProp" Target="../ctrlProps/ctrlProp441.xml"/><Relationship Id="rId15" Type="http://schemas.openxmlformats.org/officeDocument/2006/relationships/ctrlProp" Target="../ctrlProps/ctrlProp324.xml"/><Relationship Id="rId36" Type="http://schemas.openxmlformats.org/officeDocument/2006/relationships/ctrlProp" Target="../ctrlProps/ctrlProp345.xml"/><Relationship Id="rId57" Type="http://schemas.openxmlformats.org/officeDocument/2006/relationships/ctrlProp" Target="../ctrlProps/ctrlProp366.xml"/><Relationship Id="rId106" Type="http://schemas.openxmlformats.org/officeDocument/2006/relationships/ctrlProp" Target="../ctrlProps/ctrlProp415.xml"/><Relationship Id="rId127" Type="http://schemas.openxmlformats.org/officeDocument/2006/relationships/ctrlProp" Target="../ctrlProps/ctrlProp436.xml"/><Relationship Id="rId10" Type="http://schemas.openxmlformats.org/officeDocument/2006/relationships/ctrlProp" Target="../ctrlProps/ctrlProp319.xml"/><Relationship Id="rId31" Type="http://schemas.openxmlformats.org/officeDocument/2006/relationships/ctrlProp" Target="../ctrlProps/ctrlProp340.xml"/><Relationship Id="rId52" Type="http://schemas.openxmlformats.org/officeDocument/2006/relationships/ctrlProp" Target="../ctrlProps/ctrlProp361.xml"/><Relationship Id="rId73" Type="http://schemas.openxmlformats.org/officeDocument/2006/relationships/ctrlProp" Target="../ctrlProps/ctrlProp382.xml"/><Relationship Id="rId78" Type="http://schemas.openxmlformats.org/officeDocument/2006/relationships/ctrlProp" Target="../ctrlProps/ctrlProp387.xml"/><Relationship Id="rId94" Type="http://schemas.openxmlformats.org/officeDocument/2006/relationships/ctrlProp" Target="../ctrlProps/ctrlProp403.xml"/><Relationship Id="rId99" Type="http://schemas.openxmlformats.org/officeDocument/2006/relationships/ctrlProp" Target="../ctrlProps/ctrlProp408.xml"/><Relationship Id="rId101" Type="http://schemas.openxmlformats.org/officeDocument/2006/relationships/ctrlProp" Target="../ctrlProps/ctrlProp410.xml"/><Relationship Id="rId122" Type="http://schemas.openxmlformats.org/officeDocument/2006/relationships/ctrlProp" Target="../ctrlProps/ctrlProp431.xml"/><Relationship Id="rId4" Type="http://schemas.openxmlformats.org/officeDocument/2006/relationships/vmlDrawing" Target="../drawings/vmlDrawing6.vml"/><Relationship Id="rId9" Type="http://schemas.openxmlformats.org/officeDocument/2006/relationships/ctrlProp" Target="../ctrlProps/ctrlProp318.xml"/><Relationship Id="rId26" Type="http://schemas.openxmlformats.org/officeDocument/2006/relationships/ctrlProp" Target="../ctrlProps/ctrlProp335.xml"/><Relationship Id="rId47" Type="http://schemas.openxmlformats.org/officeDocument/2006/relationships/ctrlProp" Target="../ctrlProps/ctrlProp356.xml"/><Relationship Id="rId68" Type="http://schemas.openxmlformats.org/officeDocument/2006/relationships/ctrlProp" Target="../ctrlProps/ctrlProp377.xml"/><Relationship Id="rId89" Type="http://schemas.openxmlformats.org/officeDocument/2006/relationships/ctrlProp" Target="../ctrlProps/ctrlProp398.xml"/><Relationship Id="rId112" Type="http://schemas.openxmlformats.org/officeDocument/2006/relationships/ctrlProp" Target="../ctrlProps/ctrlProp421.xml"/><Relationship Id="rId133" Type="http://schemas.openxmlformats.org/officeDocument/2006/relationships/ctrlProp" Target="../ctrlProps/ctrlProp442.xml"/><Relationship Id="rId16" Type="http://schemas.openxmlformats.org/officeDocument/2006/relationships/ctrlProp" Target="../ctrlProps/ctrlProp325.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562.xml"/><Relationship Id="rId21" Type="http://schemas.openxmlformats.org/officeDocument/2006/relationships/ctrlProp" Target="../ctrlProps/ctrlProp466.xml"/><Relationship Id="rId42" Type="http://schemas.openxmlformats.org/officeDocument/2006/relationships/ctrlProp" Target="../ctrlProps/ctrlProp487.xml"/><Relationship Id="rId63" Type="http://schemas.openxmlformats.org/officeDocument/2006/relationships/ctrlProp" Target="../ctrlProps/ctrlProp508.xml"/><Relationship Id="rId84" Type="http://schemas.openxmlformats.org/officeDocument/2006/relationships/ctrlProp" Target="../ctrlProps/ctrlProp529.xml"/><Relationship Id="rId138" Type="http://schemas.openxmlformats.org/officeDocument/2006/relationships/ctrlProp" Target="../ctrlProps/ctrlProp583.xml"/><Relationship Id="rId107" Type="http://schemas.openxmlformats.org/officeDocument/2006/relationships/ctrlProp" Target="../ctrlProps/ctrlProp552.xml"/><Relationship Id="rId11" Type="http://schemas.openxmlformats.org/officeDocument/2006/relationships/ctrlProp" Target="../ctrlProps/ctrlProp456.xml"/><Relationship Id="rId32" Type="http://schemas.openxmlformats.org/officeDocument/2006/relationships/ctrlProp" Target="../ctrlProps/ctrlProp477.xml"/><Relationship Id="rId37" Type="http://schemas.openxmlformats.org/officeDocument/2006/relationships/ctrlProp" Target="../ctrlProps/ctrlProp482.xml"/><Relationship Id="rId53" Type="http://schemas.openxmlformats.org/officeDocument/2006/relationships/ctrlProp" Target="../ctrlProps/ctrlProp498.xml"/><Relationship Id="rId58" Type="http://schemas.openxmlformats.org/officeDocument/2006/relationships/ctrlProp" Target="../ctrlProps/ctrlProp503.xml"/><Relationship Id="rId74" Type="http://schemas.openxmlformats.org/officeDocument/2006/relationships/ctrlProp" Target="../ctrlProps/ctrlProp519.xml"/><Relationship Id="rId79" Type="http://schemas.openxmlformats.org/officeDocument/2006/relationships/ctrlProp" Target="../ctrlProps/ctrlProp524.xml"/><Relationship Id="rId102" Type="http://schemas.openxmlformats.org/officeDocument/2006/relationships/ctrlProp" Target="../ctrlProps/ctrlProp547.xml"/><Relationship Id="rId123" Type="http://schemas.openxmlformats.org/officeDocument/2006/relationships/ctrlProp" Target="../ctrlProps/ctrlProp568.xml"/><Relationship Id="rId128" Type="http://schemas.openxmlformats.org/officeDocument/2006/relationships/ctrlProp" Target="../ctrlProps/ctrlProp573.xml"/><Relationship Id="rId5" Type="http://schemas.openxmlformats.org/officeDocument/2006/relationships/vmlDrawing" Target="../drawings/vmlDrawing9.vml"/><Relationship Id="rId90" Type="http://schemas.openxmlformats.org/officeDocument/2006/relationships/ctrlProp" Target="../ctrlProps/ctrlProp535.xml"/><Relationship Id="rId95" Type="http://schemas.openxmlformats.org/officeDocument/2006/relationships/ctrlProp" Target="../ctrlProps/ctrlProp540.xml"/><Relationship Id="rId22" Type="http://schemas.openxmlformats.org/officeDocument/2006/relationships/ctrlProp" Target="../ctrlProps/ctrlProp467.xml"/><Relationship Id="rId27" Type="http://schemas.openxmlformats.org/officeDocument/2006/relationships/ctrlProp" Target="../ctrlProps/ctrlProp472.xml"/><Relationship Id="rId43" Type="http://schemas.openxmlformats.org/officeDocument/2006/relationships/ctrlProp" Target="../ctrlProps/ctrlProp488.xml"/><Relationship Id="rId48" Type="http://schemas.openxmlformats.org/officeDocument/2006/relationships/ctrlProp" Target="../ctrlProps/ctrlProp493.xml"/><Relationship Id="rId64" Type="http://schemas.openxmlformats.org/officeDocument/2006/relationships/ctrlProp" Target="../ctrlProps/ctrlProp509.xml"/><Relationship Id="rId69" Type="http://schemas.openxmlformats.org/officeDocument/2006/relationships/ctrlProp" Target="../ctrlProps/ctrlProp514.xml"/><Relationship Id="rId113" Type="http://schemas.openxmlformats.org/officeDocument/2006/relationships/ctrlProp" Target="../ctrlProps/ctrlProp558.xml"/><Relationship Id="rId118" Type="http://schemas.openxmlformats.org/officeDocument/2006/relationships/ctrlProp" Target="../ctrlProps/ctrlProp563.xml"/><Relationship Id="rId134" Type="http://schemas.openxmlformats.org/officeDocument/2006/relationships/ctrlProp" Target="../ctrlProps/ctrlProp579.xml"/><Relationship Id="rId139" Type="http://schemas.openxmlformats.org/officeDocument/2006/relationships/ctrlProp" Target="../ctrlProps/ctrlProp584.xml"/><Relationship Id="rId80" Type="http://schemas.openxmlformats.org/officeDocument/2006/relationships/ctrlProp" Target="../ctrlProps/ctrlProp525.xml"/><Relationship Id="rId85" Type="http://schemas.openxmlformats.org/officeDocument/2006/relationships/ctrlProp" Target="../ctrlProps/ctrlProp530.xml"/><Relationship Id="rId12" Type="http://schemas.openxmlformats.org/officeDocument/2006/relationships/ctrlProp" Target="../ctrlProps/ctrlProp457.xml"/><Relationship Id="rId17" Type="http://schemas.openxmlformats.org/officeDocument/2006/relationships/ctrlProp" Target="../ctrlProps/ctrlProp462.xml"/><Relationship Id="rId33" Type="http://schemas.openxmlformats.org/officeDocument/2006/relationships/ctrlProp" Target="../ctrlProps/ctrlProp478.xml"/><Relationship Id="rId38" Type="http://schemas.openxmlformats.org/officeDocument/2006/relationships/ctrlProp" Target="../ctrlProps/ctrlProp483.xml"/><Relationship Id="rId59" Type="http://schemas.openxmlformats.org/officeDocument/2006/relationships/ctrlProp" Target="../ctrlProps/ctrlProp504.xml"/><Relationship Id="rId103" Type="http://schemas.openxmlformats.org/officeDocument/2006/relationships/ctrlProp" Target="../ctrlProps/ctrlProp548.xml"/><Relationship Id="rId108" Type="http://schemas.openxmlformats.org/officeDocument/2006/relationships/ctrlProp" Target="../ctrlProps/ctrlProp553.xml"/><Relationship Id="rId124" Type="http://schemas.openxmlformats.org/officeDocument/2006/relationships/ctrlProp" Target="../ctrlProps/ctrlProp569.xml"/><Relationship Id="rId129" Type="http://schemas.openxmlformats.org/officeDocument/2006/relationships/ctrlProp" Target="../ctrlProps/ctrlProp574.xml"/><Relationship Id="rId54" Type="http://schemas.openxmlformats.org/officeDocument/2006/relationships/ctrlProp" Target="../ctrlProps/ctrlProp499.xml"/><Relationship Id="rId70" Type="http://schemas.openxmlformats.org/officeDocument/2006/relationships/ctrlProp" Target="../ctrlProps/ctrlProp515.xml"/><Relationship Id="rId75" Type="http://schemas.openxmlformats.org/officeDocument/2006/relationships/ctrlProp" Target="../ctrlProps/ctrlProp520.xml"/><Relationship Id="rId91" Type="http://schemas.openxmlformats.org/officeDocument/2006/relationships/ctrlProp" Target="../ctrlProps/ctrlProp536.xml"/><Relationship Id="rId96" Type="http://schemas.openxmlformats.org/officeDocument/2006/relationships/ctrlProp" Target="../ctrlProps/ctrlProp541.xml"/><Relationship Id="rId140" Type="http://schemas.openxmlformats.org/officeDocument/2006/relationships/ctrlProp" Target="../ctrlProps/ctrlProp585.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451.xml"/><Relationship Id="rId23" Type="http://schemas.openxmlformats.org/officeDocument/2006/relationships/ctrlProp" Target="../ctrlProps/ctrlProp468.xml"/><Relationship Id="rId28" Type="http://schemas.openxmlformats.org/officeDocument/2006/relationships/ctrlProp" Target="../ctrlProps/ctrlProp473.xml"/><Relationship Id="rId49" Type="http://schemas.openxmlformats.org/officeDocument/2006/relationships/ctrlProp" Target="../ctrlProps/ctrlProp494.xml"/><Relationship Id="rId114" Type="http://schemas.openxmlformats.org/officeDocument/2006/relationships/ctrlProp" Target="../ctrlProps/ctrlProp559.xml"/><Relationship Id="rId119" Type="http://schemas.openxmlformats.org/officeDocument/2006/relationships/ctrlProp" Target="../ctrlProps/ctrlProp564.xml"/><Relationship Id="rId44" Type="http://schemas.openxmlformats.org/officeDocument/2006/relationships/ctrlProp" Target="../ctrlProps/ctrlProp489.xml"/><Relationship Id="rId60" Type="http://schemas.openxmlformats.org/officeDocument/2006/relationships/ctrlProp" Target="../ctrlProps/ctrlProp505.xml"/><Relationship Id="rId65" Type="http://schemas.openxmlformats.org/officeDocument/2006/relationships/ctrlProp" Target="../ctrlProps/ctrlProp510.xml"/><Relationship Id="rId81" Type="http://schemas.openxmlformats.org/officeDocument/2006/relationships/ctrlProp" Target="../ctrlProps/ctrlProp526.xml"/><Relationship Id="rId86" Type="http://schemas.openxmlformats.org/officeDocument/2006/relationships/ctrlProp" Target="../ctrlProps/ctrlProp531.xml"/><Relationship Id="rId130" Type="http://schemas.openxmlformats.org/officeDocument/2006/relationships/ctrlProp" Target="../ctrlProps/ctrlProp575.xml"/><Relationship Id="rId135" Type="http://schemas.openxmlformats.org/officeDocument/2006/relationships/ctrlProp" Target="../ctrlProps/ctrlProp580.xml"/><Relationship Id="rId13" Type="http://schemas.openxmlformats.org/officeDocument/2006/relationships/ctrlProp" Target="../ctrlProps/ctrlProp458.xml"/><Relationship Id="rId18" Type="http://schemas.openxmlformats.org/officeDocument/2006/relationships/ctrlProp" Target="../ctrlProps/ctrlProp463.xml"/><Relationship Id="rId39" Type="http://schemas.openxmlformats.org/officeDocument/2006/relationships/ctrlProp" Target="../ctrlProps/ctrlProp484.xml"/><Relationship Id="rId109" Type="http://schemas.openxmlformats.org/officeDocument/2006/relationships/ctrlProp" Target="../ctrlProps/ctrlProp554.xml"/><Relationship Id="rId34" Type="http://schemas.openxmlformats.org/officeDocument/2006/relationships/ctrlProp" Target="../ctrlProps/ctrlProp479.xml"/><Relationship Id="rId50" Type="http://schemas.openxmlformats.org/officeDocument/2006/relationships/ctrlProp" Target="../ctrlProps/ctrlProp495.xml"/><Relationship Id="rId55" Type="http://schemas.openxmlformats.org/officeDocument/2006/relationships/ctrlProp" Target="../ctrlProps/ctrlProp500.xml"/><Relationship Id="rId76" Type="http://schemas.openxmlformats.org/officeDocument/2006/relationships/ctrlProp" Target="../ctrlProps/ctrlProp521.xml"/><Relationship Id="rId97" Type="http://schemas.openxmlformats.org/officeDocument/2006/relationships/ctrlProp" Target="../ctrlProps/ctrlProp542.xml"/><Relationship Id="rId104" Type="http://schemas.openxmlformats.org/officeDocument/2006/relationships/ctrlProp" Target="../ctrlProps/ctrlProp549.xml"/><Relationship Id="rId120" Type="http://schemas.openxmlformats.org/officeDocument/2006/relationships/ctrlProp" Target="../ctrlProps/ctrlProp565.xml"/><Relationship Id="rId125" Type="http://schemas.openxmlformats.org/officeDocument/2006/relationships/ctrlProp" Target="../ctrlProps/ctrlProp570.xml"/><Relationship Id="rId141" Type="http://schemas.openxmlformats.org/officeDocument/2006/relationships/ctrlProp" Target="../ctrlProps/ctrlProp586.xml"/><Relationship Id="rId7" Type="http://schemas.openxmlformats.org/officeDocument/2006/relationships/ctrlProp" Target="../ctrlProps/ctrlProp452.xml"/><Relationship Id="rId71" Type="http://schemas.openxmlformats.org/officeDocument/2006/relationships/ctrlProp" Target="../ctrlProps/ctrlProp516.xml"/><Relationship Id="rId92" Type="http://schemas.openxmlformats.org/officeDocument/2006/relationships/ctrlProp" Target="../ctrlProps/ctrlProp537.xml"/><Relationship Id="rId2" Type="http://schemas.openxmlformats.org/officeDocument/2006/relationships/printerSettings" Target="../printerSettings/printerSettings7.bin"/><Relationship Id="rId29" Type="http://schemas.openxmlformats.org/officeDocument/2006/relationships/ctrlProp" Target="../ctrlProps/ctrlProp474.xml"/><Relationship Id="rId24" Type="http://schemas.openxmlformats.org/officeDocument/2006/relationships/ctrlProp" Target="../ctrlProps/ctrlProp469.xml"/><Relationship Id="rId40" Type="http://schemas.openxmlformats.org/officeDocument/2006/relationships/ctrlProp" Target="../ctrlProps/ctrlProp485.xml"/><Relationship Id="rId45" Type="http://schemas.openxmlformats.org/officeDocument/2006/relationships/ctrlProp" Target="../ctrlProps/ctrlProp490.xml"/><Relationship Id="rId66" Type="http://schemas.openxmlformats.org/officeDocument/2006/relationships/ctrlProp" Target="../ctrlProps/ctrlProp511.xml"/><Relationship Id="rId87" Type="http://schemas.openxmlformats.org/officeDocument/2006/relationships/ctrlProp" Target="../ctrlProps/ctrlProp532.xml"/><Relationship Id="rId110" Type="http://schemas.openxmlformats.org/officeDocument/2006/relationships/ctrlProp" Target="../ctrlProps/ctrlProp555.xml"/><Relationship Id="rId115" Type="http://schemas.openxmlformats.org/officeDocument/2006/relationships/ctrlProp" Target="../ctrlProps/ctrlProp560.xml"/><Relationship Id="rId131" Type="http://schemas.openxmlformats.org/officeDocument/2006/relationships/ctrlProp" Target="../ctrlProps/ctrlProp576.xml"/><Relationship Id="rId136" Type="http://schemas.openxmlformats.org/officeDocument/2006/relationships/ctrlProp" Target="../ctrlProps/ctrlProp581.xml"/><Relationship Id="rId61" Type="http://schemas.openxmlformats.org/officeDocument/2006/relationships/ctrlProp" Target="../ctrlProps/ctrlProp506.xml"/><Relationship Id="rId82" Type="http://schemas.openxmlformats.org/officeDocument/2006/relationships/ctrlProp" Target="../ctrlProps/ctrlProp527.xml"/><Relationship Id="rId19" Type="http://schemas.openxmlformats.org/officeDocument/2006/relationships/ctrlProp" Target="../ctrlProps/ctrlProp464.xml"/><Relationship Id="rId14" Type="http://schemas.openxmlformats.org/officeDocument/2006/relationships/ctrlProp" Target="../ctrlProps/ctrlProp459.xml"/><Relationship Id="rId30" Type="http://schemas.openxmlformats.org/officeDocument/2006/relationships/ctrlProp" Target="../ctrlProps/ctrlProp475.xml"/><Relationship Id="rId35" Type="http://schemas.openxmlformats.org/officeDocument/2006/relationships/ctrlProp" Target="../ctrlProps/ctrlProp480.xml"/><Relationship Id="rId56" Type="http://schemas.openxmlformats.org/officeDocument/2006/relationships/ctrlProp" Target="../ctrlProps/ctrlProp501.xml"/><Relationship Id="rId77" Type="http://schemas.openxmlformats.org/officeDocument/2006/relationships/ctrlProp" Target="../ctrlProps/ctrlProp522.xml"/><Relationship Id="rId100" Type="http://schemas.openxmlformats.org/officeDocument/2006/relationships/ctrlProp" Target="../ctrlProps/ctrlProp545.xml"/><Relationship Id="rId105" Type="http://schemas.openxmlformats.org/officeDocument/2006/relationships/ctrlProp" Target="../ctrlProps/ctrlProp550.xml"/><Relationship Id="rId126" Type="http://schemas.openxmlformats.org/officeDocument/2006/relationships/ctrlProp" Target="../ctrlProps/ctrlProp571.xml"/><Relationship Id="rId8" Type="http://schemas.openxmlformats.org/officeDocument/2006/relationships/ctrlProp" Target="../ctrlProps/ctrlProp453.xml"/><Relationship Id="rId51" Type="http://schemas.openxmlformats.org/officeDocument/2006/relationships/ctrlProp" Target="../ctrlProps/ctrlProp496.xml"/><Relationship Id="rId72" Type="http://schemas.openxmlformats.org/officeDocument/2006/relationships/ctrlProp" Target="../ctrlProps/ctrlProp517.xml"/><Relationship Id="rId93" Type="http://schemas.openxmlformats.org/officeDocument/2006/relationships/ctrlProp" Target="../ctrlProps/ctrlProp538.xml"/><Relationship Id="rId98" Type="http://schemas.openxmlformats.org/officeDocument/2006/relationships/ctrlProp" Target="../ctrlProps/ctrlProp543.xml"/><Relationship Id="rId121" Type="http://schemas.openxmlformats.org/officeDocument/2006/relationships/ctrlProp" Target="../ctrlProps/ctrlProp566.xml"/><Relationship Id="rId3" Type="http://schemas.openxmlformats.org/officeDocument/2006/relationships/drawing" Target="../drawings/drawing5.xml"/><Relationship Id="rId25" Type="http://schemas.openxmlformats.org/officeDocument/2006/relationships/ctrlProp" Target="../ctrlProps/ctrlProp470.xml"/><Relationship Id="rId46" Type="http://schemas.openxmlformats.org/officeDocument/2006/relationships/ctrlProp" Target="../ctrlProps/ctrlProp491.xml"/><Relationship Id="rId67" Type="http://schemas.openxmlformats.org/officeDocument/2006/relationships/ctrlProp" Target="../ctrlProps/ctrlProp512.xml"/><Relationship Id="rId116" Type="http://schemas.openxmlformats.org/officeDocument/2006/relationships/ctrlProp" Target="../ctrlProps/ctrlProp561.xml"/><Relationship Id="rId137" Type="http://schemas.openxmlformats.org/officeDocument/2006/relationships/ctrlProp" Target="../ctrlProps/ctrlProp582.xml"/><Relationship Id="rId20" Type="http://schemas.openxmlformats.org/officeDocument/2006/relationships/ctrlProp" Target="../ctrlProps/ctrlProp465.xml"/><Relationship Id="rId41" Type="http://schemas.openxmlformats.org/officeDocument/2006/relationships/ctrlProp" Target="../ctrlProps/ctrlProp486.xml"/><Relationship Id="rId62" Type="http://schemas.openxmlformats.org/officeDocument/2006/relationships/ctrlProp" Target="../ctrlProps/ctrlProp507.xml"/><Relationship Id="rId83" Type="http://schemas.openxmlformats.org/officeDocument/2006/relationships/ctrlProp" Target="../ctrlProps/ctrlProp528.xml"/><Relationship Id="rId88" Type="http://schemas.openxmlformats.org/officeDocument/2006/relationships/ctrlProp" Target="../ctrlProps/ctrlProp533.xml"/><Relationship Id="rId111" Type="http://schemas.openxmlformats.org/officeDocument/2006/relationships/ctrlProp" Target="../ctrlProps/ctrlProp556.xml"/><Relationship Id="rId132" Type="http://schemas.openxmlformats.org/officeDocument/2006/relationships/ctrlProp" Target="../ctrlProps/ctrlProp577.xml"/><Relationship Id="rId15" Type="http://schemas.openxmlformats.org/officeDocument/2006/relationships/ctrlProp" Target="../ctrlProps/ctrlProp460.xml"/><Relationship Id="rId36" Type="http://schemas.openxmlformats.org/officeDocument/2006/relationships/ctrlProp" Target="../ctrlProps/ctrlProp481.xml"/><Relationship Id="rId57" Type="http://schemas.openxmlformats.org/officeDocument/2006/relationships/ctrlProp" Target="../ctrlProps/ctrlProp502.xml"/><Relationship Id="rId106" Type="http://schemas.openxmlformats.org/officeDocument/2006/relationships/ctrlProp" Target="../ctrlProps/ctrlProp551.xml"/><Relationship Id="rId127" Type="http://schemas.openxmlformats.org/officeDocument/2006/relationships/ctrlProp" Target="../ctrlProps/ctrlProp572.xml"/><Relationship Id="rId10" Type="http://schemas.openxmlformats.org/officeDocument/2006/relationships/ctrlProp" Target="../ctrlProps/ctrlProp455.xml"/><Relationship Id="rId31" Type="http://schemas.openxmlformats.org/officeDocument/2006/relationships/ctrlProp" Target="../ctrlProps/ctrlProp476.xml"/><Relationship Id="rId52" Type="http://schemas.openxmlformats.org/officeDocument/2006/relationships/ctrlProp" Target="../ctrlProps/ctrlProp497.xml"/><Relationship Id="rId73" Type="http://schemas.openxmlformats.org/officeDocument/2006/relationships/ctrlProp" Target="../ctrlProps/ctrlProp518.xml"/><Relationship Id="rId78" Type="http://schemas.openxmlformats.org/officeDocument/2006/relationships/ctrlProp" Target="../ctrlProps/ctrlProp523.xml"/><Relationship Id="rId94" Type="http://schemas.openxmlformats.org/officeDocument/2006/relationships/ctrlProp" Target="../ctrlProps/ctrlProp539.xml"/><Relationship Id="rId99" Type="http://schemas.openxmlformats.org/officeDocument/2006/relationships/ctrlProp" Target="../ctrlProps/ctrlProp544.xml"/><Relationship Id="rId101" Type="http://schemas.openxmlformats.org/officeDocument/2006/relationships/ctrlProp" Target="../ctrlProps/ctrlProp546.xml"/><Relationship Id="rId122" Type="http://schemas.openxmlformats.org/officeDocument/2006/relationships/ctrlProp" Target="../ctrlProps/ctrlProp567.xml"/><Relationship Id="rId4" Type="http://schemas.openxmlformats.org/officeDocument/2006/relationships/vmlDrawing" Target="../drawings/vmlDrawing8.vml"/><Relationship Id="rId9" Type="http://schemas.openxmlformats.org/officeDocument/2006/relationships/ctrlProp" Target="../ctrlProps/ctrlProp454.xml"/><Relationship Id="rId26" Type="http://schemas.openxmlformats.org/officeDocument/2006/relationships/ctrlProp" Target="../ctrlProps/ctrlProp471.xml"/><Relationship Id="rId47" Type="http://schemas.openxmlformats.org/officeDocument/2006/relationships/ctrlProp" Target="../ctrlProps/ctrlProp492.xml"/><Relationship Id="rId68" Type="http://schemas.openxmlformats.org/officeDocument/2006/relationships/ctrlProp" Target="../ctrlProps/ctrlProp513.xml"/><Relationship Id="rId89" Type="http://schemas.openxmlformats.org/officeDocument/2006/relationships/ctrlProp" Target="../ctrlProps/ctrlProp534.xml"/><Relationship Id="rId112" Type="http://schemas.openxmlformats.org/officeDocument/2006/relationships/ctrlProp" Target="../ctrlProps/ctrlProp557.xml"/><Relationship Id="rId133" Type="http://schemas.openxmlformats.org/officeDocument/2006/relationships/ctrlProp" Target="../ctrlProps/ctrlProp578.xml"/><Relationship Id="rId16" Type="http://schemas.openxmlformats.org/officeDocument/2006/relationships/ctrlProp" Target="../ctrlProps/ctrlProp461.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698.xml"/><Relationship Id="rId21" Type="http://schemas.openxmlformats.org/officeDocument/2006/relationships/ctrlProp" Target="../ctrlProps/ctrlProp602.xml"/><Relationship Id="rId42" Type="http://schemas.openxmlformats.org/officeDocument/2006/relationships/ctrlProp" Target="../ctrlProps/ctrlProp623.xml"/><Relationship Id="rId63" Type="http://schemas.openxmlformats.org/officeDocument/2006/relationships/ctrlProp" Target="../ctrlProps/ctrlProp644.xml"/><Relationship Id="rId84" Type="http://schemas.openxmlformats.org/officeDocument/2006/relationships/ctrlProp" Target="../ctrlProps/ctrlProp665.xml"/><Relationship Id="rId138" Type="http://schemas.openxmlformats.org/officeDocument/2006/relationships/ctrlProp" Target="../ctrlProps/ctrlProp719.xml"/><Relationship Id="rId107" Type="http://schemas.openxmlformats.org/officeDocument/2006/relationships/ctrlProp" Target="../ctrlProps/ctrlProp688.xml"/><Relationship Id="rId11" Type="http://schemas.openxmlformats.org/officeDocument/2006/relationships/ctrlProp" Target="../ctrlProps/ctrlProp592.xml"/><Relationship Id="rId32" Type="http://schemas.openxmlformats.org/officeDocument/2006/relationships/ctrlProp" Target="../ctrlProps/ctrlProp613.xml"/><Relationship Id="rId37" Type="http://schemas.openxmlformats.org/officeDocument/2006/relationships/ctrlProp" Target="../ctrlProps/ctrlProp618.xml"/><Relationship Id="rId53" Type="http://schemas.openxmlformats.org/officeDocument/2006/relationships/ctrlProp" Target="../ctrlProps/ctrlProp634.xml"/><Relationship Id="rId58" Type="http://schemas.openxmlformats.org/officeDocument/2006/relationships/ctrlProp" Target="../ctrlProps/ctrlProp639.xml"/><Relationship Id="rId74" Type="http://schemas.openxmlformats.org/officeDocument/2006/relationships/ctrlProp" Target="../ctrlProps/ctrlProp655.xml"/><Relationship Id="rId79" Type="http://schemas.openxmlformats.org/officeDocument/2006/relationships/ctrlProp" Target="../ctrlProps/ctrlProp660.xml"/><Relationship Id="rId102" Type="http://schemas.openxmlformats.org/officeDocument/2006/relationships/ctrlProp" Target="../ctrlProps/ctrlProp683.xml"/><Relationship Id="rId123" Type="http://schemas.openxmlformats.org/officeDocument/2006/relationships/ctrlProp" Target="../ctrlProps/ctrlProp704.xml"/><Relationship Id="rId128" Type="http://schemas.openxmlformats.org/officeDocument/2006/relationships/ctrlProp" Target="../ctrlProps/ctrlProp709.xml"/><Relationship Id="rId5" Type="http://schemas.openxmlformats.org/officeDocument/2006/relationships/vmlDrawing" Target="../drawings/vmlDrawing11.vml"/><Relationship Id="rId90" Type="http://schemas.openxmlformats.org/officeDocument/2006/relationships/ctrlProp" Target="../ctrlProps/ctrlProp671.xml"/><Relationship Id="rId95" Type="http://schemas.openxmlformats.org/officeDocument/2006/relationships/ctrlProp" Target="../ctrlProps/ctrlProp676.xml"/><Relationship Id="rId22" Type="http://schemas.openxmlformats.org/officeDocument/2006/relationships/ctrlProp" Target="../ctrlProps/ctrlProp603.xml"/><Relationship Id="rId27" Type="http://schemas.openxmlformats.org/officeDocument/2006/relationships/ctrlProp" Target="../ctrlProps/ctrlProp608.xml"/><Relationship Id="rId43" Type="http://schemas.openxmlformats.org/officeDocument/2006/relationships/ctrlProp" Target="../ctrlProps/ctrlProp624.xml"/><Relationship Id="rId48" Type="http://schemas.openxmlformats.org/officeDocument/2006/relationships/ctrlProp" Target="../ctrlProps/ctrlProp629.xml"/><Relationship Id="rId64" Type="http://schemas.openxmlformats.org/officeDocument/2006/relationships/ctrlProp" Target="../ctrlProps/ctrlProp645.xml"/><Relationship Id="rId69" Type="http://schemas.openxmlformats.org/officeDocument/2006/relationships/ctrlProp" Target="../ctrlProps/ctrlProp650.xml"/><Relationship Id="rId113" Type="http://schemas.openxmlformats.org/officeDocument/2006/relationships/ctrlProp" Target="../ctrlProps/ctrlProp694.xml"/><Relationship Id="rId118" Type="http://schemas.openxmlformats.org/officeDocument/2006/relationships/ctrlProp" Target="../ctrlProps/ctrlProp699.xml"/><Relationship Id="rId134" Type="http://schemas.openxmlformats.org/officeDocument/2006/relationships/ctrlProp" Target="../ctrlProps/ctrlProp715.xml"/><Relationship Id="rId139" Type="http://schemas.openxmlformats.org/officeDocument/2006/relationships/ctrlProp" Target="../ctrlProps/ctrlProp720.xml"/><Relationship Id="rId80" Type="http://schemas.openxmlformats.org/officeDocument/2006/relationships/ctrlProp" Target="../ctrlProps/ctrlProp661.xml"/><Relationship Id="rId85" Type="http://schemas.openxmlformats.org/officeDocument/2006/relationships/ctrlProp" Target="../ctrlProps/ctrlProp666.xml"/><Relationship Id="rId12" Type="http://schemas.openxmlformats.org/officeDocument/2006/relationships/ctrlProp" Target="../ctrlProps/ctrlProp593.xml"/><Relationship Id="rId17" Type="http://schemas.openxmlformats.org/officeDocument/2006/relationships/ctrlProp" Target="../ctrlProps/ctrlProp598.xml"/><Relationship Id="rId33" Type="http://schemas.openxmlformats.org/officeDocument/2006/relationships/ctrlProp" Target="../ctrlProps/ctrlProp614.xml"/><Relationship Id="rId38" Type="http://schemas.openxmlformats.org/officeDocument/2006/relationships/ctrlProp" Target="../ctrlProps/ctrlProp619.xml"/><Relationship Id="rId59" Type="http://schemas.openxmlformats.org/officeDocument/2006/relationships/ctrlProp" Target="../ctrlProps/ctrlProp640.xml"/><Relationship Id="rId103" Type="http://schemas.openxmlformats.org/officeDocument/2006/relationships/ctrlProp" Target="../ctrlProps/ctrlProp684.xml"/><Relationship Id="rId108" Type="http://schemas.openxmlformats.org/officeDocument/2006/relationships/ctrlProp" Target="../ctrlProps/ctrlProp689.xml"/><Relationship Id="rId124" Type="http://schemas.openxmlformats.org/officeDocument/2006/relationships/ctrlProp" Target="../ctrlProps/ctrlProp705.xml"/><Relationship Id="rId129" Type="http://schemas.openxmlformats.org/officeDocument/2006/relationships/ctrlProp" Target="../ctrlProps/ctrlProp710.xml"/><Relationship Id="rId54" Type="http://schemas.openxmlformats.org/officeDocument/2006/relationships/ctrlProp" Target="../ctrlProps/ctrlProp635.xml"/><Relationship Id="rId70" Type="http://schemas.openxmlformats.org/officeDocument/2006/relationships/ctrlProp" Target="../ctrlProps/ctrlProp651.xml"/><Relationship Id="rId75" Type="http://schemas.openxmlformats.org/officeDocument/2006/relationships/ctrlProp" Target="../ctrlProps/ctrlProp656.xml"/><Relationship Id="rId91" Type="http://schemas.openxmlformats.org/officeDocument/2006/relationships/ctrlProp" Target="../ctrlProps/ctrlProp672.xml"/><Relationship Id="rId96" Type="http://schemas.openxmlformats.org/officeDocument/2006/relationships/ctrlProp" Target="../ctrlProps/ctrlProp677.xml"/><Relationship Id="rId140" Type="http://schemas.openxmlformats.org/officeDocument/2006/relationships/ctrlProp" Target="../ctrlProps/ctrlProp721.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587.xml"/><Relationship Id="rId23" Type="http://schemas.openxmlformats.org/officeDocument/2006/relationships/ctrlProp" Target="../ctrlProps/ctrlProp604.xml"/><Relationship Id="rId28" Type="http://schemas.openxmlformats.org/officeDocument/2006/relationships/ctrlProp" Target="../ctrlProps/ctrlProp609.xml"/><Relationship Id="rId49" Type="http://schemas.openxmlformats.org/officeDocument/2006/relationships/ctrlProp" Target="../ctrlProps/ctrlProp630.xml"/><Relationship Id="rId114" Type="http://schemas.openxmlformats.org/officeDocument/2006/relationships/ctrlProp" Target="../ctrlProps/ctrlProp695.xml"/><Relationship Id="rId119" Type="http://schemas.openxmlformats.org/officeDocument/2006/relationships/ctrlProp" Target="../ctrlProps/ctrlProp700.xml"/><Relationship Id="rId44" Type="http://schemas.openxmlformats.org/officeDocument/2006/relationships/ctrlProp" Target="../ctrlProps/ctrlProp625.xml"/><Relationship Id="rId60" Type="http://schemas.openxmlformats.org/officeDocument/2006/relationships/ctrlProp" Target="../ctrlProps/ctrlProp641.xml"/><Relationship Id="rId65" Type="http://schemas.openxmlformats.org/officeDocument/2006/relationships/ctrlProp" Target="../ctrlProps/ctrlProp646.xml"/><Relationship Id="rId81" Type="http://schemas.openxmlformats.org/officeDocument/2006/relationships/ctrlProp" Target="../ctrlProps/ctrlProp662.xml"/><Relationship Id="rId86" Type="http://schemas.openxmlformats.org/officeDocument/2006/relationships/ctrlProp" Target="../ctrlProps/ctrlProp667.xml"/><Relationship Id="rId130" Type="http://schemas.openxmlformats.org/officeDocument/2006/relationships/ctrlProp" Target="../ctrlProps/ctrlProp711.xml"/><Relationship Id="rId135" Type="http://schemas.openxmlformats.org/officeDocument/2006/relationships/ctrlProp" Target="../ctrlProps/ctrlProp716.xml"/><Relationship Id="rId13" Type="http://schemas.openxmlformats.org/officeDocument/2006/relationships/ctrlProp" Target="../ctrlProps/ctrlProp594.xml"/><Relationship Id="rId18" Type="http://schemas.openxmlformats.org/officeDocument/2006/relationships/ctrlProp" Target="../ctrlProps/ctrlProp599.xml"/><Relationship Id="rId39" Type="http://schemas.openxmlformats.org/officeDocument/2006/relationships/ctrlProp" Target="../ctrlProps/ctrlProp620.xml"/><Relationship Id="rId109" Type="http://schemas.openxmlformats.org/officeDocument/2006/relationships/ctrlProp" Target="../ctrlProps/ctrlProp690.xml"/><Relationship Id="rId34" Type="http://schemas.openxmlformats.org/officeDocument/2006/relationships/ctrlProp" Target="../ctrlProps/ctrlProp615.xml"/><Relationship Id="rId50" Type="http://schemas.openxmlformats.org/officeDocument/2006/relationships/ctrlProp" Target="../ctrlProps/ctrlProp631.xml"/><Relationship Id="rId55" Type="http://schemas.openxmlformats.org/officeDocument/2006/relationships/ctrlProp" Target="../ctrlProps/ctrlProp636.xml"/><Relationship Id="rId76" Type="http://schemas.openxmlformats.org/officeDocument/2006/relationships/ctrlProp" Target="../ctrlProps/ctrlProp657.xml"/><Relationship Id="rId97" Type="http://schemas.openxmlformats.org/officeDocument/2006/relationships/ctrlProp" Target="../ctrlProps/ctrlProp678.xml"/><Relationship Id="rId104" Type="http://schemas.openxmlformats.org/officeDocument/2006/relationships/ctrlProp" Target="../ctrlProps/ctrlProp685.xml"/><Relationship Id="rId120" Type="http://schemas.openxmlformats.org/officeDocument/2006/relationships/ctrlProp" Target="../ctrlProps/ctrlProp701.xml"/><Relationship Id="rId125" Type="http://schemas.openxmlformats.org/officeDocument/2006/relationships/ctrlProp" Target="../ctrlProps/ctrlProp706.xml"/><Relationship Id="rId141" Type="http://schemas.openxmlformats.org/officeDocument/2006/relationships/ctrlProp" Target="../ctrlProps/ctrlProp722.xml"/><Relationship Id="rId7" Type="http://schemas.openxmlformats.org/officeDocument/2006/relationships/ctrlProp" Target="../ctrlProps/ctrlProp588.xml"/><Relationship Id="rId71" Type="http://schemas.openxmlformats.org/officeDocument/2006/relationships/ctrlProp" Target="../ctrlProps/ctrlProp652.xml"/><Relationship Id="rId92" Type="http://schemas.openxmlformats.org/officeDocument/2006/relationships/ctrlProp" Target="../ctrlProps/ctrlProp673.xml"/><Relationship Id="rId2" Type="http://schemas.openxmlformats.org/officeDocument/2006/relationships/printerSettings" Target="../printerSettings/printerSettings8.bin"/><Relationship Id="rId29" Type="http://schemas.openxmlformats.org/officeDocument/2006/relationships/ctrlProp" Target="../ctrlProps/ctrlProp610.xml"/><Relationship Id="rId24" Type="http://schemas.openxmlformats.org/officeDocument/2006/relationships/ctrlProp" Target="../ctrlProps/ctrlProp605.xml"/><Relationship Id="rId40" Type="http://schemas.openxmlformats.org/officeDocument/2006/relationships/ctrlProp" Target="../ctrlProps/ctrlProp621.xml"/><Relationship Id="rId45" Type="http://schemas.openxmlformats.org/officeDocument/2006/relationships/ctrlProp" Target="../ctrlProps/ctrlProp626.xml"/><Relationship Id="rId66" Type="http://schemas.openxmlformats.org/officeDocument/2006/relationships/ctrlProp" Target="../ctrlProps/ctrlProp647.xml"/><Relationship Id="rId87" Type="http://schemas.openxmlformats.org/officeDocument/2006/relationships/ctrlProp" Target="../ctrlProps/ctrlProp668.xml"/><Relationship Id="rId110" Type="http://schemas.openxmlformats.org/officeDocument/2006/relationships/ctrlProp" Target="../ctrlProps/ctrlProp691.xml"/><Relationship Id="rId115" Type="http://schemas.openxmlformats.org/officeDocument/2006/relationships/ctrlProp" Target="../ctrlProps/ctrlProp696.xml"/><Relationship Id="rId131" Type="http://schemas.openxmlformats.org/officeDocument/2006/relationships/ctrlProp" Target="../ctrlProps/ctrlProp712.xml"/><Relationship Id="rId136" Type="http://schemas.openxmlformats.org/officeDocument/2006/relationships/ctrlProp" Target="../ctrlProps/ctrlProp717.xml"/><Relationship Id="rId61" Type="http://schemas.openxmlformats.org/officeDocument/2006/relationships/ctrlProp" Target="../ctrlProps/ctrlProp642.xml"/><Relationship Id="rId82" Type="http://schemas.openxmlformats.org/officeDocument/2006/relationships/ctrlProp" Target="../ctrlProps/ctrlProp663.xml"/><Relationship Id="rId19" Type="http://schemas.openxmlformats.org/officeDocument/2006/relationships/ctrlProp" Target="../ctrlProps/ctrlProp600.xml"/><Relationship Id="rId14" Type="http://schemas.openxmlformats.org/officeDocument/2006/relationships/ctrlProp" Target="../ctrlProps/ctrlProp595.xml"/><Relationship Id="rId30" Type="http://schemas.openxmlformats.org/officeDocument/2006/relationships/ctrlProp" Target="../ctrlProps/ctrlProp611.xml"/><Relationship Id="rId35" Type="http://schemas.openxmlformats.org/officeDocument/2006/relationships/ctrlProp" Target="../ctrlProps/ctrlProp616.xml"/><Relationship Id="rId56" Type="http://schemas.openxmlformats.org/officeDocument/2006/relationships/ctrlProp" Target="../ctrlProps/ctrlProp637.xml"/><Relationship Id="rId77" Type="http://schemas.openxmlformats.org/officeDocument/2006/relationships/ctrlProp" Target="../ctrlProps/ctrlProp658.xml"/><Relationship Id="rId100" Type="http://schemas.openxmlformats.org/officeDocument/2006/relationships/ctrlProp" Target="../ctrlProps/ctrlProp681.xml"/><Relationship Id="rId105" Type="http://schemas.openxmlformats.org/officeDocument/2006/relationships/ctrlProp" Target="../ctrlProps/ctrlProp686.xml"/><Relationship Id="rId126" Type="http://schemas.openxmlformats.org/officeDocument/2006/relationships/ctrlProp" Target="../ctrlProps/ctrlProp707.xml"/><Relationship Id="rId8" Type="http://schemas.openxmlformats.org/officeDocument/2006/relationships/ctrlProp" Target="../ctrlProps/ctrlProp589.xml"/><Relationship Id="rId51" Type="http://schemas.openxmlformats.org/officeDocument/2006/relationships/ctrlProp" Target="../ctrlProps/ctrlProp632.xml"/><Relationship Id="rId72" Type="http://schemas.openxmlformats.org/officeDocument/2006/relationships/ctrlProp" Target="../ctrlProps/ctrlProp653.xml"/><Relationship Id="rId93" Type="http://schemas.openxmlformats.org/officeDocument/2006/relationships/ctrlProp" Target="../ctrlProps/ctrlProp674.xml"/><Relationship Id="rId98" Type="http://schemas.openxmlformats.org/officeDocument/2006/relationships/ctrlProp" Target="../ctrlProps/ctrlProp679.xml"/><Relationship Id="rId121" Type="http://schemas.openxmlformats.org/officeDocument/2006/relationships/ctrlProp" Target="../ctrlProps/ctrlProp702.xml"/><Relationship Id="rId3" Type="http://schemas.openxmlformats.org/officeDocument/2006/relationships/drawing" Target="../drawings/drawing6.xml"/><Relationship Id="rId25" Type="http://schemas.openxmlformats.org/officeDocument/2006/relationships/ctrlProp" Target="../ctrlProps/ctrlProp606.xml"/><Relationship Id="rId46" Type="http://schemas.openxmlformats.org/officeDocument/2006/relationships/ctrlProp" Target="../ctrlProps/ctrlProp627.xml"/><Relationship Id="rId67" Type="http://schemas.openxmlformats.org/officeDocument/2006/relationships/ctrlProp" Target="../ctrlProps/ctrlProp648.xml"/><Relationship Id="rId116" Type="http://schemas.openxmlformats.org/officeDocument/2006/relationships/ctrlProp" Target="../ctrlProps/ctrlProp697.xml"/><Relationship Id="rId137" Type="http://schemas.openxmlformats.org/officeDocument/2006/relationships/ctrlProp" Target="../ctrlProps/ctrlProp718.xml"/><Relationship Id="rId20" Type="http://schemas.openxmlformats.org/officeDocument/2006/relationships/ctrlProp" Target="../ctrlProps/ctrlProp601.xml"/><Relationship Id="rId41" Type="http://schemas.openxmlformats.org/officeDocument/2006/relationships/ctrlProp" Target="../ctrlProps/ctrlProp622.xml"/><Relationship Id="rId62" Type="http://schemas.openxmlformats.org/officeDocument/2006/relationships/ctrlProp" Target="../ctrlProps/ctrlProp643.xml"/><Relationship Id="rId83" Type="http://schemas.openxmlformats.org/officeDocument/2006/relationships/ctrlProp" Target="../ctrlProps/ctrlProp664.xml"/><Relationship Id="rId88" Type="http://schemas.openxmlformats.org/officeDocument/2006/relationships/ctrlProp" Target="../ctrlProps/ctrlProp669.xml"/><Relationship Id="rId111" Type="http://schemas.openxmlformats.org/officeDocument/2006/relationships/ctrlProp" Target="../ctrlProps/ctrlProp692.xml"/><Relationship Id="rId132" Type="http://schemas.openxmlformats.org/officeDocument/2006/relationships/ctrlProp" Target="../ctrlProps/ctrlProp713.xml"/><Relationship Id="rId15" Type="http://schemas.openxmlformats.org/officeDocument/2006/relationships/ctrlProp" Target="../ctrlProps/ctrlProp596.xml"/><Relationship Id="rId36" Type="http://schemas.openxmlformats.org/officeDocument/2006/relationships/ctrlProp" Target="../ctrlProps/ctrlProp617.xml"/><Relationship Id="rId57" Type="http://schemas.openxmlformats.org/officeDocument/2006/relationships/ctrlProp" Target="../ctrlProps/ctrlProp638.xml"/><Relationship Id="rId106" Type="http://schemas.openxmlformats.org/officeDocument/2006/relationships/ctrlProp" Target="../ctrlProps/ctrlProp687.xml"/><Relationship Id="rId127" Type="http://schemas.openxmlformats.org/officeDocument/2006/relationships/ctrlProp" Target="../ctrlProps/ctrlProp708.xml"/><Relationship Id="rId10" Type="http://schemas.openxmlformats.org/officeDocument/2006/relationships/ctrlProp" Target="../ctrlProps/ctrlProp591.xml"/><Relationship Id="rId31" Type="http://schemas.openxmlformats.org/officeDocument/2006/relationships/ctrlProp" Target="../ctrlProps/ctrlProp612.xml"/><Relationship Id="rId52" Type="http://schemas.openxmlformats.org/officeDocument/2006/relationships/ctrlProp" Target="../ctrlProps/ctrlProp633.xml"/><Relationship Id="rId73" Type="http://schemas.openxmlformats.org/officeDocument/2006/relationships/ctrlProp" Target="../ctrlProps/ctrlProp654.xml"/><Relationship Id="rId78" Type="http://schemas.openxmlformats.org/officeDocument/2006/relationships/ctrlProp" Target="../ctrlProps/ctrlProp659.xml"/><Relationship Id="rId94" Type="http://schemas.openxmlformats.org/officeDocument/2006/relationships/ctrlProp" Target="../ctrlProps/ctrlProp675.xml"/><Relationship Id="rId99" Type="http://schemas.openxmlformats.org/officeDocument/2006/relationships/ctrlProp" Target="../ctrlProps/ctrlProp680.xml"/><Relationship Id="rId101" Type="http://schemas.openxmlformats.org/officeDocument/2006/relationships/ctrlProp" Target="../ctrlProps/ctrlProp682.xml"/><Relationship Id="rId122" Type="http://schemas.openxmlformats.org/officeDocument/2006/relationships/ctrlProp" Target="../ctrlProps/ctrlProp703.xml"/><Relationship Id="rId4" Type="http://schemas.openxmlformats.org/officeDocument/2006/relationships/vmlDrawing" Target="../drawings/vmlDrawing10.vml"/><Relationship Id="rId9" Type="http://schemas.openxmlformats.org/officeDocument/2006/relationships/ctrlProp" Target="../ctrlProps/ctrlProp590.xml"/><Relationship Id="rId26" Type="http://schemas.openxmlformats.org/officeDocument/2006/relationships/ctrlProp" Target="../ctrlProps/ctrlProp607.xml"/><Relationship Id="rId47" Type="http://schemas.openxmlformats.org/officeDocument/2006/relationships/ctrlProp" Target="../ctrlProps/ctrlProp628.xml"/><Relationship Id="rId68" Type="http://schemas.openxmlformats.org/officeDocument/2006/relationships/ctrlProp" Target="../ctrlProps/ctrlProp649.xml"/><Relationship Id="rId89" Type="http://schemas.openxmlformats.org/officeDocument/2006/relationships/ctrlProp" Target="../ctrlProps/ctrlProp670.xml"/><Relationship Id="rId112" Type="http://schemas.openxmlformats.org/officeDocument/2006/relationships/ctrlProp" Target="../ctrlProps/ctrlProp693.xml"/><Relationship Id="rId133" Type="http://schemas.openxmlformats.org/officeDocument/2006/relationships/ctrlProp" Target="../ctrlProps/ctrlProp714.xml"/><Relationship Id="rId16" Type="http://schemas.openxmlformats.org/officeDocument/2006/relationships/ctrlProp" Target="../ctrlProps/ctrlProp59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I25"/>
  <sheetViews>
    <sheetView workbookViewId="0">
      <selection activeCell="D1" sqref="D1:D25"/>
    </sheetView>
  </sheetViews>
  <sheetFormatPr defaultRowHeight="15"/>
  <sheetData>
    <row r="2" spans="1:9">
      <c r="A2" s="1">
        <v>0.125</v>
      </c>
      <c r="C2" s="1">
        <v>0.25</v>
      </c>
      <c r="D2" s="1">
        <v>0.125</v>
      </c>
      <c r="F2" t="s">
        <v>0</v>
      </c>
      <c r="I2" t="s">
        <v>1</v>
      </c>
    </row>
    <row r="3" spans="1:9">
      <c r="A3" s="1">
        <v>0.25</v>
      </c>
      <c r="C3" s="1">
        <v>0.5</v>
      </c>
      <c r="D3" s="1">
        <v>0.25</v>
      </c>
      <c r="F3" t="s">
        <v>2</v>
      </c>
      <c r="I3" t="s">
        <v>3</v>
      </c>
    </row>
    <row r="4" spans="1:9">
      <c r="A4" s="1">
        <v>0.375</v>
      </c>
      <c r="C4" s="1">
        <v>0.75</v>
      </c>
      <c r="D4" s="1">
        <v>0.375</v>
      </c>
      <c r="I4" t="s">
        <v>4</v>
      </c>
    </row>
    <row r="5" spans="1:9">
      <c r="A5" s="1">
        <v>0.5</v>
      </c>
      <c r="C5" s="1">
        <v>1</v>
      </c>
      <c r="D5" s="1">
        <v>0.5</v>
      </c>
      <c r="I5" t="s">
        <v>5</v>
      </c>
    </row>
    <row r="6" spans="1:9">
      <c r="A6" s="1">
        <v>0.625</v>
      </c>
      <c r="C6" s="1">
        <v>1.25</v>
      </c>
      <c r="D6" s="1">
        <v>0.625</v>
      </c>
    </row>
    <row r="7" spans="1:9">
      <c r="A7" s="1">
        <v>0.75</v>
      </c>
      <c r="C7" s="1">
        <v>1.5</v>
      </c>
      <c r="D7" s="1">
        <v>0.75</v>
      </c>
    </row>
    <row r="8" spans="1:9">
      <c r="A8" s="1">
        <v>0.875</v>
      </c>
      <c r="C8" s="1">
        <v>1.75</v>
      </c>
      <c r="D8" s="1">
        <v>0.875</v>
      </c>
    </row>
    <row r="9" spans="1:9">
      <c r="A9" s="2">
        <v>1</v>
      </c>
      <c r="C9" s="1">
        <v>2</v>
      </c>
      <c r="D9" s="2">
        <v>1</v>
      </c>
    </row>
    <row r="10" spans="1:9">
      <c r="A10" s="1">
        <v>1.125</v>
      </c>
      <c r="C10" s="1"/>
      <c r="D10" s="1">
        <v>1.125</v>
      </c>
    </row>
    <row r="11" spans="1:9">
      <c r="A11" s="1">
        <v>1.25</v>
      </c>
      <c r="C11" s="1"/>
      <c r="D11" s="1">
        <v>1.25</v>
      </c>
    </row>
    <row r="12" spans="1:9">
      <c r="A12" s="1">
        <v>1.375</v>
      </c>
      <c r="C12" s="1"/>
      <c r="D12" s="1">
        <v>1.375</v>
      </c>
    </row>
    <row r="13" spans="1:9">
      <c r="A13" s="1">
        <v>1.5</v>
      </c>
      <c r="D13" s="1">
        <v>1.5</v>
      </c>
    </row>
    <row r="14" spans="1:9">
      <c r="A14" s="1">
        <v>1.625</v>
      </c>
      <c r="D14" s="1">
        <v>1.625</v>
      </c>
    </row>
    <row r="15" spans="1:9">
      <c r="A15" s="1">
        <v>1.75</v>
      </c>
      <c r="D15" s="1">
        <v>1.75</v>
      </c>
    </row>
    <row r="16" spans="1:9">
      <c r="A16" s="1">
        <v>1.875</v>
      </c>
      <c r="D16" s="1">
        <v>1.875</v>
      </c>
    </row>
    <row r="17" spans="1:4">
      <c r="A17" s="1">
        <v>2</v>
      </c>
      <c r="D17" s="1">
        <v>2</v>
      </c>
    </row>
    <row r="18" spans="1:4">
      <c r="D18" s="1">
        <v>2.125</v>
      </c>
    </row>
    <row r="19" spans="1:4">
      <c r="D19" s="1">
        <v>2.25</v>
      </c>
    </row>
    <row r="20" spans="1:4">
      <c r="D20" s="1">
        <v>2.375</v>
      </c>
    </row>
    <row r="21" spans="1:4">
      <c r="D21" s="1">
        <v>2.5</v>
      </c>
    </row>
    <row r="22" spans="1:4">
      <c r="D22" s="1">
        <v>2.625</v>
      </c>
    </row>
    <row r="23" spans="1:4">
      <c r="D23" s="1">
        <v>2.75</v>
      </c>
    </row>
    <row r="24" spans="1:4">
      <c r="D24" s="1">
        <v>2.875</v>
      </c>
    </row>
    <row r="25" spans="1:4">
      <c r="D25" s="2">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BE30"/>
  <sheetViews>
    <sheetView showGridLines="0" showRowColHeaders="0" topLeftCell="C1" zoomScaleNormal="100" workbookViewId="0">
      <pane ySplit="6" topLeftCell="A7" activePane="bottomLeft" state="frozen"/>
      <selection pane="bottomLeft" activeCell="D7" sqref="D7"/>
      <selection activeCell="O5" sqref="O5:O6"/>
    </sheetView>
  </sheetViews>
  <sheetFormatPr defaultRowHeight="15"/>
  <cols>
    <col min="1" max="2" width="5.42578125" style="66" hidden="1" customWidth="1"/>
    <col min="3" max="3" width="3.42578125" style="66"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2.5703125" customWidth="1"/>
    <col min="23" max="24" width="9.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66" hidden="1" customWidth="1"/>
  </cols>
  <sheetData>
    <row r="1" spans="1:57" ht="40.5" customHeight="1" thickBot="1">
      <c r="C1" s="778" t="s">
        <v>364</v>
      </c>
      <c r="D1" s="779"/>
      <c r="E1" s="779"/>
      <c r="F1" s="779"/>
      <c r="G1" s="779"/>
      <c r="H1" s="779"/>
      <c r="I1" s="779"/>
      <c r="J1" s="779"/>
      <c r="K1" s="779"/>
      <c r="L1" s="779"/>
      <c r="M1" s="779"/>
      <c r="N1" s="779"/>
      <c r="O1" s="779"/>
      <c r="P1" s="779"/>
      <c r="Q1" s="779"/>
      <c r="R1" s="779"/>
      <c r="S1" s="279"/>
      <c r="T1" s="865" t="s">
        <v>283</v>
      </c>
      <c r="U1" s="865"/>
      <c r="V1" s="865"/>
      <c r="W1" s="865"/>
      <c r="X1" s="865"/>
      <c r="Y1" s="865"/>
      <c r="Z1" s="865"/>
      <c r="AA1" s="279"/>
      <c r="AB1" s="779" t="s">
        <v>365</v>
      </c>
      <c r="AC1" s="779"/>
      <c r="AD1" s="779"/>
      <c r="AE1" s="779"/>
      <c r="AF1" s="779"/>
      <c r="AG1" s="779"/>
      <c r="AH1" s="779"/>
      <c r="AI1" s="779"/>
      <c r="AJ1" s="779"/>
      <c r="AK1" s="779"/>
      <c r="AL1" s="779"/>
      <c r="AM1" s="779"/>
      <c r="AN1" s="779"/>
      <c r="AO1" s="779"/>
      <c r="AP1" s="779"/>
      <c r="AQ1" s="779"/>
      <c r="AR1" s="779"/>
      <c r="AS1" s="779"/>
      <c r="AT1" s="779"/>
      <c r="AU1" s="779"/>
      <c r="AV1" s="779"/>
      <c r="AW1" s="779"/>
      <c r="AX1" s="779"/>
      <c r="AY1" s="779"/>
      <c r="AZ1" s="779"/>
      <c r="BA1" s="779"/>
      <c r="BB1" s="779"/>
      <c r="BC1" s="780"/>
    </row>
    <row r="2" spans="1:57" ht="69.75" customHeight="1" thickBot="1">
      <c r="D2" s="876" t="s">
        <v>285</v>
      </c>
      <c r="E2" s="876"/>
      <c r="F2" s="876"/>
      <c r="G2" s="876"/>
      <c r="H2" s="876"/>
      <c r="I2" s="876"/>
      <c r="J2" s="876"/>
      <c r="K2" s="876"/>
      <c r="L2" s="876"/>
      <c r="M2" s="876"/>
      <c r="N2" s="876"/>
      <c r="O2" s="876"/>
      <c r="P2" s="876"/>
      <c r="Q2" s="876"/>
      <c r="R2" s="876"/>
      <c r="S2" s="424"/>
      <c r="T2" s="867" t="s">
        <v>250</v>
      </c>
      <c r="U2" s="867"/>
      <c r="V2" s="867"/>
      <c r="Y2" s="880" t="s">
        <v>286</v>
      </c>
      <c r="Z2" s="880"/>
      <c r="AB2" s="963" t="s">
        <v>366</v>
      </c>
      <c r="AC2" s="964"/>
      <c r="AD2" s="964"/>
      <c r="AE2" s="964"/>
      <c r="AF2" s="964"/>
      <c r="AG2" s="964"/>
      <c r="AH2" s="964"/>
      <c r="AI2" s="964"/>
      <c r="AJ2" s="964"/>
      <c r="AK2" s="964"/>
      <c r="AL2" s="964"/>
      <c r="AM2" s="964"/>
      <c r="AN2" s="964"/>
      <c r="AO2" s="964"/>
      <c r="AP2" s="964"/>
      <c r="AQ2" s="964"/>
      <c r="AR2" s="964"/>
      <c r="AS2" s="964"/>
      <c r="AT2" s="964"/>
      <c r="AU2" s="964"/>
      <c r="AV2" s="964"/>
      <c r="AW2" s="964"/>
      <c r="AX2" s="420"/>
      <c r="AY2" s="420"/>
      <c r="AZ2" s="833" t="s">
        <v>288</v>
      </c>
      <c r="BA2" s="834"/>
      <c r="BB2" s="834"/>
      <c r="BC2" s="834"/>
      <c r="BD2" s="834"/>
    </row>
    <row r="3" spans="1:57" ht="24" customHeight="1" thickBot="1">
      <c r="C3" s="825" t="s">
        <v>367</v>
      </c>
      <c r="D3" s="826"/>
      <c r="E3" s="826"/>
      <c r="F3" s="826"/>
      <c r="G3" s="826"/>
      <c r="H3" s="826"/>
      <c r="I3" s="826"/>
      <c r="J3" s="826"/>
      <c r="K3" s="826"/>
      <c r="L3" s="826"/>
      <c r="M3" s="826"/>
      <c r="N3" s="826"/>
      <c r="O3" s="826"/>
      <c r="P3" s="826"/>
      <c r="Q3" s="826"/>
      <c r="R3" s="826"/>
      <c r="S3" s="826"/>
      <c r="T3" s="826"/>
      <c r="U3" s="826"/>
      <c r="V3" s="826"/>
      <c r="W3" s="826"/>
      <c r="X3" s="826"/>
      <c r="Y3" s="826"/>
      <c r="Z3" s="827"/>
      <c r="AB3" s="871" t="s">
        <v>368</v>
      </c>
      <c r="AC3" s="872"/>
      <c r="AD3" s="872"/>
      <c r="AE3" s="872"/>
      <c r="AF3" s="872"/>
      <c r="AG3" s="872"/>
      <c r="AH3" s="872"/>
      <c r="AI3" s="872"/>
      <c r="AJ3" s="872"/>
      <c r="AK3" s="872"/>
      <c r="AL3" s="872"/>
      <c r="AM3" s="872"/>
      <c r="AN3" s="872"/>
      <c r="AO3" s="399"/>
      <c r="AP3" s="399"/>
      <c r="AQ3" s="399"/>
      <c r="AR3" s="399" t="b">
        <v>0</v>
      </c>
      <c r="AS3" s="399"/>
      <c r="AT3" s="399"/>
      <c r="AU3" s="399"/>
      <c r="AV3" s="399"/>
      <c r="AW3" s="399"/>
      <c r="AX3" s="399"/>
      <c r="AY3" s="399"/>
      <c r="AZ3" s="399"/>
      <c r="BA3" s="399"/>
      <c r="BB3" s="399"/>
      <c r="BC3" s="400"/>
    </row>
    <row r="4" spans="1:57" ht="60.75" customHeight="1" thickBot="1">
      <c r="C4" s="819" t="s">
        <v>291</v>
      </c>
      <c r="D4" s="820"/>
      <c r="E4" s="849" t="s">
        <v>292</v>
      </c>
      <c r="F4" s="850"/>
      <c r="G4" s="722" t="s">
        <v>293</v>
      </c>
      <c r="H4" s="844"/>
      <c r="I4" s="844"/>
      <c r="J4" s="845"/>
      <c r="K4" s="828" t="s">
        <v>294</v>
      </c>
      <c r="L4" s="829"/>
      <c r="M4" s="830"/>
      <c r="N4" s="839" t="s">
        <v>295</v>
      </c>
      <c r="O4" s="840"/>
      <c r="P4" s="841"/>
      <c r="Q4" s="877" t="s">
        <v>296</v>
      </c>
      <c r="R4" s="878"/>
      <c r="S4" s="868" t="s">
        <v>369</v>
      </c>
      <c r="T4" s="869"/>
      <c r="U4" s="869"/>
      <c r="V4" s="869"/>
      <c r="W4" s="869"/>
      <c r="X4" s="869"/>
      <c r="Y4" s="869"/>
      <c r="Z4" s="870"/>
      <c r="AB4" s="873" t="s">
        <v>370</v>
      </c>
      <c r="AC4" s="874"/>
      <c r="AD4" s="874"/>
      <c r="AE4" s="874"/>
      <c r="AF4" s="874"/>
      <c r="AG4" s="874"/>
      <c r="AH4" s="874"/>
      <c r="AI4" s="874"/>
      <c r="AJ4" s="874"/>
      <c r="AK4" s="874"/>
      <c r="AL4" s="874"/>
      <c r="AM4" s="874"/>
      <c r="AN4" s="874"/>
      <c r="AO4" s="874"/>
      <c r="AP4" s="874"/>
      <c r="AQ4" s="874"/>
      <c r="AR4" s="874"/>
      <c r="AS4" s="874"/>
      <c r="AT4" s="874"/>
      <c r="AU4" s="874"/>
      <c r="AV4" s="874"/>
      <c r="AW4" s="874"/>
      <c r="AX4" s="874"/>
      <c r="AY4" s="874"/>
      <c r="AZ4" s="874"/>
      <c r="BA4" s="874"/>
      <c r="BB4" s="874"/>
      <c r="BC4" s="875"/>
      <c r="BD4" s="66" t="s">
        <v>270</v>
      </c>
      <c r="BE4" s="66" t="s">
        <v>271</v>
      </c>
    </row>
    <row r="5" spans="1:57" ht="34.5" customHeight="1">
      <c r="C5" s="821"/>
      <c r="D5" s="822"/>
      <c r="E5" s="851" t="s">
        <v>299</v>
      </c>
      <c r="F5" s="856" t="s">
        <v>300</v>
      </c>
      <c r="G5" s="835" t="s">
        <v>371</v>
      </c>
      <c r="H5" s="858" t="s">
        <v>302</v>
      </c>
      <c r="I5" s="860" t="s">
        <v>303</v>
      </c>
      <c r="J5" s="837" t="s">
        <v>304</v>
      </c>
      <c r="K5" s="683" t="s">
        <v>305</v>
      </c>
      <c r="L5" s="808" t="s">
        <v>306</v>
      </c>
      <c r="M5" s="704" t="s">
        <v>307</v>
      </c>
      <c r="N5" s="669" t="s">
        <v>308</v>
      </c>
      <c r="O5" s="808" t="s">
        <v>309</v>
      </c>
      <c r="P5" s="842" t="s">
        <v>310</v>
      </c>
      <c r="Q5" s="882" t="s">
        <v>311</v>
      </c>
      <c r="R5" s="856" t="s">
        <v>312</v>
      </c>
      <c r="S5" s="803" t="s">
        <v>313</v>
      </c>
      <c r="T5" s="804"/>
      <c r="U5" s="804"/>
      <c r="V5" s="804"/>
      <c r="W5" s="66"/>
      <c r="X5" s="66" t="b">
        <v>0</v>
      </c>
      <c r="Y5" s="77"/>
      <c r="Z5" s="853" t="str">
        <f>IF(AND(X5=FALSE,X6=FALSE,X7=FALSE,X8=FALSE),"",IF(AND(X5=TRUE,X6=TRUE),"Yes",IF(AND(X5=TRUE,X7=TRUE),"Yes",IF(AND(X6=TRUE,X7=TRUE),"Yes",IF(AND(X5=TRUE,X8=TRUE),"Yes",IF(AND(X7=TRUE,X8=TRUE),"Yes","No"))))))</f>
        <v/>
      </c>
      <c r="AB5" s="866" t="s">
        <v>372</v>
      </c>
      <c r="AC5" s="396"/>
      <c r="AD5" s="396"/>
      <c r="AE5" s="881" t="s">
        <v>252</v>
      </c>
      <c r="AF5" s="397"/>
      <c r="AG5" s="397"/>
      <c r="AH5" s="807" t="s">
        <v>373</v>
      </c>
      <c r="AI5" s="620"/>
      <c r="AJ5" s="620"/>
      <c r="AK5" s="807" t="s">
        <v>252</v>
      </c>
      <c r="AL5" s="397"/>
      <c r="AM5" s="397"/>
      <c r="AN5" s="848" t="s">
        <v>374</v>
      </c>
      <c r="AO5" s="621"/>
      <c r="AP5" s="621"/>
      <c r="AQ5" s="848" t="s">
        <v>252</v>
      </c>
      <c r="AR5" s="397"/>
      <c r="AS5" s="397"/>
      <c r="AT5" s="846" t="s">
        <v>375</v>
      </c>
      <c r="AU5" s="618"/>
      <c r="AV5" s="618"/>
      <c r="AW5" s="846" t="s">
        <v>252</v>
      </c>
      <c r="AX5" s="397"/>
      <c r="AY5" s="397"/>
      <c r="AZ5" s="949" t="s">
        <v>376</v>
      </c>
      <c r="BA5" s="619"/>
      <c r="BB5" s="398"/>
      <c r="BC5" s="884" t="s">
        <v>252</v>
      </c>
      <c r="BD5" s="847">
        <v>1</v>
      </c>
      <c r="BE5" s="847">
        <f>INDEX(Cups,BD5)</f>
        <v>0</v>
      </c>
    </row>
    <row r="6" spans="1:57" ht="44.25" customHeight="1" thickBot="1">
      <c r="C6" s="823"/>
      <c r="D6" s="824"/>
      <c r="E6" s="852"/>
      <c r="F6" s="857"/>
      <c r="G6" s="836"/>
      <c r="H6" s="859"/>
      <c r="I6" s="861"/>
      <c r="J6" s="838"/>
      <c r="K6" s="684"/>
      <c r="L6" s="809"/>
      <c r="M6" s="705"/>
      <c r="N6" s="879"/>
      <c r="O6" s="809"/>
      <c r="P6" s="843"/>
      <c r="Q6" s="883"/>
      <c r="R6" s="857"/>
      <c r="S6" s="803" t="s">
        <v>319</v>
      </c>
      <c r="T6" s="804"/>
      <c r="U6" s="804"/>
      <c r="V6" s="804"/>
      <c r="W6" s="66"/>
      <c r="X6" s="66" t="b">
        <v>0</v>
      </c>
      <c r="Y6" s="77"/>
      <c r="Z6" s="854"/>
      <c r="AB6" s="786"/>
      <c r="AC6" s="304" t="s">
        <v>257</v>
      </c>
      <c r="AD6" s="304"/>
      <c r="AE6" s="769"/>
      <c r="AF6" s="249" t="s">
        <v>258</v>
      </c>
      <c r="AG6" s="249" t="s">
        <v>259</v>
      </c>
      <c r="AH6" s="771"/>
      <c r="AI6" s="616" t="s">
        <v>260</v>
      </c>
      <c r="AJ6" s="616"/>
      <c r="AK6" s="771"/>
      <c r="AL6" s="249" t="s">
        <v>261</v>
      </c>
      <c r="AM6" s="249" t="s">
        <v>262</v>
      </c>
      <c r="AN6" s="758"/>
      <c r="AO6" s="610" t="s">
        <v>263</v>
      </c>
      <c r="AP6" s="610"/>
      <c r="AQ6" s="758"/>
      <c r="AR6" s="249" t="s">
        <v>264</v>
      </c>
      <c r="AS6" s="249" t="s">
        <v>265</v>
      </c>
      <c r="AT6" s="760"/>
      <c r="AU6" s="612" t="s">
        <v>266</v>
      </c>
      <c r="AV6" s="612"/>
      <c r="AW6" s="760"/>
      <c r="AX6" s="249" t="s">
        <v>267</v>
      </c>
      <c r="AY6" s="249" t="s">
        <v>268</v>
      </c>
      <c r="AZ6" s="762"/>
      <c r="BA6" s="614" t="s">
        <v>269</v>
      </c>
      <c r="BB6" s="250"/>
      <c r="BC6" s="764"/>
      <c r="BD6" s="847"/>
      <c r="BE6" s="847"/>
    </row>
    <row r="7" spans="1:57" ht="34.5" customHeight="1">
      <c r="A7" s="425">
        <v>1</v>
      </c>
      <c r="B7" s="425">
        <f>INDEX(meals,A7)</f>
        <v>0</v>
      </c>
      <c r="C7" s="431">
        <v>1</v>
      </c>
      <c r="D7" s="76"/>
      <c r="E7" s="171" t="str">
        <f>IF(B7=0,"",FLOOR(VLOOKUP(A7,'All Meals'!$A$12:$V$61,4),0.25))</f>
        <v/>
      </c>
      <c r="F7" s="172" t="str">
        <f>IF(B7=0,"",IF(E7="","No",IF(E7&gt;=1,"Yes","No")))</f>
        <v/>
      </c>
      <c r="G7" s="171" t="str">
        <f>IF(B7=0,"",FLOOR(VLOOKUP(A7,'All Meals'!$A$12:$V$61,5),0.25))</f>
        <v/>
      </c>
      <c r="H7" s="173" t="str">
        <f>IF(B7=0,"",IF(G7="","No",IF(G7&gt;=1,"Yes","No")))</f>
        <v/>
      </c>
      <c r="I7" s="244" t="str">
        <f>IF(B7=0,"",FLOOR(VLOOKUP(A7,'All Meals'!$A$12:$V$61,6),0.25))</f>
        <v/>
      </c>
      <c r="J7" s="244" t="str">
        <f>IF(B7=0,"",FLOOR(VLOOKUP(A7,'All Meals'!$A$12:$V$61,7),0.25))</f>
        <v/>
      </c>
      <c r="K7" s="94" t="str">
        <f>IF(B7=0, "",VLOOKUP(A7,'All Meals'!$A$12:$V$61,10))</f>
        <v/>
      </c>
      <c r="L7" s="95" t="str">
        <f>IF(B7=0,"",IF(K7="","No",IF(K7&gt;=0.5,"Yes","No")))</f>
        <v/>
      </c>
      <c r="M7" s="330" t="str">
        <f>IF(B7=0, "",VLOOKUP(A7,'All Meals'!$A$12:$V$61,13))</f>
        <v/>
      </c>
      <c r="N7" s="94" t="str">
        <f>IF(B7=0, "",VLOOKUP(A7,'All Meals'!$A$12:$V$61,16))</f>
        <v/>
      </c>
      <c r="O7" s="415" t="str">
        <f>IF(B7=0,"",IF(N7="","No",IF(N7&gt;=0.75,"Yes","No")))</f>
        <v/>
      </c>
      <c r="P7" s="416" t="str">
        <f>IF(B7=0, "",VLOOKUP(A7,'All Meals'!$A$12:$V$61,19))</f>
        <v/>
      </c>
      <c r="Q7" s="94" t="str">
        <f>IF(B7=0, "",VLOOKUP(A7,'All Meals'!$A$12:$V$61,20))</f>
        <v/>
      </c>
      <c r="R7" s="172" t="str">
        <f t="shared" ref="R7:R26" si="0">IF(B7=0,"",IF(Q7="","No",IF(Q7&gt;=1,"Yes","No")))</f>
        <v/>
      </c>
      <c r="S7" s="803" t="s">
        <v>320</v>
      </c>
      <c r="T7" s="804"/>
      <c r="U7" s="804"/>
      <c r="V7" s="804"/>
      <c r="W7" s="66"/>
      <c r="X7" s="66" t="b">
        <v>0</v>
      </c>
      <c r="Y7" s="77"/>
      <c r="Z7" s="854"/>
      <c r="AB7" s="810" t="s">
        <v>377</v>
      </c>
      <c r="AC7" s="817"/>
      <c r="AD7" s="817"/>
      <c r="AE7" s="815"/>
      <c r="AF7" s="812">
        <v>1</v>
      </c>
      <c r="AG7" s="814">
        <f>INDEX(Cups,AF7)</f>
        <v>0</v>
      </c>
      <c r="AH7" s="931" t="s">
        <v>378</v>
      </c>
      <c r="AI7" s="933"/>
      <c r="AJ7" s="933"/>
      <c r="AK7" s="931"/>
      <c r="AL7" s="812">
        <v>1</v>
      </c>
      <c r="AM7" s="814">
        <f>INDEX(Cups,AL7)</f>
        <v>0</v>
      </c>
      <c r="AN7" s="805" t="s">
        <v>379</v>
      </c>
      <c r="AO7" s="961"/>
      <c r="AP7" s="961"/>
      <c r="AQ7" s="805"/>
      <c r="AR7" s="812">
        <v>1</v>
      </c>
      <c r="AS7" s="814">
        <f>INDEX(Cups,AR7)</f>
        <v>0</v>
      </c>
      <c r="AT7" s="957" t="s">
        <v>380</v>
      </c>
      <c r="AU7" s="947"/>
      <c r="AV7" s="947"/>
      <c r="AW7" s="947"/>
      <c r="AX7" s="812">
        <v>1</v>
      </c>
      <c r="AY7" s="814">
        <f>INDEX(Cups,AX7)</f>
        <v>0</v>
      </c>
      <c r="AZ7" s="959" t="s">
        <v>381</v>
      </c>
      <c r="BA7" s="953"/>
      <c r="BB7" s="953"/>
      <c r="BC7" s="955"/>
    </row>
    <row r="8" spans="1:57" ht="33.75" customHeight="1" thickBot="1">
      <c r="A8" s="425">
        <v>1</v>
      </c>
      <c r="B8" s="425">
        <f>INDEX(meals,A8)</f>
        <v>0</v>
      </c>
      <c r="C8" s="432">
        <v>2</v>
      </c>
      <c r="D8" s="59"/>
      <c r="E8" s="171" t="str">
        <f>IF(B8=0,"",FLOOR(VLOOKUP(A8,'All Meals'!$A$12:$V$61,4),0.25))</f>
        <v/>
      </c>
      <c r="F8" s="172" t="str">
        <f t="shared" ref="F8:F26" si="1">IF(B8=0,"",IF(E8="","No",IF(E8&gt;=1,"Yes","No")))</f>
        <v/>
      </c>
      <c r="G8" s="171" t="str">
        <f>IF(B8=0,"",FLOOR(VLOOKUP(A8,'All Meals'!$A$12:$V$61,5),0.25))</f>
        <v/>
      </c>
      <c r="H8" s="173" t="str">
        <f t="shared" ref="H8:H26" si="2">IF(B8=0,"",IF(G8="","No",IF(G8&gt;=1,"Yes","No")))</f>
        <v/>
      </c>
      <c r="I8" s="244" t="str">
        <f>IF(B8=0,"",FLOOR(VLOOKUP(A8,'All Meals'!$A$12:$V$61,6),0.25))</f>
        <v/>
      </c>
      <c r="J8" s="244" t="str">
        <f>IF(B8=0,"",FLOOR(VLOOKUP(A8,'All Meals'!$A$12:$V$61,7),0.25))</f>
        <v/>
      </c>
      <c r="K8" s="94" t="str">
        <f>IF(B8=0, "",VLOOKUP(A8,'All Meals'!$A$12:$V$61,10))</f>
        <v/>
      </c>
      <c r="L8" s="95" t="str">
        <f t="shared" ref="L8:L26" si="3">IF(B8=0,"",IF(K8="","No",IF(K8&gt;=0.5,"Yes","No")))</f>
        <v/>
      </c>
      <c r="M8" s="330" t="str">
        <f>IF(B8=0, "",VLOOKUP(A8,'All Meals'!$A$12:$V$61,13))</f>
        <v/>
      </c>
      <c r="N8" s="94" t="str">
        <f>IF(B8=0, "",VLOOKUP(A8,'All Meals'!$A$12:$V$61,16))</f>
        <v/>
      </c>
      <c r="O8" s="415" t="str">
        <f t="shared" ref="O8:O26" si="4">IF(B8=0,"",IF(N8="","No",IF(N8&gt;=0.75,"Yes","No")))</f>
        <v/>
      </c>
      <c r="P8" s="416" t="str">
        <f>IF(B8=0, "",VLOOKUP(A8,'All Meals'!$A$12:$V$61,19))</f>
        <v/>
      </c>
      <c r="Q8" s="94" t="str">
        <f>IF(B8=0, "",VLOOKUP(A8,'All Meals'!$A$12:$V$61,20))</f>
        <v/>
      </c>
      <c r="R8" s="172" t="str">
        <f t="shared" si="0"/>
        <v/>
      </c>
      <c r="S8" s="803" t="s">
        <v>326</v>
      </c>
      <c r="T8" s="804"/>
      <c r="U8" s="804"/>
      <c r="V8" s="804"/>
      <c r="W8" s="66"/>
      <c r="X8" s="66" t="b">
        <v>0</v>
      </c>
      <c r="Y8" s="77"/>
      <c r="Z8" s="855"/>
      <c r="AB8" s="811"/>
      <c r="AC8" s="818"/>
      <c r="AD8" s="818"/>
      <c r="AE8" s="816"/>
      <c r="AF8" s="813"/>
      <c r="AG8" s="813"/>
      <c r="AH8" s="932"/>
      <c r="AI8" s="934"/>
      <c r="AJ8" s="934"/>
      <c r="AK8" s="932"/>
      <c r="AL8" s="813"/>
      <c r="AM8" s="813"/>
      <c r="AN8" s="806"/>
      <c r="AO8" s="962"/>
      <c r="AP8" s="962"/>
      <c r="AQ8" s="806"/>
      <c r="AR8" s="813"/>
      <c r="AS8" s="813"/>
      <c r="AT8" s="958"/>
      <c r="AU8" s="948"/>
      <c r="AV8" s="948"/>
      <c r="AW8" s="948"/>
      <c r="AX8" s="813"/>
      <c r="AY8" s="813"/>
      <c r="AZ8" s="960"/>
      <c r="BA8" s="954"/>
      <c r="BB8" s="954"/>
      <c r="BC8" s="956"/>
    </row>
    <row r="9" spans="1:57" ht="33.75" customHeight="1" thickBot="1">
      <c r="A9" s="425">
        <v>1</v>
      </c>
      <c r="B9" s="425">
        <f>INDEX(meals,A9)</f>
        <v>0</v>
      </c>
      <c r="C9" s="432">
        <v>3</v>
      </c>
      <c r="D9" s="59"/>
      <c r="E9" s="171" t="str">
        <f>IF(B9=0,"",FLOOR(VLOOKUP(A9,'All Meals'!$A$12:$V$61,4),0.25))</f>
        <v/>
      </c>
      <c r="F9" s="172" t="str">
        <f t="shared" si="1"/>
        <v/>
      </c>
      <c r="G9" s="171" t="str">
        <f>IF(B9=0,"",FLOOR(VLOOKUP(A9,'All Meals'!$A$12:$V$61,5),0.25))</f>
        <v/>
      </c>
      <c r="H9" s="173" t="str">
        <f t="shared" si="2"/>
        <v/>
      </c>
      <c r="I9" s="244" t="str">
        <f>IF(B9=0,"",FLOOR(VLOOKUP(A9,'All Meals'!$A$12:$V$61,6),0.25))</f>
        <v/>
      </c>
      <c r="J9" s="244" t="str">
        <f>IF(B9=0,"",FLOOR(VLOOKUP(A9,'All Meals'!$A$12:$V$61,7),0.25))</f>
        <v/>
      </c>
      <c r="K9" s="94" t="str">
        <f>IF(B9=0, "",VLOOKUP(A9,'All Meals'!$A$12:$V$61,10))</f>
        <v/>
      </c>
      <c r="L9" s="95" t="str">
        <f t="shared" si="3"/>
        <v/>
      </c>
      <c r="M9" s="330" t="str">
        <f>IF(B9=0, "",VLOOKUP(A9,'All Meals'!$A$12:$V$61,13))</f>
        <v/>
      </c>
      <c r="N9" s="94" t="str">
        <f>IF(B9=0, "",VLOOKUP(A9,'All Meals'!$A$12:$V$61,16))</f>
        <v/>
      </c>
      <c r="O9" s="415" t="str">
        <f t="shared" si="4"/>
        <v/>
      </c>
      <c r="P9" s="416" t="str">
        <f>IF(B9=0, "",VLOOKUP(A9,'All Meals'!$A$12:$V$61,19))</f>
        <v/>
      </c>
      <c r="Q9" s="94" t="str">
        <f>IF(B9=0, "",VLOOKUP(A9,'All Meals'!$A$12:$V$61,20))</f>
        <v/>
      </c>
      <c r="R9" s="172" t="str">
        <f t="shared" si="0"/>
        <v/>
      </c>
      <c r="S9" s="924" t="s">
        <v>327</v>
      </c>
      <c r="T9" s="925"/>
      <c r="U9" s="925"/>
      <c r="V9" s="925"/>
      <c r="W9" s="92"/>
      <c r="X9" s="92" t="b">
        <v>0</v>
      </c>
      <c r="Y9" s="78"/>
      <c r="Z9" s="93" t="str">
        <f>IF(X9=TRUE,"No","")</f>
        <v/>
      </c>
      <c r="AB9" s="909" t="str">
        <f>IF(OR(COUNTIF(AC10:AC19, 12)&gt;0, COUNTIF(AC10:AC19,2)&gt;0, COUNTIF(AC10:AC19,4)&gt;0, COUNTIF(AC10:AC19,10)&gt;0, COUNTIF(AC10:AC19,15)&gt;0, COUNTIF(AC10:AC19,17)&gt;0,), "Remember to enter CREDITABLE amounts of leafy greens!", "")</f>
        <v/>
      </c>
      <c r="AC9" s="910"/>
      <c r="AD9" s="910"/>
      <c r="AE9" s="911"/>
      <c r="AF9" s="617"/>
      <c r="AG9" s="617"/>
      <c r="AH9" s="928" t="str">
        <f>IF(COUNTIF(AI10:AI19,10)&gt;0,"Remember to enter the CREDITABLE amount of tomato paste!","")</f>
        <v/>
      </c>
      <c r="AI9" s="929"/>
      <c r="AJ9" s="929"/>
      <c r="AK9" s="930"/>
      <c r="AL9" s="617"/>
      <c r="AM9" s="617"/>
      <c r="AN9" s="794" t="str">
        <f>IF(SUM(AO10:AO19)&gt;10, "If crediting as a vegetable do not also credit as a meat/meat alternate", "")</f>
        <v/>
      </c>
      <c r="AO9" s="795"/>
      <c r="AP9" s="795"/>
      <c r="AQ9" s="796"/>
      <c r="AR9" s="278"/>
      <c r="AS9" s="278"/>
      <c r="AT9" s="944"/>
      <c r="AU9" s="945"/>
      <c r="AV9" s="945"/>
      <c r="AW9" s="946"/>
      <c r="AX9" s="278"/>
      <c r="AY9" s="278"/>
      <c r="AZ9" s="950"/>
      <c r="BA9" s="951"/>
      <c r="BB9" s="951"/>
      <c r="BC9" s="952"/>
    </row>
    <row r="10" spans="1:57" ht="33.75" customHeight="1" thickBot="1">
      <c r="A10" s="425">
        <v>1</v>
      </c>
      <c r="B10" s="425">
        <f t="shared" ref="B10:B26" si="5">INDEX(meals,A10)</f>
        <v>0</v>
      </c>
      <c r="C10" s="432">
        <v>4</v>
      </c>
      <c r="D10" s="59"/>
      <c r="E10" s="171" t="str">
        <f>IF(B10=0,"",FLOOR(VLOOKUP(A10,'All Meals'!$A$12:$V$61,4),0.25))</f>
        <v/>
      </c>
      <c r="F10" s="172" t="str">
        <f t="shared" si="1"/>
        <v/>
      </c>
      <c r="G10" s="171" t="str">
        <f>IF(B10=0,"",FLOOR(VLOOKUP(A10,'All Meals'!$A$12:$V$61,5),0.25))</f>
        <v/>
      </c>
      <c r="H10" s="173" t="str">
        <f t="shared" si="2"/>
        <v/>
      </c>
      <c r="I10" s="244" t="str">
        <f>IF(B10=0,"",FLOOR(VLOOKUP(A10,'All Meals'!$A$12:$V$61,6),0.25))</f>
        <v/>
      </c>
      <c r="J10" s="244" t="str">
        <f>IF(B10=0,"",FLOOR(VLOOKUP(A10,'All Meals'!$A$12:$V$61,7),0.25))</f>
        <v/>
      </c>
      <c r="K10" s="94" t="str">
        <f>IF(B10=0, "",VLOOKUP(A10,'All Meals'!$A$12:$V$61,10))</f>
        <v/>
      </c>
      <c r="L10" s="95" t="str">
        <f t="shared" si="3"/>
        <v/>
      </c>
      <c r="M10" s="330" t="str">
        <f>IF(B10=0, "",VLOOKUP(A10,'All Meals'!$A$12:$V$61,13))</f>
        <v/>
      </c>
      <c r="N10" s="94" t="str">
        <f>IF(B10=0, "",VLOOKUP(A10,'All Meals'!$A$12:$V$61,16))</f>
        <v/>
      </c>
      <c r="O10" s="415" t="str">
        <f t="shared" si="4"/>
        <v/>
      </c>
      <c r="P10" s="416" t="str">
        <f>IF(B10=0, "",VLOOKUP(A10,'All Meals'!$A$12:$V$61,19))</f>
        <v/>
      </c>
      <c r="Q10" s="94" t="str">
        <f>IF(B10=0, "",VLOOKUP(A10,'All Meals'!$A$12:$V$61,20))</f>
        <v/>
      </c>
      <c r="R10" s="172" t="str">
        <f t="shared" si="0"/>
        <v/>
      </c>
      <c r="S10" s="305"/>
      <c r="T10" s="153"/>
      <c r="U10" s="153"/>
      <c r="V10" s="153"/>
      <c r="W10" s="66"/>
      <c r="X10" s="66"/>
      <c r="AB10" s="205"/>
      <c r="AC10" s="206">
        <v>1</v>
      </c>
      <c r="AD10" s="206">
        <f t="shared" ref="AD10:AD19" si="6">INDEX(GREEN,AC10)</f>
        <v>0</v>
      </c>
      <c r="AE10" s="206"/>
      <c r="AF10" s="277">
        <v>1</v>
      </c>
      <c r="AG10" s="277" t="str">
        <f t="shared" ref="AG10:AG19" si="7">IF(AD10=0,"",INDEX(Cups,AF10))</f>
        <v/>
      </c>
      <c r="AH10" s="81"/>
      <c r="AI10" s="81">
        <v>1</v>
      </c>
      <c r="AJ10" s="81">
        <f t="shared" ref="AJ10:AJ19" si="8">INDEX(RED,AI10)</f>
        <v>0</v>
      </c>
      <c r="AK10" s="81"/>
      <c r="AL10" s="277">
        <v>1</v>
      </c>
      <c r="AM10" s="277" t="str">
        <f t="shared" ref="AM10:AM19" si="9">IF(AJ10=0, "", INDEX(Cups,AL10))</f>
        <v/>
      </c>
      <c r="AN10" s="207"/>
      <c r="AO10" s="207">
        <v>1</v>
      </c>
      <c r="AP10" s="207">
        <f t="shared" ref="AP10:AP19" si="10">INDEX(BEANS,AO10)</f>
        <v>0</v>
      </c>
      <c r="AQ10" s="207"/>
      <c r="AR10" s="277">
        <v>1</v>
      </c>
      <c r="AS10" s="277" t="str">
        <f t="shared" ref="AS10:AS19" si="11">IF(AP10=0,"",INDEX(Cups,AR10))</f>
        <v/>
      </c>
      <c r="AT10" s="208"/>
      <c r="AU10" s="208">
        <v>1</v>
      </c>
      <c r="AV10" s="208">
        <f t="shared" ref="AV10:AV19" si="12">INDEX(STARCHY,AU10)</f>
        <v>0</v>
      </c>
      <c r="AW10" s="208"/>
      <c r="AX10" s="277">
        <v>1</v>
      </c>
      <c r="AY10" s="277" t="str">
        <f>IF(AV10=0,"",INDEX(Cups,AX10))</f>
        <v/>
      </c>
      <c r="AZ10" s="209"/>
      <c r="BA10" s="209">
        <v>1</v>
      </c>
      <c r="BB10" s="210">
        <f t="shared" ref="BB10:BB19" si="13">INDEX(OTHER,BA10)</f>
        <v>0</v>
      </c>
      <c r="BC10" s="211"/>
      <c r="BD10" s="66">
        <v>1</v>
      </c>
      <c r="BE10" s="66" t="str">
        <f t="shared" ref="BE10:BE19" si="14">IF(BB10=0,"",INDEX(Cups,BD10))</f>
        <v/>
      </c>
    </row>
    <row r="11" spans="1:57" ht="33.75" customHeight="1">
      <c r="A11" s="425">
        <v>1</v>
      </c>
      <c r="B11" s="425">
        <f t="shared" si="5"/>
        <v>0</v>
      </c>
      <c r="C11" s="432">
        <v>5</v>
      </c>
      <c r="D11" s="59"/>
      <c r="E11" s="171" t="str">
        <f>IF(B11=0,"",FLOOR(VLOOKUP(A11,'All Meals'!$A$12:$V$61,4),0.25))</f>
        <v/>
      </c>
      <c r="F11" s="172" t="str">
        <f t="shared" si="1"/>
        <v/>
      </c>
      <c r="G11" s="171" t="str">
        <f>IF(B11=0,"",FLOOR(VLOOKUP(A11,'All Meals'!$A$12:$V$61,5),0.25))</f>
        <v/>
      </c>
      <c r="H11" s="173" t="str">
        <f t="shared" si="2"/>
        <v/>
      </c>
      <c r="I11" s="244" t="str">
        <f>IF(B11=0,"",FLOOR(VLOOKUP(A11,'All Meals'!$A$12:$V$61,6),0.25))</f>
        <v/>
      </c>
      <c r="J11" s="244" t="str">
        <f>IF(B11=0,"",FLOOR(VLOOKUP(A11,'All Meals'!$A$12:$V$61,7),0.25))</f>
        <v/>
      </c>
      <c r="K11" s="94" t="str">
        <f>IF(B11=0, "",VLOOKUP(A11,'All Meals'!$A$12:$V$61,10))</f>
        <v/>
      </c>
      <c r="L11" s="95" t="str">
        <f t="shared" si="3"/>
        <v/>
      </c>
      <c r="M11" s="330" t="str">
        <f>IF(B11=0, "",VLOOKUP(A11,'All Meals'!$A$12:$V$61,13))</f>
        <v/>
      </c>
      <c r="N11" s="94" t="str">
        <f>IF(B11=0, "",VLOOKUP(A11,'All Meals'!$A$12:$V$61,16))</f>
        <v/>
      </c>
      <c r="O11" s="415" t="str">
        <f t="shared" si="4"/>
        <v/>
      </c>
      <c r="P11" s="416" t="str">
        <f>IF(B11=0, "",VLOOKUP(A11,'All Meals'!$A$12:$V$61,19))</f>
        <v/>
      </c>
      <c r="Q11" s="94" t="str">
        <f>IF(B11=0, "",VLOOKUP(A11,'All Meals'!$A$12:$V$61,20))</f>
        <v/>
      </c>
      <c r="R11" s="172" t="str">
        <f t="shared" si="0"/>
        <v/>
      </c>
      <c r="T11" s="666" t="s">
        <v>120</v>
      </c>
      <c r="U11" s="667"/>
      <c r="V11" s="667"/>
      <c r="W11" s="667"/>
      <c r="X11" s="667"/>
      <c r="Y11" s="667"/>
      <c r="Z11" s="668"/>
      <c r="AB11" s="79"/>
      <c r="AC11" s="80">
        <v>1</v>
      </c>
      <c r="AD11" s="80">
        <f t="shared" si="6"/>
        <v>0</v>
      </c>
      <c r="AE11" s="80"/>
      <c r="AF11" s="77">
        <v>1</v>
      </c>
      <c r="AG11" s="77" t="str">
        <f t="shared" si="7"/>
        <v/>
      </c>
      <c r="AH11" s="81"/>
      <c r="AI11" s="81">
        <v>1</v>
      </c>
      <c r="AJ11" s="81">
        <f t="shared" si="8"/>
        <v>0</v>
      </c>
      <c r="AK11" s="81"/>
      <c r="AL11" s="77">
        <v>1</v>
      </c>
      <c r="AM11" s="77" t="str">
        <f t="shared" si="9"/>
        <v/>
      </c>
      <c r="AN11" s="82"/>
      <c r="AO11" s="82">
        <v>1</v>
      </c>
      <c r="AP11" s="82">
        <f t="shared" si="10"/>
        <v>0</v>
      </c>
      <c r="AQ11" s="82"/>
      <c r="AR11" s="77">
        <v>1</v>
      </c>
      <c r="AS11" s="77" t="str">
        <f t="shared" si="11"/>
        <v/>
      </c>
      <c r="AT11" s="83"/>
      <c r="AU11" s="83">
        <v>1</v>
      </c>
      <c r="AV11" s="83">
        <f t="shared" si="12"/>
        <v>0</v>
      </c>
      <c r="AW11" s="83"/>
      <c r="AX11" s="77">
        <v>1</v>
      </c>
      <c r="AY11" s="77" t="str">
        <f t="shared" ref="AY11:AY19" si="15">IF(AV11=0,"",INDEX(Cups,AX11))</f>
        <v/>
      </c>
      <c r="AZ11" s="84"/>
      <c r="BA11" s="84">
        <v>1</v>
      </c>
      <c r="BB11" s="85">
        <f t="shared" si="13"/>
        <v>0</v>
      </c>
      <c r="BC11" s="86"/>
      <c r="BD11" s="66">
        <v>1</v>
      </c>
      <c r="BE11" s="66" t="str">
        <f t="shared" si="14"/>
        <v/>
      </c>
    </row>
    <row r="12" spans="1:57" ht="33.75" customHeight="1" thickBot="1">
      <c r="A12" s="425">
        <v>1</v>
      </c>
      <c r="B12" s="425">
        <f t="shared" si="5"/>
        <v>0</v>
      </c>
      <c r="C12" s="432">
        <v>6</v>
      </c>
      <c r="D12" s="59"/>
      <c r="E12" s="171" t="str">
        <f>IF(B12=0,"",FLOOR(VLOOKUP(A12,'All Meals'!$A$12:$V$61,4),0.25))</f>
        <v/>
      </c>
      <c r="F12" s="172" t="str">
        <f t="shared" si="1"/>
        <v/>
      </c>
      <c r="G12" s="171" t="str">
        <f>IF(B12=0,"",FLOOR(VLOOKUP(A12,'All Meals'!$A$12:$V$61,5),0.25))</f>
        <v/>
      </c>
      <c r="H12" s="173" t="str">
        <f t="shared" si="2"/>
        <v/>
      </c>
      <c r="I12" s="244" t="str">
        <f>IF(B12=0,"",FLOOR(VLOOKUP(A12,'All Meals'!$A$12:$V$61,6),0.25))</f>
        <v/>
      </c>
      <c r="J12" s="244" t="str">
        <f>IF(B12=0,"",FLOOR(VLOOKUP(A12,'All Meals'!$A$12:$V$61,7),0.25))</f>
        <v/>
      </c>
      <c r="K12" s="94" t="str">
        <f>IF(B12=0, "",VLOOKUP(A12,'All Meals'!$A$12:$V$61,10))</f>
        <v/>
      </c>
      <c r="L12" s="95" t="str">
        <f t="shared" si="3"/>
        <v/>
      </c>
      <c r="M12" s="330" t="str">
        <f>IF(B12=0, "",VLOOKUP(A12,'All Meals'!$A$12:$V$61,13))</f>
        <v/>
      </c>
      <c r="N12" s="94" t="str">
        <f>IF(B12=0, "",VLOOKUP(A12,'All Meals'!$A$12:$V$61,16))</f>
        <v/>
      </c>
      <c r="O12" s="415" t="str">
        <f t="shared" si="4"/>
        <v/>
      </c>
      <c r="P12" s="416" t="str">
        <f>IF(B12=0, "",VLOOKUP(A12,'All Meals'!$A$12:$V$61,19))</f>
        <v/>
      </c>
      <c r="Q12" s="94" t="str">
        <f>IF(B12=0, "",VLOOKUP(A12,'All Meals'!$A$12:$V$61,20))</f>
        <v/>
      </c>
      <c r="R12" s="172" t="str">
        <f t="shared" si="0"/>
        <v/>
      </c>
      <c r="T12" s="895"/>
      <c r="U12" s="896"/>
      <c r="V12" s="896"/>
      <c r="W12" s="896"/>
      <c r="X12" s="896"/>
      <c r="Y12" s="896"/>
      <c r="Z12" s="897"/>
      <c r="AB12" s="79"/>
      <c r="AC12" s="80">
        <v>1</v>
      </c>
      <c r="AD12" s="80">
        <f t="shared" si="6"/>
        <v>0</v>
      </c>
      <c r="AE12" s="80"/>
      <c r="AF12" s="77">
        <v>1</v>
      </c>
      <c r="AG12" s="77" t="str">
        <f t="shared" si="7"/>
        <v/>
      </c>
      <c r="AH12" s="81"/>
      <c r="AI12" s="81">
        <v>1</v>
      </c>
      <c r="AJ12" s="81">
        <f t="shared" si="8"/>
        <v>0</v>
      </c>
      <c r="AK12" s="81"/>
      <c r="AL12" s="77">
        <v>1</v>
      </c>
      <c r="AM12" s="77" t="str">
        <f t="shared" si="9"/>
        <v/>
      </c>
      <c r="AN12" s="82"/>
      <c r="AO12" s="82">
        <v>1</v>
      </c>
      <c r="AP12" s="82">
        <f t="shared" si="10"/>
        <v>0</v>
      </c>
      <c r="AQ12" s="82"/>
      <c r="AR12" s="77">
        <v>1</v>
      </c>
      <c r="AS12" s="77" t="str">
        <f t="shared" si="11"/>
        <v/>
      </c>
      <c r="AT12" s="83"/>
      <c r="AU12" s="83">
        <v>1</v>
      </c>
      <c r="AV12" s="83">
        <f t="shared" si="12"/>
        <v>0</v>
      </c>
      <c r="AW12" s="83"/>
      <c r="AX12" s="77">
        <v>1</v>
      </c>
      <c r="AY12" s="77" t="str">
        <f t="shared" si="15"/>
        <v/>
      </c>
      <c r="AZ12" s="84"/>
      <c r="BA12" s="84">
        <v>1</v>
      </c>
      <c r="BB12" s="85">
        <f t="shared" si="13"/>
        <v>0</v>
      </c>
      <c r="BC12" s="86"/>
      <c r="BD12" s="66">
        <v>1</v>
      </c>
      <c r="BE12" s="66" t="str">
        <f t="shared" si="14"/>
        <v/>
      </c>
    </row>
    <row r="13" spans="1:57" ht="33.75" customHeight="1">
      <c r="A13" s="425">
        <v>1</v>
      </c>
      <c r="B13" s="425">
        <f t="shared" si="5"/>
        <v>0</v>
      </c>
      <c r="C13" s="432">
        <v>7</v>
      </c>
      <c r="D13" s="59"/>
      <c r="E13" s="171" t="str">
        <f>IF(B13=0,"",FLOOR(VLOOKUP(A13,'All Meals'!$A$12:$V$61,4),0.25))</f>
        <v/>
      </c>
      <c r="F13" s="172" t="str">
        <f t="shared" si="1"/>
        <v/>
      </c>
      <c r="G13" s="171" t="str">
        <f>IF(B13=0,"",FLOOR(VLOOKUP(A13,'All Meals'!$A$12:$V$61,5),0.25))</f>
        <v/>
      </c>
      <c r="H13" s="173" t="str">
        <f t="shared" si="2"/>
        <v/>
      </c>
      <c r="I13" s="244" t="str">
        <f>IF(B13=0,"",FLOOR(VLOOKUP(A13,'All Meals'!$A$12:$V$61,6),0.25))</f>
        <v/>
      </c>
      <c r="J13" s="244" t="str">
        <f>IF(B13=0,"",FLOOR(VLOOKUP(A13,'All Meals'!$A$12:$V$61,7),0.25))</f>
        <v/>
      </c>
      <c r="K13" s="94" t="str">
        <f>IF(B13=0, "",VLOOKUP(A13,'All Meals'!$A$12:$V$61,10))</f>
        <v/>
      </c>
      <c r="L13" s="95" t="str">
        <f t="shared" si="3"/>
        <v/>
      </c>
      <c r="M13" s="330" t="str">
        <f>IF(B13=0, "",VLOOKUP(A13,'All Meals'!$A$12:$V$61,13))</f>
        <v/>
      </c>
      <c r="N13" s="94" t="str">
        <f>IF(B13=0, "",VLOOKUP(A13,'All Meals'!$A$12:$V$61,16))</f>
        <v/>
      </c>
      <c r="O13" s="415" t="str">
        <f t="shared" si="4"/>
        <v/>
      </c>
      <c r="P13" s="416" t="str">
        <f>IF(B13=0, "",VLOOKUP(A13,'All Meals'!$A$12:$V$61,19))</f>
        <v/>
      </c>
      <c r="Q13" s="94" t="str">
        <f>IF(B13=0, "",VLOOKUP(A13,'All Meals'!$A$12:$V$61,20))</f>
        <v/>
      </c>
      <c r="R13" s="172" t="str">
        <f t="shared" si="0"/>
        <v/>
      </c>
      <c r="T13" s="914" t="s">
        <v>328</v>
      </c>
      <c r="U13" s="915"/>
      <c r="V13" s="915"/>
      <c r="W13" s="77">
        <v>1</v>
      </c>
      <c r="X13" s="77">
        <f>INDEX(Cups,W13)</f>
        <v>0</v>
      </c>
      <c r="Y13" s="922"/>
      <c r="Z13" s="923"/>
      <c r="AB13" s="79"/>
      <c r="AC13" s="80">
        <v>1</v>
      </c>
      <c r="AD13" s="80">
        <f t="shared" si="6"/>
        <v>0</v>
      </c>
      <c r="AE13" s="80"/>
      <c r="AF13" s="77">
        <v>1</v>
      </c>
      <c r="AG13" s="77" t="str">
        <f t="shared" si="7"/>
        <v/>
      </c>
      <c r="AH13" s="81"/>
      <c r="AI13" s="81">
        <v>1</v>
      </c>
      <c r="AJ13" s="81">
        <f t="shared" si="8"/>
        <v>0</v>
      </c>
      <c r="AK13" s="81"/>
      <c r="AL13" s="77">
        <v>1</v>
      </c>
      <c r="AM13" s="77" t="str">
        <f t="shared" si="9"/>
        <v/>
      </c>
      <c r="AN13" s="82"/>
      <c r="AO13" s="82">
        <v>1</v>
      </c>
      <c r="AP13" s="82">
        <f t="shared" si="10"/>
        <v>0</v>
      </c>
      <c r="AQ13" s="82"/>
      <c r="AR13" s="77">
        <v>1</v>
      </c>
      <c r="AS13" s="77" t="str">
        <f t="shared" si="11"/>
        <v/>
      </c>
      <c r="AT13" s="83"/>
      <c r="AU13" s="83">
        <v>1</v>
      </c>
      <c r="AV13" s="83">
        <f t="shared" si="12"/>
        <v>0</v>
      </c>
      <c r="AW13" s="83"/>
      <c r="AX13" s="77">
        <v>1</v>
      </c>
      <c r="AY13" s="77" t="str">
        <f t="shared" si="15"/>
        <v/>
      </c>
      <c r="AZ13" s="84"/>
      <c r="BA13" s="84">
        <v>1</v>
      </c>
      <c r="BB13" s="85">
        <f t="shared" si="13"/>
        <v>0</v>
      </c>
      <c r="BC13" s="86"/>
      <c r="BD13" s="66">
        <v>1</v>
      </c>
      <c r="BE13" s="66" t="str">
        <f t="shared" si="14"/>
        <v/>
      </c>
    </row>
    <row r="14" spans="1:57" ht="33.75" customHeight="1">
      <c r="A14" s="425">
        <v>1</v>
      </c>
      <c r="B14" s="425">
        <f t="shared" si="5"/>
        <v>0</v>
      </c>
      <c r="C14" s="432">
        <v>8</v>
      </c>
      <c r="D14" s="59"/>
      <c r="E14" s="171" t="str">
        <f>IF(B14=0,"",FLOOR(VLOOKUP(A14,'All Meals'!$A$12:$V$61,4),0.25))</f>
        <v/>
      </c>
      <c r="F14" s="172" t="str">
        <f t="shared" si="1"/>
        <v/>
      </c>
      <c r="G14" s="171" t="str">
        <f>IF(B14=0,"",FLOOR(VLOOKUP(A14,'All Meals'!$A$12:$V$61,5),0.25))</f>
        <v/>
      </c>
      <c r="H14" s="173" t="str">
        <f t="shared" si="2"/>
        <v/>
      </c>
      <c r="I14" s="244" t="str">
        <f>IF(B14=0,"",FLOOR(VLOOKUP(A14,'All Meals'!$A$12:$V$61,6),0.25))</f>
        <v/>
      </c>
      <c r="J14" s="244" t="str">
        <f>IF(B14=0,"",FLOOR(VLOOKUP(A14,'All Meals'!$A$12:$V$61,7),0.25))</f>
        <v/>
      </c>
      <c r="K14" s="94" t="str">
        <f>IF(B14=0, "",VLOOKUP(A14,'All Meals'!$A$12:$V$61,10))</f>
        <v/>
      </c>
      <c r="L14" s="95" t="str">
        <f t="shared" si="3"/>
        <v/>
      </c>
      <c r="M14" s="330" t="str">
        <f>IF(B14=0, "",VLOOKUP(A14,'All Meals'!$A$12:$V$61,13))</f>
        <v/>
      </c>
      <c r="N14" s="94" t="str">
        <f>IF(B14=0, "",VLOOKUP(A14,'All Meals'!$A$12:$V$61,16))</f>
        <v/>
      </c>
      <c r="O14" s="415" t="str">
        <f t="shared" si="4"/>
        <v/>
      </c>
      <c r="P14" s="416" t="str">
        <f>IF(B14=0, "",VLOOKUP(A14,'All Meals'!$A$12:$V$61,19))</f>
        <v/>
      </c>
      <c r="Q14" s="94" t="str">
        <f>IF(B14=0, "",VLOOKUP(A14,'All Meals'!$A$12:$V$61,20))</f>
        <v/>
      </c>
      <c r="R14" s="172" t="str">
        <f t="shared" si="0"/>
        <v/>
      </c>
      <c r="T14" s="914"/>
      <c r="U14" s="915"/>
      <c r="V14" s="915"/>
      <c r="W14" s="77">
        <v>1</v>
      </c>
      <c r="X14" s="77">
        <f>INDEX(Cups,W14)</f>
        <v>0</v>
      </c>
      <c r="Y14" s="912"/>
      <c r="Z14" s="913"/>
      <c r="AB14" s="79"/>
      <c r="AC14" s="80">
        <v>1</v>
      </c>
      <c r="AD14" s="80">
        <f t="shared" si="6"/>
        <v>0</v>
      </c>
      <c r="AE14" s="80"/>
      <c r="AF14" s="77">
        <v>1</v>
      </c>
      <c r="AG14" s="77" t="str">
        <f t="shared" si="7"/>
        <v/>
      </c>
      <c r="AH14" s="81"/>
      <c r="AI14" s="81">
        <v>1</v>
      </c>
      <c r="AJ14" s="81">
        <f t="shared" si="8"/>
        <v>0</v>
      </c>
      <c r="AK14" s="81"/>
      <c r="AL14" s="77">
        <v>1</v>
      </c>
      <c r="AM14" s="77" t="str">
        <f t="shared" si="9"/>
        <v/>
      </c>
      <c r="AN14" s="82"/>
      <c r="AO14" s="82">
        <v>1</v>
      </c>
      <c r="AP14" s="82">
        <f t="shared" si="10"/>
        <v>0</v>
      </c>
      <c r="AQ14" s="82"/>
      <c r="AR14" s="77">
        <v>1</v>
      </c>
      <c r="AS14" s="77" t="str">
        <f t="shared" si="11"/>
        <v/>
      </c>
      <c r="AT14" s="83"/>
      <c r="AU14" s="83">
        <v>1</v>
      </c>
      <c r="AV14" s="83">
        <f t="shared" si="12"/>
        <v>0</v>
      </c>
      <c r="AW14" s="83"/>
      <c r="AX14" s="77">
        <v>1</v>
      </c>
      <c r="AY14" s="77" t="str">
        <f t="shared" si="15"/>
        <v/>
      </c>
      <c r="AZ14" s="84"/>
      <c r="BA14" s="84">
        <v>1</v>
      </c>
      <c r="BB14" s="85">
        <f t="shared" si="13"/>
        <v>0</v>
      </c>
      <c r="BC14" s="86"/>
      <c r="BD14" s="66">
        <v>1</v>
      </c>
      <c r="BE14" s="66" t="str">
        <f t="shared" si="14"/>
        <v/>
      </c>
    </row>
    <row r="15" spans="1:57" ht="33.75" customHeight="1">
      <c r="A15" s="425">
        <v>1</v>
      </c>
      <c r="B15" s="425">
        <f t="shared" si="5"/>
        <v>0</v>
      </c>
      <c r="C15" s="432">
        <v>9</v>
      </c>
      <c r="D15" s="59"/>
      <c r="E15" s="171" t="str">
        <f>IF(B15=0,"",FLOOR(VLOOKUP(A15,'All Meals'!$A$12:$V$61,4),0.25))</f>
        <v/>
      </c>
      <c r="F15" s="172" t="str">
        <f t="shared" si="1"/>
        <v/>
      </c>
      <c r="G15" s="171" t="str">
        <f>IF(B15=0,"",FLOOR(VLOOKUP(A15,'All Meals'!$A$12:$V$61,5),0.25))</f>
        <v/>
      </c>
      <c r="H15" s="173" t="str">
        <f t="shared" si="2"/>
        <v/>
      </c>
      <c r="I15" s="244" t="str">
        <f>IF(B15=0,"",FLOOR(VLOOKUP(A15,'All Meals'!$A$12:$V$61,6),0.25))</f>
        <v/>
      </c>
      <c r="J15" s="244" t="str">
        <f>IF(B15=0,"",FLOOR(VLOOKUP(A15,'All Meals'!$A$12:$V$61,7),0.25))</f>
        <v/>
      </c>
      <c r="K15" s="94" t="str">
        <f>IF(B15=0, "",VLOOKUP(A15,'All Meals'!$A$12:$V$61,10))</f>
        <v/>
      </c>
      <c r="L15" s="95" t="str">
        <f t="shared" si="3"/>
        <v/>
      </c>
      <c r="M15" s="330" t="str">
        <f>IF(B15=0, "",VLOOKUP(A15,'All Meals'!$A$12:$V$61,13))</f>
        <v/>
      </c>
      <c r="N15" s="94" t="str">
        <f>IF(B15=0, "",VLOOKUP(A15,'All Meals'!$A$12:$V$61,16))</f>
        <v/>
      </c>
      <c r="O15" s="415" t="str">
        <f t="shared" si="4"/>
        <v/>
      </c>
      <c r="P15" s="416" t="str">
        <f>IF(B15=0, "",VLOOKUP(A15,'All Meals'!$A$12:$V$61,19))</f>
        <v/>
      </c>
      <c r="Q15" s="94" t="str">
        <f>IF(B15=0, "",VLOOKUP(A15,'All Meals'!$A$12:$V$61,20))</f>
        <v/>
      </c>
      <c r="R15" s="172" t="str">
        <f t="shared" si="0"/>
        <v/>
      </c>
      <c r="T15" s="914"/>
      <c r="U15" s="915"/>
      <c r="V15" s="915"/>
      <c r="W15" s="77">
        <v>1</v>
      </c>
      <c r="X15" s="77">
        <f>INDEX(Cups,W15)</f>
        <v>0</v>
      </c>
      <c r="Y15" s="912"/>
      <c r="Z15" s="913"/>
      <c r="AB15" s="79"/>
      <c r="AC15" s="80">
        <v>1</v>
      </c>
      <c r="AD15" s="80">
        <f t="shared" si="6"/>
        <v>0</v>
      </c>
      <c r="AE15" s="80"/>
      <c r="AF15" s="77">
        <v>1</v>
      </c>
      <c r="AG15" s="77" t="str">
        <f t="shared" si="7"/>
        <v/>
      </c>
      <c r="AH15" s="81"/>
      <c r="AI15" s="81">
        <v>1</v>
      </c>
      <c r="AJ15" s="81">
        <f t="shared" si="8"/>
        <v>0</v>
      </c>
      <c r="AK15" s="81"/>
      <c r="AL15" s="77">
        <v>1</v>
      </c>
      <c r="AM15" s="77" t="str">
        <f t="shared" si="9"/>
        <v/>
      </c>
      <c r="AN15" s="82"/>
      <c r="AO15" s="82">
        <v>1</v>
      </c>
      <c r="AP15" s="82">
        <f t="shared" si="10"/>
        <v>0</v>
      </c>
      <c r="AQ15" s="82"/>
      <c r="AR15" s="77">
        <v>1</v>
      </c>
      <c r="AS15" s="77" t="str">
        <f t="shared" si="11"/>
        <v/>
      </c>
      <c r="AT15" s="83"/>
      <c r="AU15" s="83">
        <v>1</v>
      </c>
      <c r="AV15" s="83">
        <f t="shared" si="12"/>
        <v>0</v>
      </c>
      <c r="AW15" s="83"/>
      <c r="AX15" s="77">
        <v>1</v>
      </c>
      <c r="AY15" s="77" t="str">
        <f t="shared" si="15"/>
        <v/>
      </c>
      <c r="AZ15" s="84"/>
      <c r="BA15" s="84">
        <v>1</v>
      </c>
      <c r="BB15" s="85">
        <f t="shared" si="13"/>
        <v>0</v>
      </c>
      <c r="BC15" s="86"/>
      <c r="BD15" s="66">
        <v>1</v>
      </c>
      <c r="BE15" s="66" t="str">
        <f t="shared" si="14"/>
        <v/>
      </c>
    </row>
    <row r="16" spans="1:57" ht="38.25" customHeight="1">
      <c r="A16" s="425">
        <v>1</v>
      </c>
      <c r="B16" s="425">
        <f t="shared" si="5"/>
        <v>0</v>
      </c>
      <c r="C16" s="432">
        <v>10</v>
      </c>
      <c r="D16" s="59"/>
      <c r="E16" s="171" t="str">
        <f>IF(B16=0,"",FLOOR(VLOOKUP(A16,'All Meals'!$A$12:$V$61,4),0.25))</f>
        <v/>
      </c>
      <c r="F16" s="172" t="str">
        <f t="shared" si="1"/>
        <v/>
      </c>
      <c r="G16" s="171" t="str">
        <f>IF(B16=0,"",FLOOR(VLOOKUP(A16,'All Meals'!$A$12:$V$61,5),0.25))</f>
        <v/>
      </c>
      <c r="H16" s="173" t="str">
        <f t="shared" si="2"/>
        <v/>
      </c>
      <c r="I16" s="244" t="str">
        <f>IF(B16=0,"",FLOOR(VLOOKUP(A16,'All Meals'!$A$12:$V$61,6),0.25))</f>
        <v/>
      </c>
      <c r="J16" s="244" t="str">
        <f>IF(B16=0,"",FLOOR(VLOOKUP(A16,'All Meals'!$A$12:$V$61,7),0.25))</f>
        <v/>
      </c>
      <c r="K16" s="94" t="str">
        <f>IF(B16=0, "",VLOOKUP(A16,'All Meals'!$A$12:$V$61,10))</f>
        <v/>
      </c>
      <c r="L16" s="95" t="str">
        <f t="shared" si="3"/>
        <v/>
      </c>
      <c r="M16" s="330" t="str">
        <f>IF(B16=0, "",VLOOKUP(A16,'All Meals'!$A$12:$V$61,13))</f>
        <v/>
      </c>
      <c r="N16" s="94" t="str">
        <f>IF(B16=0, "",VLOOKUP(A16,'All Meals'!$A$12:$V$61,16))</f>
        <v/>
      </c>
      <c r="O16" s="415" t="str">
        <f t="shared" si="4"/>
        <v/>
      </c>
      <c r="P16" s="416" t="str">
        <f>IF(B16=0, "",VLOOKUP(A16,'All Meals'!$A$12:$V$61,19))</f>
        <v/>
      </c>
      <c r="Q16" s="94" t="str">
        <f>IF(B16=0, "",VLOOKUP(A16,'All Meals'!$A$12:$V$61,20))</f>
        <v/>
      </c>
      <c r="R16" s="172" t="str">
        <f t="shared" si="0"/>
        <v/>
      </c>
      <c r="T16" s="914"/>
      <c r="U16" s="915"/>
      <c r="V16" s="915"/>
      <c r="W16" s="77">
        <v>1</v>
      </c>
      <c r="X16" s="77">
        <f>INDEX(Cups,W16)</f>
        <v>0</v>
      </c>
      <c r="Y16" s="912"/>
      <c r="Z16" s="913"/>
      <c r="AB16" s="79"/>
      <c r="AC16" s="80">
        <v>1</v>
      </c>
      <c r="AD16" s="80">
        <f t="shared" si="6"/>
        <v>0</v>
      </c>
      <c r="AE16" s="80"/>
      <c r="AF16" s="77">
        <v>1</v>
      </c>
      <c r="AG16" s="77" t="str">
        <f t="shared" si="7"/>
        <v/>
      </c>
      <c r="AH16" s="81"/>
      <c r="AI16" s="81">
        <v>1</v>
      </c>
      <c r="AJ16" s="81">
        <f t="shared" si="8"/>
        <v>0</v>
      </c>
      <c r="AK16" s="81"/>
      <c r="AL16" s="77">
        <v>1</v>
      </c>
      <c r="AM16" s="77" t="str">
        <f t="shared" si="9"/>
        <v/>
      </c>
      <c r="AN16" s="82"/>
      <c r="AO16" s="82">
        <v>1</v>
      </c>
      <c r="AP16" s="82">
        <f t="shared" si="10"/>
        <v>0</v>
      </c>
      <c r="AQ16" s="82"/>
      <c r="AR16" s="77">
        <v>1</v>
      </c>
      <c r="AS16" s="77" t="str">
        <f t="shared" si="11"/>
        <v/>
      </c>
      <c r="AT16" s="83"/>
      <c r="AU16" s="83">
        <v>1</v>
      </c>
      <c r="AV16" s="83">
        <f t="shared" si="12"/>
        <v>0</v>
      </c>
      <c r="AW16" s="83"/>
      <c r="AX16" s="77">
        <v>1</v>
      </c>
      <c r="AY16" s="77" t="str">
        <f t="shared" si="15"/>
        <v/>
      </c>
      <c r="AZ16" s="84"/>
      <c r="BA16" s="84">
        <v>1</v>
      </c>
      <c r="BB16" s="85">
        <f t="shared" si="13"/>
        <v>0</v>
      </c>
      <c r="BC16" s="86"/>
      <c r="BD16" s="66">
        <v>1</v>
      </c>
      <c r="BE16" s="66" t="str">
        <f t="shared" si="14"/>
        <v/>
      </c>
    </row>
    <row r="17" spans="1:57" ht="33.75" customHeight="1">
      <c r="A17" s="425">
        <v>1</v>
      </c>
      <c r="B17" s="425">
        <f t="shared" si="5"/>
        <v>0</v>
      </c>
      <c r="C17" s="432">
        <v>11</v>
      </c>
      <c r="D17" s="59"/>
      <c r="E17" s="171" t="str">
        <f>IF(B17=0,"",FLOOR(VLOOKUP(A17,'All Meals'!$A$12:$V$61,4),0.25))</f>
        <v/>
      </c>
      <c r="F17" s="172" t="str">
        <f t="shared" si="1"/>
        <v/>
      </c>
      <c r="G17" s="171" t="str">
        <f>IF(B17=0,"",FLOOR(VLOOKUP(A17,'All Meals'!$A$12:$V$61,5),0.25))</f>
        <v/>
      </c>
      <c r="H17" s="173" t="str">
        <f t="shared" si="2"/>
        <v/>
      </c>
      <c r="I17" s="244" t="str">
        <f>IF(B17=0,"",FLOOR(VLOOKUP(A17,'All Meals'!$A$12:$V$61,6),0.25))</f>
        <v/>
      </c>
      <c r="J17" s="244" t="str">
        <f>IF(B17=0,"",FLOOR(VLOOKUP(A17,'All Meals'!$A$12:$V$61,7),0.25))</f>
        <v/>
      </c>
      <c r="K17" s="94" t="str">
        <f>IF(B17=0, "",VLOOKUP(A17,'All Meals'!$A$12:$V$61,10))</f>
        <v/>
      </c>
      <c r="L17" s="95" t="str">
        <f t="shared" si="3"/>
        <v/>
      </c>
      <c r="M17" s="330" t="str">
        <f>IF(B17=0, "",VLOOKUP(A17,'All Meals'!$A$12:$V$61,13))</f>
        <v/>
      </c>
      <c r="N17" s="94" t="str">
        <f>IF(B17=0, "",VLOOKUP(A17,'All Meals'!$A$12:$V$61,16))</f>
        <v/>
      </c>
      <c r="O17" s="415" t="str">
        <f t="shared" si="4"/>
        <v/>
      </c>
      <c r="P17" s="416" t="str">
        <f>IF(B17=0, "",VLOOKUP(A17,'All Meals'!$A$12:$V$61,19))</f>
        <v/>
      </c>
      <c r="Q17" s="94" t="str">
        <f>IF(B17=0, "",VLOOKUP(A17,'All Meals'!$A$12:$V$61,20))</f>
        <v/>
      </c>
      <c r="R17" s="172" t="str">
        <f t="shared" si="0"/>
        <v/>
      </c>
      <c r="T17" s="914"/>
      <c r="U17" s="915"/>
      <c r="V17" s="915"/>
      <c r="W17" s="77">
        <v>1</v>
      </c>
      <c r="X17" s="77">
        <f>INDEX(Cups,W17)</f>
        <v>0</v>
      </c>
      <c r="Y17" s="918"/>
      <c r="Z17" s="919"/>
      <c r="AB17" s="79"/>
      <c r="AC17" s="80">
        <v>1</v>
      </c>
      <c r="AD17" s="80">
        <f t="shared" si="6"/>
        <v>0</v>
      </c>
      <c r="AE17" s="80"/>
      <c r="AF17" s="77">
        <v>1</v>
      </c>
      <c r="AG17" s="77" t="str">
        <f t="shared" si="7"/>
        <v/>
      </c>
      <c r="AH17" s="81"/>
      <c r="AI17" s="81">
        <v>1</v>
      </c>
      <c r="AJ17" s="81">
        <f t="shared" si="8"/>
        <v>0</v>
      </c>
      <c r="AK17" s="81"/>
      <c r="AL17" s="77">
        <v>1</v>
      </c>
      <c r="AM17" s="77" t="str">
        <f t="shared" si="9"/>
        <v/>
      </c>
      <c r="AN17" s="82"/>
      <c r="AO17" s="82">
        <v>1</v>
      </c>
      <c r="AP17" s="82">
        <f t="shared" si="10"/>
        <v>0</v>
      </c>
      <c r="AQ17" s="82"/>
      <c r="AR17" s="77">
        <v>1</v>
      </c>
      <c r="AS17" s="77" t="str">
        <f t="shared" si="11"/>
        <v/>
      </c>
      <c r="AT17" s="83"/>
      <c r="AU17" s="83">
        <v>1</v>
      </c>
      <c r="AV17" s="83">
        <f t="shared" si="12"/>
        <v>0</v>
      </c>
      <c r="AW17" s="83"/>
      <c r="AX17" s="77">
        <v>1</v>
      </c>
      <c r="AY17" s="77" t="str">
        <f t="shared" si="15"/>
        <v/>
      </c>
      <c r="AZ17" s="84"/>
      <c r="BA17" s="84">
        <v>1</v>
      </c>
      <c r="BB17" s="85">
        <f t="shared" si="13"/>
        <v>0</v>
      </c>
      <c r="BC17" s="86"/>
      <c r="BD17" s="66">
        <v>1</v>
      </c>
      <c r="BE17" s="66" t="str">
        <f t="shared" si="14"/>
        <v/>
      </c>
    </row>
    <row r="18" spans="1:57" ht="33.75" customHeight="1" thickBot="1">
      <c r="A18" s="425">
        <v>1</v>
      </c>
      <c r="B18" s="425">
        <f t="shared" si="5"/>
        <v>0</v>
      </c>
      <c r="C18" s="432">
        <v>12</v>
      </c>
      <c r="D18" s="59"/>
      <c r="E18" s="171" t="str">
        <f>IF(B18=0,"",FLOOR(VLOOKUP(A18,'All Meals'!$A$12:$V$61,4),0.25))</f>
        <v/>
      </c>
      <c r="F18" s="172" t="str">
        <f t="shared" si="1"/>
        <v/>
      </c>
      <c r="G18" s="171" t="str">
        <f>IF(B18=0,"",FLOOR(VLOOKUP(A18,'All Meals'!$A$12:$V$61,5),0.25))</f>
        <v/>
      </c>
      <c r="H18" s="173" t="str">
        <f t="shared" si="2"/>
        <v/>
      </c>
      <c r="I18" s="244" t="str">
        <f>IF(B18=0,"",FLOOR(VLOOKUP(A18,'All Meals'!$A$12:$V$61,6),0.25))</f>
        <v/>
      </c>
      <c r="J18" s="244" t="str">
        <f>IF(B18=0,"",FLOOR(VLOOKUP(A18,'All Meals'!$A$12:$V$61,7),0.25))</f>
        <v/>
      </c>
      <c r="K18" s="94" t="str">
        <f>IF(B18=0, "",VLOOKUP(A18,'All Meals'!$A$12:$V$61,10))</f>
        <v/>
      </c>
      <c r="L18" s="95" t="str">
        <f t="shared" si="3"/>
        <v/>
      </c>
      <c r="M18" s="330" t="str">
        <f>IF(B18=0, "",VLOOKUP(A18,'All Meals'!$A$12:$V$61,13))</f>
        <v/>
      </c>
      <c r="N18" s="94" t="str">
        <f>IF(B18=0, "",VLOOKUP(A18,'All Meals'!$A$12:$V$61,16))</f>
        <v/>
      </c>
      <c r="O18" s="415" t="str">
        <f t="shared" si="4"/>
        <v/>
      </c>
      <c r="P18" s="416" t="str">
        <f>IF(B18=0, "",VLOOKUP(A18,'All Meals'!$A$12:$V$61,19))</f>
        <v/>
      </c>
      <c r="Q18" s="94" t="str">
        <f>IF(B18=0, "",VLOOKUP(A18,'All Meals'!$A$12:$V$61,20))</f>
        <v/>
      </c>
      <c r="R18" s="172" t="str">
        <f t="shared" si="0"/>
        <v/>
      </c>
      <c r="T18" s="916"/>
      <c r="U18" s="917"/>
      <c r="V18" s="917"/>
      <c r="W18" s="215"/>
      <c r="X18" s="215"/>
      <c r="Y18" s="920">
        <f>SUM(X13:X17)</f>
        <v>0</v>
      </c>
      <c r="Z18" s="921"/>
      <c r="AB18" s="79"/>
      <c r="AC18" s="80">
        <v>1</v>
      </c>
      <c r="AD18" s="80">
        <f t="shared" si="6"/>
        <v>0</v>
      </c>
      <c r="AE18" s="80"/>
      <c r="AF18" s="77">
        <v>1</v>
      </c>
      <c r="AG18" s="77" t="str">
        <f t="shared" si="7"/>
        <v/>
      </c>
      <c r="AH18" s="81"/>
      <c r="AI18" s="81">
        <v>1</v>
      </c>
      <c r="AJ18" s="81">
        <f t="shared" si="8"/>
        <v>0</v>
      </c>
      <c r="AK18" s="81"/>
      <c r="AL18" s="77">
        <v>1</v>
      </c>
      <c r="AM18" s="77" t="str">
        <f t="shared" si="9"/>
        <v/>
      </c>
      <c r="AN18" s="82"/>
      <c r="AO18" s="82">
        <v>1</v>
      </c>
      <c r="AP18" s="82">
        <f t="shared" si="10"/>
        <v>0</v>
      </c>
      <c r="AQ18" s="82"/>
      <c r="AR18" s="77">
        <v>1</v>
      </c>
      <c r="AS18" s="77" t="str">
        <f t="shared" si="11"/>
        <v/>
      </c>
      <c r="AT18" s="83"/>
      <c r="AU18" s="83">
        <v>1</v>
      </c>
      <c r="AV18" s="83">
        <f t="shared" si="12"/>
        <v>0</v>
      </c>
      <c r="AW18" s="83"/>
      <c r="AX18" s="77">
        <v>1</v>
      </c>
      <c r="AY18" s="77" t="str">
        <f t="shared" si="15"/>
        <v/>
      </c>
      <c r="AZ18" s="84"/>
      <c r="BA18" s="84">
        <v>1</v>
      </c>
      <c r="BB18" s="85">
        <f t="shared" si="13"/>
        <v>0</v>
      </c>
      <c r="BC18" s="86"/>
      <c r="BD18" s="66">
        <v>1</v>
      </c>
      <c r="BE18" s="66" t="str">
        <f t="shared" si="14"/>
        <v/>
      </c>
    </row>
    <row r="19" spans="1:57" ht="33.75" customHeight="1" thickBot="1">
      <c r="A19" s="425">
        <v>1</v>
      </c>
      <c r="B19" s="425">
        <f t="shared" si="5"/>
        <v>0</v>
      </c>
      <c r="C19" s="432">
        <v>13</v>
      </c>
      <c r="D19" s="59"/>
      <c r="E19" s="171" t="str">
        <f>IF(B19=0,"",FLOOR(VLOOKUP(A19,'All Meals'!$A$12:$V$61,4),0.25))</f>
        <v/>
      </c>
      <c r="F19" s="172" t="str">
        <f t="shared" si="1"/>
        <v/>
      </c>
      <c r="G19" s="171" t="str">
        <f>IF(B19=0,"",FLOOR(VLOOKUP(A19,'All Meals'!$A$12:$V$61,5),0.25))</f>
        <v/>
      </c>
      <c r="H19" s="173" t="str">
        <f t="shared" si="2"/>
        <v/>
      </c>
      <c r="I19" s="244" t="str">
        <f>IF(B19=0,"",FLOOR(VLOOKUP(A19,'All Meals'!$A$12:$V$61,6),0.25))</f>
        <v/>
      </c>
      <c r="J19" s="244" t="str">
        <f>IF(B19=0,"",FLOOR(VLOOKUP(A19,'All Meals'!$A$12:$V$61,7),0.25))</f>
        <v/>
      </c>
      <c r="K19" s="94" t="str">
        <f>IF(B19=0, "",VLOOKUP(A19,'All Meals'!$A$12:$V$61,10))</f>
        <v/>
      </c>
      <c r="L19" s="95" t="str">
        <f t="shared" si="3"/>
        <v/>
      </c>
      <c r="M19" s="330" t="str">
        <f>IF(B19=0, "",VLOOKUP(A19,'All Meals'!$A$12:$V$61,13))</f>
        <v/>
      </c>
      <c r="N19" s="94" t="str">
        <f>IF(B19=0, "",VLOOKUP(A19,'All Meals'!$A$12:$V$61,16))</f>
        <v/>
      </c>
      <c r="O19" s="415" t="str">
        <f t="shared" si="4"/>
        <v/>
      </c>
      <c r="P19" s="416" t="str">
        <f>IF(B19=0, "",VLOOKUP(A19,'All Meals'!$A$12:$V$61,19))</f>
        <v/>
      </c>
      <c r="Q19" s="94" t="str">
        <f>IF(B19=0, "",VLOOKUP(A19,'All Meals'!$A$12:$V$61,20))</f>
        <v/>
      </c>
      <c r="R19" s="172" t="str">
        <f t="shared" si="0"/>
        <v/>
      </c>
      <c r="T19" s="898" t="s">
        <v>153</v>
      </c>
      <c r="U19" s="899"/>
      <c r="V19" s="899"/>
      <c r="W19" s="899"/>
      <c r="X19" s="899"/>
      <c r="Y19" s="899"/>
      <c r="Z19" s="900"/>
      <c r="AB19" s="234"/>
      <c r="AC19" s="235">
        <v>1</v>
      </c>
      <c r="AD19" s="235">
        <f t="shared" si="6"/>
        <v>0</v>
      </c>
      <c r="AE19" s="235"/>
      <c r="AF19" s="215">
        <v>1</v>
      </c>
      <c r="AG19" s="215" t="str">
        <f t="shared" si="7"/>
        <v/>
      </c>
      <c r="AH19" s="87"/>
      <c r="AI19" s="87">
        <v>1</v>
      </c>
      <c r="AJ19" s="87">
        <f t="shared" si="8"/>
        <v>0</v>
      </c>
      <c r="AK19" s="87"/>
      <c r="AL19" s="215">
        <v>1</v>
      </c>
      <c r="AM19" s="215" t="str">
        <f t="shared" si="9"/>
        <v/>
      </c>
      <c r="AN19" s="236"/>
      <c r="AO19" s="236">
        <v>1</v>
      </c>
      <c r="AP19" s="236">
        <f t="shared" si="10"/>
        <v>0</v>
      </c>
      <c r="AQ19" s="236"/>
      <c r="AR19" s="215">
        <v>1</v>
      </c>
      <c r="AS19" s="215" t="str">
        <f t="shared" si="11"/>
        <v/>
      </c>
      <c r="AT19" s="88"/>
      <c r="AU19" s="88">
        <v>1</v>
      </c>
      <c r="AV19" s="88">
        <f t="shared" si="12"/>
        <v>0</v>
      </c>
      <c r="AW19" s="88"/>
      <c r="AX19" s="215">
        <v>1</v>
      </c>
      <c r="AY19" s="215" t="str">
        <f t="shared" si="15"/>
        <v/>
      </c>
      <c r="AZ19" s="89"/>
      <c r="BA19" s="89">
        <v>1</v>
      </c>
      <c r="BB19" s="90">
        <f t="shared" si="13"/>
        <v>0</v>
      </c>
      <c r="BC19" s="91"/>
      <c r="BD19" s="66">
        <v>1</v>
      </c>
      <c r="BE19" s="66" t="str">
        <f t="shared" si="14"/>
        <v/>
      </c>
    </row>
    <row r="20" spans="1:57" ht="33.75" customHeight="1">
      <c r="A20" s="425">
        <v>1</v>
      </c>
      <c r="B20" s="425">
        <f t="shared" si="5"/>
        <v>0</v>
      </c>
      <c r="C20" s="432">
        <v>14</v>
      </c>
      <c r="D20" s="59"/>
      <c r="E20" s="171" t="str">
        <f>IF(B20=0,"",FLOOR(VLOOKUP(A20,'All Meals'!$A$12:$V$61,4),0.25))</f>
        <v/>
      </c>
      <c r="F20" s="172" t="str">
        <f t="shared" si="1"/>
        <v/>
      </c>
      <c r="G20" s="171" t="str">
        <f>IF(B20=0,"",FLOOR(VLOOKUP(A20,'All Meals'!$A$12:$V$61,5),0.25))</f>
        <v/>
      </c>
      <c r="H20" s="173" t="str">
        <f t="shared" si="2"/>
        <v/>
      </c>
      <c r="I20" s="244" t="str">
        <f>IF(B20=0,"",FLOOR(VLOOKUP(A20,'All Meals'!$A$12:$V$61,6),0.25))</f>
        <v/>
      </c>
      <c r="J20" s="244" t="str">
        <f>IF(B20=0,"",FLOOR(VLOOKUP(A20,'All Meals'!$A$12:$V$61,7),0.25))</f>
        <v/>
      </c>
      <c r="K20" s="94" t="str">
        <f>IF(B20=0, "",VLOOKUP(A20,'All Meals'!$A$12:$V$61,10))</f>
        <v/>
      </c>
      <c r="L20" s="95" t="str">
        <f t="shared" si="3"/>
        <v/>
      </c>
      <c r="M20" s="330" t="str">
        <f>IF(B20=0, "",VLOOKUP(A20,'All Meals'!$A$12:$V$61,13))</f>
        <v/>
      </c>
      <c r="N20" s="94" t="str">
        <f>IF(B20=0, "",VLOOKUP(A20,'All Meals'!$A$12:$V$61,16))</f>
        <v/>
      </c>
      <c r="O20" s="415" t="str">
        <f t="shared" si="4"/>
        <v/>
      </c>
      <c r="P20" s="416" t="str">
        <f>IF(B20=0, "",VLOOKUP(A20,'All Meals'!$A$12:$V$61,19))</f>
        <v/>
      </c>
      <c r="Q20" s="94" t="str">
        <f>IF(B20=0, "",VLOOKUP(A20,'All Meals'!$A$12:$V$61,20))</f>
        <v/>
      </c>
      <c r="R20" s="172" t="str">
        <f t="shared" si="0"/>
        <v/>
      </c>
      <c r="T20" s="694" t="s">
        <v>154</v>
      </c>
      <c r="U20" s="901"/>
      <c r="V20" s="902"/>
      <c r="Y20" s="905"/>
      <c r="Z20" s="906"/>
      <c r="AB20" s="938"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39"/>
      <c r="AD20" s="939"/>
      <c r="AE20" s="939"/>
      <c r="AF20" s="939"/>
      <c r="AG20" s="939"/>
      <c r="AH20" s="939"/>
      <c r="AI20" s="939"/>
      <c r="AJ20" s="939"/>
      <c r="AK20" s="939"/>
      <c r="AL20" s="939"/>
      <c r="AM20" s="939"/>
      <c r="AN20" s="939"/>
      <c r="AO20" s="939"/>
      <c r="AP20" s="939"/>
      <c r="AQ20" s="939"/>
      <c r="AR20" s="939"/>
      <c r="AS20" s="939"/>
      <c r="AT20" s="939"/>
      <c r="AU20" s="939"/>
      <c r="AV20" s="939"/>
      <c r="AW20" s="939"/>
      <c r="AX20" s="939"/>
      <c r="AY20" s="939"/>
      <c r="AZ20" s="939"/>
      <c r="BA20" s="939"/>
      <c r="BB20" s="939"/>
      <c r="BC20" s="940"/>
    </row>
    <row r="21" spans="1:57" ht="33.75" customHeight="1">
      <c r="A21" s="425">
        <v>1</v>
      </c>
      <c r="B21" s="425">
        <f t="shared" si="5"/>
        <v>0</v>
      </c>
      <c r="C21" s="432">
        <v>15</v>
      </c>
      <c r="D21" s="59"/>
      <c r="E21" s="171" t="str">
        <f>IF(B21=0,"",FLOOR(VLOOKUP(A21,'All Meals'!$A$12:$V$61,4),0.25))</f>
        <v/>
      </c>
      <c r="F21" s="172" t="str">
        <f t="shared" si="1"/>
        <v/>
      </c>
      <c r="G21" s="171" t="str">
        <f>IF(B21=0,"",FLOOR(VLOOKUP(A21,'All Meals'!$A$12:$V$61,5),0.25))</f>
        <v/>
      </c>
      <c r="H21" s="173" t="str">
        <f t="shared" si="2"/>
        <v/>
      </c>
      <c r="I21" s="244" t="str">
        <f>IF(B21=0,"",FLOOR(VLOOKUP(A21,'All Meals'!$A$12:$V$61,6),0.25))</f>
        <v/>
      </c>
      <c r="J21" s="244" t="str">
        <f>IF(B21=0,"",FLOOR(VLOOKUP(A21,'All Meals'!$A$12:$V$61,7),0.25))</f>
        <v/>
      </c>
      <c r="K21" s="94" t="str">
        <f>IF(B21=0, "",VLOOKUP(A21,'All Meals'!$A$12:$V$61,10))</f>
        <v/>
      </c>
      <c r="L21" s="95" t="str">
        <f t="shared" si="3"/>
        <v/>
      </c>
      <c r="M21" s="330" t="str">
        <f>IF(B21=0, "",VLOOKUP(A21,'All Meals'!$A$12:$V$61,13))</f>
        <v/>
      </c>
      <c r="N21" s="94" t="str">
        <f>IF(B21=0, "",VLOOKUP(A21,'All Meals'!$A$12:$V$61,16))</f>
        <v/>
      </c>
      <c r="O21" s="415" t="str">
        <f t="shared" si="4"/>
        <v/>
      </c>
      <c r="P21" s="416" t="str">
        <f>IF(B21=0, "",VLOOKUP(A21,'All Meals'!$A$12:$V$61,19))</f>
        <v/>
      </c>
      <c r="Q21" s="94" t="str">
        <f>IF(B21=0, "",VLOOKUP(A21,'All Meals'!$A$12:$V$61,20))</f>
        <v/>
      </c>
      <c r="R21" s="172" t="str">
        <f t="shared" si="0"/>
        <v/>
      </c>
      <c r="T21" s="695"/>
      <c r="U21" s="903"/>
      <c r="V21" s="904"/>
      <c r="Y21" s="907"/>
      <c r="Z21" s="908"/>
      <c r="AB21" s="748" t="s">
        <v>277</v>
      </c>
      <c r="AC21" s="749"/>
      <c r="AD21" s="749"/>
      <c r="AE21" s="749"/>
      <c r="AF21" s="237"/>
      <c r="AG21" s="237"/>
      <c r="AH21" s="750" t="s">
        <v>278</v>
      </c>
      <c r="AI21" s="750"/>
      <c r="AJ21" s="750"/>
      <c r="AK21" s="750"/>
      <c r="AL21" s="237"/>
      <c r="AM21" s="237"/>
      <c r="AN21" s="751" t="s">
        <v>279</v>
      </c>
      <c r="AO21" s="751"/>
      <c r="AP21" s="751"/>
      <c r="AQ21" s="751"/>
      <c r="AR21" s="237"/>
      <c r="AS21" s="237"/>
      <c r="AT21" s="752" t="s">
        <v>280</v>
      </c>
      <c r="AU21" s="752"/>
      <c r="AV21" s="752"/>
      <c r="AW21" s="752"/>
      <c r="AX21" s="237"/>
      <c r="AY21" s="237"/>
      <c r="AZ21" s="941" t="s">
        <v>281</v>
      </c>
      <c r="BA21" s="942"/>
      <c r="BB21" s="942"/>
      <c r="BC21" s="943"/>
    </row>
    <row r="22" spans="1:57" ht="33.75" customHeight="1">
      <c r="A22" s="425">
        <v>1</v>
      </c>
      <c r="B22" s="425">
        <f t="shared" si="5"/>
        <v>0</v>
      </c>
      <c r="C22" s="432">
        <v>16</v>
      </c>
      <c r="D22" s="59"/>
      <c r="E22" s="171" t="str">
        <f>IF(B22=0,"",FLOOR(VLOOKUP(A22,'All Meals'!$A$12:$V$61,4),0.25))</f>
        <v/>
      </c>
      <c r="F22" s="172" t="str">
        <f t="shared" si="1"/>
        <v/>
      </c>
      <c r="G22" s="171" t="str">
        <f>IF(B22=0,"",FLOOR(VLOOKUP(A22,'All Meals'!$A$12:$V$61,5),0.25))</f>
        <v/>
      </c>
      <c r="H22" s="173" t="str">
        <f t="shared" si="2"/>
        <v/>
      </c>
      <c r="I22" s="244" t="str">
        <f>IF(B22=0,"",FLOOR(VLOOKUP(A22,'All Meals'!$A$12:$V$61,6),0.25))</f>
        <v/>
      </c>
      <c r="J22" s="244" t="str">
        <f>IF(B22=0,"",FLOOR(VLOOKUP(A22,'All Meals'!$A$12:$V$61,7),0.25))</f>
        <v/>
      </c>
      <c r="K22" s="94" t="str">
        <f>IF(B22=0, "",VLOOKUP(A22,'All Meals'!$A$12:$V$61,10))</f>
        <v/>
      </c>
      <c r="L22" s="95" t="str">
        <f t="shared" si="3"/>
        <v/>
      </c>
      <c r="M22" s="330" t="str">
        <f>IF(B22=0, "",VLOOKUP(A22,'All Meals'!$A$12:$V$61,13))</f>
        <v/>
      </c>
      <c r="N22" s="94" t="str">
        <f>IF(B22=0, "",VLOOKUP(A22,'All Meals'!$A$12:$V$61,16))</f>
        <v/>
      </c>
      <c r="O22" s="415" t="str">
        <f t="shared" si="4"/>
        <v/>
      </c>
      <c r="P22" s="416" t="str">
        <f>IF(B22=0, "",VLOOKUP(A22,'All Meals'!$A$12:$V$61,19))</f>
        <v/>
      </c>
      <c r="Q22" s="94" t="str">
        <f>IF(B22=0, "",VLOOKUP(A22,'All Meals'!$A$12:$V$61,20))</f>
        <v/>
      </c>
      <c r="R22" s="172" t="str">
        <f t="shared" si="0"/>
        <v/>
      </c>
      <c r="T22" s="692" t="s">
        <v>155</v>
      </c>
      <c r="U22" s="887"/>
      <c r="V22" s="888"/>
      <c r="W22" s="216"/>
      <c r="X22" s="216"/>
      <c r="Y22" s="891">
        <f>FLOOR(Y20,0.125)</f>
        <v>0</v>
      </c>
      <c r="Z22" s="892"/>
      <c r="AB22" s="926"/>
      <c r="AC22" s="927"/>
      <c r="AD22" s="927"/>
      <c r="AE22" s="927"/>
      <c r="AF22" s="327"/>
      <c r="AG22" s="327"/>
      <c r="AH22" s="885"/>
      <c r="AI22" s="885"/>
      <c r="AJ22" s="885"/>
      <c r="AK22" s="885"/>
      <c r="AL22" s="327"/>
      <c r="AM22" s="327"/>
      <c r="AN22" s="746"/>
      <c r="AO22" s="746"/>
      <c r="AP22" s="746"/>
      <c r="AQ22" s="746"/>
      <c r="AR22" s="327"/>
      <c r="AS22" s="327"/>
      <c r="AT22" s="747"/>
      <c r="AU22" s="747"/>
      <c r="AV22" s="747"/>
      <c r="AW22" s="747"/>
      <c r="AX22" s="327"/>
      <c r="AY22" s="327"/>
      <c r="AZ22" s="862"/>
      <c r="BA22" s="863"/>
      <c r="BB22" s="863"/>
      <c r="BC22" s="864"/>
    </row>
    <row r="23" spans="1:57" ht="33.75" customHeight="1" thickBot="1">
      <c r="A23" s="425">
        <v>1</v>
      </c>
      <c r="B23" s="425">
        <f t="shared" si="5"/>
        <v>0</v>
      </c>
      <c r="C23" s="432">
        <v>17</v>
      </c>
      <c r="D23" s="59"/>
      <c r="E23" s="171" t="str">
        <f>IF(B23=0,"",FLOOR(VLOOKUP(A23,'All Meals'!$A$12:$V$61,4),0.25))</f>
        <v/>
      </c>
      <c r="F23" s="172" t="str">
        <f t="shared" si="1"/>
        <v/>
      </c>
      <c r="G23" s="171" t="str">
        <f>IF(B23=0,"",FLOOR(VLOOKUP(A23,'All Meals'!$A$12:$V$61,5),0.25))</f>
        <v/>
      </c>
      <c r="H23" s="173" t="str">
        <f t="shared" si="2"/>
        <v/>
      </c>
      <c r="I23" s="244" t="str">
        <f>IF(B23=0,"",FLOOR(VLOOKUP(A23,'All Meals'!$A$12:$V$61,6),0.25))</f>
        <v/>
      </c>
      <c r="J23" s="244" t="str">
        <f>IF(B23=0,"",FLOOR(VLOOKUP(A23,'All Meals'!$A$12:$V$61,7),0.25))</f>
        <v/>
      </c>
      <c r="K23" s="94" t="str">
        <f>IF(B23=0, "",VLOOKUP(A23,'All Meals'!$A$12:$V$61,10))</f>
        <v/>
      </c>
      <c r="L23" s="95" t="str">
        <f t="shared" si="3"/>
        <v/>
      </c>
      <c r="M23" s="330" t="str">
        <f>IF(B23=0, "",VLOOKUP(A23,'All Meals'!$A$12:$V$61,13))</f>
        <v/>
      </c>
      <c r="N23" s="94" t="str">
        <f>IF(B23=0, "",VLOOKUP(A23,'All Meals'!$A$12:$V$61,16))</f>
        <v/>
      </c>
      <c r="O23" s="415" t="str">
        <f t="shared" si="4"/>
        <v/>
      </c>
      <c r="P23" s="416" t="str">
        <f>IF(B23=0, "",VLOOKUP(A23,'All Meals'!$A$12:$V$61,19))</f>
        <v/>
      </c>
      <c r="Q23" s="94" t="str">
        <f>IF(B23=0, "",VLOOKUP(A23,'All Meals'!$A$12:$V$61,20))</f>
        <v/>
      </c>
      <c r="R23" s="172" t="str">
        <f t="shared" si="0"/>
        <v/>
      </c>
      <c r="T23" s="693"/>
      <c r="U23" s="889"/>
      <c r="V23" s="890"/>
      <c r="W23" s="217"/>
      <c r="X23" s="217"/>
      <c r="Y23" s="893"/>
      <c r="Z23" s="894"/>
      <c r="AB23" s="926"/>
      <c r="AC23" s="927"/>
      <c r="AD23" s="927"/>
      <c r="AE23" s="927"/>
      <c r="AF23" s="327"/>
      <c r="AG23" s="327"/>
      <c r="AH23" s="885"/>
      <c r="AI23" s="885"/>
      <c r="AJ23" s="885"/>
      <c r="AK23" s="885"/>
      <c r="AL23" s="327"/>
      <c r="AM23" s="327"/>
      <c r="AN23" s="746"/>
      <c r="AO23" s="746"/>
      <c r="AP23" s="746"/>
      <c r="AQ23" s="746"/>
      <c r="AR23" s="327"/>
      <c r="AS23" s="327"/>
      <c r="AT23" s="747"/>
      <c r="AU23" s="747"/>
      <c r="AV23" s="747"/>
      <c r="AW23" s="747"/>
      <c r="AX23" s="327"/>
      <c r="AY23" s="327"/>
      <c r="AZ23" s="862"/>
      <c r="BA23" s="863"/>
      <c r="BB23" s="863"/>
      <c r="BC23" s="864"/>
    </row>
    <row r="24" spans="1:57" ht="33.75" customHeight="1">
      <c r="A24" s="425">
        <v>1</v>
      </c>
      <c r="B24" s="425">
        <f t="shared" si="5"/>
        <v>0</v>
      </c>
      <c r="C24" s="432">
        <v>18</v>
      </c>
      <c r="D24" s="59"/>
      <c r="E24" s="171" t="str">
        <f>IF(B24=0,"",FLOOR(VLOOKUP(A24,'All Meals'!$A$12:$V$61,4),0.25))</f>
        <v/>
      </c>
      <c r="F24" s="172" t="str">
        <f t="shared" si="1"/>
        <v/>
      </c>
      <c r="G24" s="171" t="str">
        <f>IF(B24=0,"",FLOOR(VLOOKUP(A24,'All Meals'!$A$12:$V$61,5),0.25))</f>
        <v/>
      </c>
      <c r="H24" s="173" t="str">
        <f t="shared" si="2"/>
        <v/>
      </c>
      <c r="I24" s="244" t="str">
        <f>IF(B24=0,"",FLOOR(VLOOKUP(A24,'All Meals'!$A$12:$V$61,6),0.25))</f>
        <v/>
      </c>
      <c r="J24" s="244" t="str">
        <f>IF(B24=0,"",FLOOR(VLOOKUP(A24,'All Meals'!$A$12:$V$61,7),0.25))</f>
        <v/>
      </c>
      <c r="K24" s="94" t="str">
        <f>IF(B24=0, "",VLOOKUP(A24,'All Meals'!$A$12:$V$61,10))</f>
        <v/>
      </c>
      <c r="L24" s="95" t="str">
        <f t="shared" si="3"/>
        <v/>
      </c>
      <c r="M24" s="330" t="str">
        <f>IF(B24=0, "",VLOOKUP(A24,'All Meals'!$A$12:$V$61,13))</f>
        <v/>
      </c>
      <c r="N24" s="94" t="str">
        <f>IF(B24=0, "",VLOOKUP(A24,'All Meals'!$A$12:$V$61,16))</f>
        <v/>
      </c>
      <c r="O24" s="415" t="str">
        <f t="shared" si="4"/>
        <v/>
      </c>
      <c r="P24" s="416" t="str">
        <f>IF(B24=0, "",VLOOKUP(A24,'All Meals'!$A$12:$V$61,19))</f>
        <v/>
      </c>
      <c r="Q24" s="94" t="str">
        <f>IF(B24=0, "",VLOOKUP(A24,'All Meals'!$A$12:$V$61,20))</f>
        <v/>
      </c>
      <c r="R24" s="172" t="str">
        <f t="shared" si="0"/>
        <v/>
      </c>
      <c r="AB24" s="743"/>
      <c r="AC24" s="744"/>
      <c r="AD24" s="744"/>
      <c r="AE24" s="744"/>
      <c r="AF24" s="327"/>
      <c r="AG24" s="327"/>
      <c r="AH24" s="885"/>
      <c r="AI24" s="885"/>
      <c r="AJ24" s="885"/>
      <c r="AK24" s="885"/>
      <c r="AL24" s="327"/>
      <c r="AM24" s="327"/>
      <c r="AN24" s="746"/>
      <c r="AO24" s="746"/>
      <c r="AP24" s="746"/>
      <c r="AQ24" s="746"/>
      <c r="AR24" s="327"/>
      <c r="AS24" s="327"/>
      <c r="AT24" s="747"/>
      <c r="AU24" s="747"/>
      <c r="AV24" s="747"/>
      <c r="AW24" s="747"/>
      <c r="AX24" s="327"/>
      <c r="AY24" s="327"/>
      <c r="AZ24" s="862"/>
      <c r="BA24" s="863"/>
      <c r="BB24" s="863"/>
      <c r="BC24" s="864"/>
    </row>
    <row r="25" spans="1:57" ht="33.75" customHeight="1">
      <c r="A25" s="425">
        <v>1</v>
      </c>
      <c r="B25" s="425">
        <f t="shared" si="5"/>
        <v>0</v>
      </c>
      <c r="C25" s="432">
        <v>19</v>
      </c>
      <c r="D25" s="59"/>
      <c r="E25" s="171" t="str">
        <f>IF(B25=0,"",FLOOR(VLOOKUP(A25,'All Meals'!$A$12:$V$61,4),0.25))</f>
        <v/>
      </c>
      <c r="F25" s="172" t="str">
        <f t="shared" si="1"/>
        <v/>
      </c>
      <c r="G25" s="171" t="str">
        <f>IF(B25=0,"",FLOOR(VLOOKUP(A25,'All Meals'!$A$12:$V$61,5),0.25))</f>
        <v/>
      </c>
      <c r="H25" s="173" t="str">
        <f t="shared" si="2"/>
        <v/>
      </c>
      <c r="I25" s="244" t="str">
        <f>IF(B25=0,"",FLOOR(VLOOKUP(A25,'All Meals'!$A$12:$V$61,6),0.25))</f>
        <v/>
      </c>
      <c r="J25" s="244" t="str">
        <f>IF(B25=0,"",FLOOR(VLOOKUP(A25,'All Meals'!$A$12:$V$61,7),0.25))</f>
        <v/>
      </c>
      <c r="K25" s="94" t="str">
        <f>IF(B25=0, "",VLOOKUP(A25,'All Meals'!$A$12:$V$61,10))</f>
        <v/>
      </c>
      <c r="L25" s="95" t="str">
        <f t="shared" si="3"/>
        <v/>
      </c>
      <c r="M25" s="330" t="str">
        <f>IF(B25=0, "",VLOOKUP(A25,'All Meals'!$A$12:$V$61,13))</f>
        <v/>
      </c>
      <c r="N25" s="94" t="str">
        <f>IF(B25=0, "",VLOOKUP(A25,'All Meals'!$A$12:$V$61,16))</f>
        <v/>
      </c>
      <c r="O25" s="415" t="str">
        <f t="shared" si="4"/>
        <v/>
      </c>
      <c r="P25" s="416" t="str">
        <f>IF(B25=0, "",VLOOKUP(A25,'All Meals'!$A$12:$V$61,19))</f>
        <v/>
      </c>
      <c r="Q25" s="94" t="str">
        <f>IF(B25=0, "",VLOOKUP(A25,'All Meals'!$A$12:$V$61,20))</f>
        <v/>
      </c>
      <c r="R25" s="172" t="str">
        <f t="shared" si="0"/>
        <v/>
      </c>
      <c r="AB25" s="743"/>
      <c r="AC25" s="744"/>
      <c r="AD25" s="744"/>
      <c r="AE25" s="744"/>
      <c r="AF25" s="327"/>
      <c r="AG25" s="327"/>
      <c r="AH25" s="885"/>
      <c r="AI25" s="885"/>
      <c r="AJ25" s="885"/>
      <c r="AK25" s="885"/>
      <c r="AL25" s="327"/>
      <c r="AM25" s="327"/>
      <c r="AN25" s="746"/>
      <c r="AO25" s="746"/>
      <c r="AP25" s="746"/>
      <c r="AQ25" s="746"/>
      <c r="AR25" s="327"/>
      <c r="AS25" s="327"/>
      <c r="AT25" s="747"/>
      <c r="AU25" s="747"/>
      <c r="AV25" s="747"/>
      <c r="AW25" s="747"/>
      <c r="AX25" s="327"/>
      <c r="AY25" s="327"/>
      <c r="AZ25" s="862"/>
      <c r="BA25" s="863"/>
      <c r="BB25" s="863"/>
      <c r="BC25" s="864"/>
    </row>
    <row r="26" spans="1:57" ht="33.75" customHeight="1" thickBot="1">
      <c r="A26" s="425">
        <v>1</v>
      </c>
      <c r="B26" s="425">
        <f t="shared" si="5"/>
        <v>0</v>
      </c>
      <c r="C26" s="433">
        <v>20</v>
      </c>
      <c r="D26" s="60"/>
      <c r="E26" s="426" t="str">
        <f>IF(B26=0,"",FLOOR(VLOOKUP(A26,'All Meals'!$A$12:$V$61,4),0.25))</f>
        <v/>
      </c>
      <c r="F26" s="172" t="str">
        <f t="shared" si="1"/>
        <v/>
      </c>
      <c r="G26" s="426" t="str">
        <f>IF(B26=0,"",FLOOR(VLOOKUP(A26,'All Meals'!$A$12:$V$61,5),0.25))</f>
        <v/>
      </c>
      <c r="H26" s="173" t="str">
        <f t="shared" si="2"/>
        <v/>
      </c>
      <c r="I26" s="427" t="str">
        <f>IF(B26=0,"",FLOOR(VLOOKUP(A26,'All Meals'!$A$12:$V$61,6),0.25))</f>
        <v/>
      </c>
      <c r="J26" s="427" t="str">
        <f>IF(B26=0,"",FLOOR(VLOOKUP(A26,'All Meals'!$A$12:$V$61,7),0.25))</f>
        <v/>
      </c>
      <c r="K26" s="428" t="str">
        <f>IF(B26=0, "",VLOOKUP(A26,'All Meals'!$A$12:$V$61,10))</f>
        <v/>
      </c>
      <c r="L26" s="95" t="str">
        <f t="shared" si="3"/>
        <v/>
      </c>
      <c r="M26" s="429" t="str">
        <f>IF(B26=0, "",VLOOKUP(A26,'All Meals'!$A$12:$V$61,13))</f>
        <v/>
      </c>
      <c r="N26" s="428" t="str">
        <f>IF(B26=0, "",VLOOKUP(A26,'All Meals'!$A$12:$V$61,16))</f>
        <v/>
      </c>
      <c r="O26" s="415" t="str">
        <f t="shared" si="4"/>
        <v/>
      </c>
      <c r="P26" s="430" t="str">
        <f>IF(B26=0, "",VLOOKUP(A26,'All Meals'!$A$12:$V$61,19))</f>
        <v/>
      </c>
      <c r="Q26" s="428" t="str">
        <f>IF(B26=0, "",VLOOKUP(A26,'All Meals'!$A$12:$V$61,20))</f>
        <v/>
      </c>
      <c r="R26" s="174" t="str">
        <f t="shared" si="0"/>
        <v/>
      </c>
      <c r="AB26" s="736"/>
      <c r="AC26" s="737"/>
      <c r="AD26" s="737"/>
      <c r="AE26" s="737"/>
      <c r="AF26" s="328"/>
      <c r="AG26" s="328"/>
      <c r="AH26" s="886"/>
      <c r="AI26" s="886"/>
      <c r="AJ26" s="886"/>
      <c r="AK26" s="886"/>
      <c r="AL26" s="328"/>
      <c r="AM26" s="328"/>
      <c r="AN26" s="739"/>
      <c r="AO26" s="739"/>
      <c r="AP26" s="739"/>
      <c r="AQ26" s="739"/>
      <c r="AR26" s="328"/>
      <c r="AS26" s="328"/>
      <c r="AT26" s="740"/>
      <c r="AU26" s="740"/>
      <c r="AV26" s="740"/>
      <c r="AW26" s="740"/>
      <c r="AX26" s="328"/>
      <c r="AY26" s="328"/>
      <c r="AZ26" s="935"/>
      <c r="BA26" s="936"/>
      <c r="BB26" s="936"/>
      <c r="BC26" s="937"/>
    </row>
    <row r="27" spans="1:57" ht="33.75" customHeight="1">
      <c r="AB27" s="153"/>
    </row>
    <row r="28" spans="1:57" ht="33.75" customHeight="1">
      <c r="AB28" s="153"/>
      <c r="AE28" s="154"/>
    </row>
    <row r="29" spans="1:57" ht="33.75" customHeight="1"/>
    <row r="30" spans="1:57" ht="33.75" customHeight="1"/>
  </sheetData>
  <sheetProtection algorithmName="SHA-512" hashValue="OtWfT50B6Vmp4xxv6O2FsaHrurG/VYxXpH3MaTfZxf1QnroD3njojpls0jvaB6BepVa5xe97GYuGNjWszPwmIQ==" saltValue="j4AEdNefpejIhJMT46fm+w==" spinCount="100000" sheet="1"/>
  <mergeCells count="127">
    <mergeCell ref="BD5:BD6"/>
    <mergeCell ref="BB7:BB8"/>
    <mergeCell ref="BC7:BC8"/>
    <mergeCell ref="AJ7:AJ8"/>
    <mergeCell ref="AK7:AK8"/>
    <mergeCell ref="S5:V5"/>
    <mergeCell ref="AB5:AB6"/>
    <mergeCell ref="BA7:BA8"/>
    <mergeCell ref="T1:Z1"/>
    <mergeCell ref="AB1:BC1"/>
    <mergeCell ref="AM7:AM8"/>
    <mergeCell ref="AN7:AN8"/>
    <mergeCell ref="AO7:AO8"/>
    <mergeCell ref="D2:R2"/>
    <mergeCell ref="T2:V2"/>
    <mergeCell ref="Y2:Z2"/>
    <mergeCell ref="AB2:AW2"/>
    <mergeCell ref="AZ2:BD2"/>
    <mergeCell ref="C1:R1"/>
    <mergeCell ref="AE5:AE6"/>
    <mergeCell ref="Z5:Z8"/>
    <mergeCell ref="S8:V8"/>
    <mergeCell ref="AB3:AN3"/>
    <mergeCell ref="K4:M4"/>
    <mergeCell ref="Q4:R4"/>
    <mergeCell ref="S4:Z4"/>
    <mergeCell ref="AB4:BC4"/>
    <mergeCell ref="Q5:Q6"/>
    <mergeCell ref="K5:K6"/>
    <mergeCell ref="L5:L6"/>
    <mergeCell ref="AP7:AP8"/>
    <mergeCell ref="AQ7:AQ8"/>
    <mergeCell ref="AR7:AR8"/>
    <mergeCell ref="AS7:AS8"/>
    <mergeCell ref="AT7:AT8"/>
    <mergeCell ref="AZ7:AZ8"/>
    <mergeCell ref="AL7:AL8"/>
    <mergeCell ref="BE5:BE6"/>
    <mergeCell ref="S6:V6"/>
    <mergeCell ref="S7:V7"/>
    <mergeCell ref="AB7:AB8"/>
    <mergeCell ref="AC7:AC8"/>
    <mergeCell ref="AD7:AD8"/>
    <mergeCell ref="AE7:AE8"/>
    <mergeCell ref="AF7:AF8"/>
    <mergeCell ref="AI7:AI8"/>
    <mergeCell ref="AN5:AN6"/>
    <mergeCell ref="AQ5:AQ6"/>
    <mergeCell ref="AT5:AT6"/>
    <mergeCell ref="AW5:AW6"/>
    <mergeCell ref="AZ5:AZ6"/>
    <mergeCell ref="BC5:BC6"/>
    <mergeCell ref="AH5:AH6"/>
    <mergeCell ref="AG7:AG8"/>
    <mergeCell ref="AH7:AH8"/>
    <mergeCell ref="AK5:AK6"/>
    <mergeCell ref="AU7:AU8"/>
    <mergeCell ref="AV7:AV8"/>
    <mergeCell ref="AW7:AW8"/>
    <mergeCell ref="AX7:AX8"/>
    <mergeCell ref="AY7:AY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AZ23:BC23"/>
    <mergeCell ref="AB22:AE22"/>
    <mergeCell ref="AH22:AK22"/>
    <mergeCell ref="AN22:AQ22"/>
    <mergeCell ref="T20:V21"/>
    <mergeCell ref="Y20:Z21"/>
    <mergeCell ref="AB20:BC20"/>
    <mergeCell ref="AB21:AE21"/>
    <mergeCell ref="AH21:AK21"/>
    <mergeCell ref="AN21:AQ21"/>
    <mergeCell ref="AT21:AW21"/>
    <mergeCell ref="AZ21:BC21"/>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AZ25:BC25"/>
    <mergeCell ref="AZ22:BC22"/>
    <mergeCell ref="AB23:AE23"/>
    <mergeCell ref="AH23:AK23"/>
    <mergeCell ref="AN23:AQ23"/>
    <mergeCell ref="AT23:AW23"/>
    <mergeCell ref="C4:D6"/>
    <mergeCell ref="C3:Z3"/>
    <mergeCell ref="N4:P4"/>
    <mergeCell ref="P5:P6"/>
    <mergeCell ref="E4:F4"/>
    <mergeCell ref="E5:E6"/>
    <mergeCell ref="F5:F6"/>
    <mergeCell ref="G4:J4"/>
    <mergeCell ref="G5:G6"/>
    <mergeCell ref="H5:H6"/>
    <mergeCell ref="I5:I6"/>
    <mergeCell ref="J5:J6"/>
    <mergeCell ref="O5:O6"/>
    <mergeCell ref="R5:R6"/>
    <mergeCell ref="M5:M6"/>
    <mergeCell ref="N5:N6"/>
  </mergeCells>
  <conditionalFormatting sqref="R7:R26 Z5 F7:J26 L7:L26 O7:O26 Z9">
    <cfRule type="containsText" dxfId="47" priority="10" stopIfTrue="1" operator="containsText" text="Yes">
      <formula>NOT(ISERROR(SEARCH("Yes",F5)))</formula>
    </cfRule>
    <cfRule type="containsText" dxfId="46" priority="11" stopIfTrue="1" operator="containsText" text="No">
      <formula>NOT(ISERROR(SEARCH("No",F5)))</formula>
    </cfRule>
  </conditionalFormatting>
  <conditionalFormatting sqref="AB9:AE9 AH9:AK9">
    <cfRule type="containsText" dxfId="45" priority="9" stopIfTrue="1" operator="containsText" text="Remember">
      <formula>NOT(ISERROR(SEARCH("Remember",AB9)))</formula>
    </cfRule>
  </conditionalFormatting>
  <conditionalFormatting sqref="AB20">
    <cfRule type="containsText" dxfId="44" priority="8" stopIfTrue="1" operator="containsText" text="You">
      <formula>NOT(ISERROR(SEARCH("You",AB20)))</formula>
    </cfRule>
  </conditionalFormatting>
  <conditionalFormatting sqref="AN9:AQ9">
    <cfRule type="containsText" dxfId="43" priority="3" stopIfTrue="1" operator="containsText" text="if">
      <formula>NOT(ISERROR(SEARCH("if",AN9)))</formula>
    </cfRule>
  </conditionalFormatting>
  <conditionalFormatting sqref="AB20">
    <cfRule type="containsText" dxfId="42" priority="2" stopIfTrue="1" operator="containsText" text="You">
      <formula>NOT(ISERROR(SEARCH("You",AB20)))</formula>
    </cfRule>
  </conditionalFormatting>
  <conditionalFormatting sqref="AB20">
    <cfRule type="containsText" dxfId="41" priority="1" stopIfTrue="1" operator="containsText" text="You">
      <formula>NOT(ISERROR(SEARCH("You",AB20)))</formula>
    </cfRule>
  </conditionalFormatting>
  <hyperlinks>
    <hyperlink ref="Y2:Z2" location="'Weekly Report'!A1" display="Go to Weekly Report" xr:uid="{00000000-0004-0000-0900-000000000000}"/>
    <hyperlink ref="T2:V2" location="'Menu Worksheet Instructions'!A1" display="Go to Instructions" xr:uid="{00000000-0004-0000-0900-000001000000}"/>
    <hyperlink ref="AZ2:BD2" r:id="rId1" display="https://foodbuyingguide.fns.usda.gov/files/Reports/USDA_FBG_Section2_Vegetables_YieldTable.pdf" xr:uid="{00000000-0004-0000-09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3553" r:id="rId6" name="Drop Down 1">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23554" r:id="rId7" name="Drop Down 2">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23555" r:id="rId8" name="Drop Down 3">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23556" r:id="rId9" name="Drop Down 4">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23557" r:id="rId10" name="Drop Down 5">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23558" r:id="rId11" name="Drop Down 6">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23559" r:id="rId12" name="Drop Down 7">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23560" r:id="rId13" name="Drop Down 8">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23561" r:id="rId14" name="Drop Down 9">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23562" r:id="rId15" name="Drop Down 10">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23563" r:id="rId16" name="Drop Down 11">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23564" r:id="rId17" name="Drop Down 12">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23565" r:id="rId18" name="Drop Down 13">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23566" r:id="rId19" name="Drop Down 14">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23567" r:id="rId20" name="Drop Down 15">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23568" r:id="rId21" name="Drop Down 16">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23569" r:id="rId22" name="Drop Down 17">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23570" r:id="rId23" name="Drop Down 18">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23571" r:id="rId24" name="Drop Down 19">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23572" r:id="rId25" name="Drop Down 20">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23573"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3574" r:id="rId27" name="Check Box 2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23575" r:id="rId28" name="Check Box 2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23576"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3577"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3578" r:id="rId31" name="Drop Down 26">
              <controlPr defaultSize="0" autoLine="0" autoPict="0">
                <anchor moveWithCells="1">
                  <from>
                    <xdr:col>27</xdr:col>
                    <xdr:colOff>123825</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23579" r:id="rId32" name="Drop Down 27">
              <controlPr defaultSize="0" autoLine="0" autoPict="0">
                <anchor moveWithCells="1">
                  <from>
                    <xdr:col>27</xdr:col>
                    <xdr:colOff>123825</xdr:colOff>
                    <xdr:row>10</xdr:row>
                    <xdr:rowOff>85725</xdr:rowOff>
                  </from>
                  <to>
                    <xdr:col>27</xdr:col>
                    <xdr:colOff>2476500</xdr:colOff>
                    <xdr:row>10</xdr:row>
                    <xdr:rowOff>381000</xdr:rowOff>
                  </to>
                </anchor>
              </controlPr>
            </control>
          </mc:Choice>
        </mc:AlternateContent>
        <mc:AlternateContent xmlns:mc="http://schemas.openxmlformats.org/markup-compatibility/2006">
          <mc:Choice Requires="x14">
            <control shapeId="23580" r:id="rId33" name="Drop Down 28">
              <controlPr defaultSize="0" autoLine="0" autoPict="0">
                <anchor moveWithCells="1">
                  <from>
                    <xdr:col>27</xdr:col>
                    <xdr:colOff>123825</xdr:colOff>
                    <xdr:row>11</xdr:row>
                    <xdr:rowOff>85725</xdr:rowOff>
                  </from>
                  <to>
                    <xdr:col>27</xdr:col>
                    <xdr:colOff>2476500</xdr:colOff>
                    <xdr:row>11</xdr:row>
                    <xdr:rowOff>381000</xdr:rowOff>
                  </to>
                </anchor>
              </controlPr>
            </control>
          </mc:Choice>
        </mc:AlternateContent>
        <mc:AlternateContent xmlns:mc="http://schemas.openxmlformats.org/markup-compatibility/2006">
          <mc:Choice Requires="x14">
            <control shapeId="23581" r:id="rId34" name="Drop Down 29">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3582" r:id="rId35" name="Drop Down 30">
              <controlPr defaultSize="0" autoLine="0" autoPict="0">
                <anchor moveWithCells="1">
                  <from>
                    <xdr:col>27</xdr:col>
                    <xdr:colOff>123825</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23583" r:id="rId36" name="Drop Down 31">
              <controlPr defaultSize="0" autoLine="0" autoPict="0">
                <anchor moveWithCells="1">
                  <from>
                    <xdr:col>27</xdr:col>
                    <xdr:colOff>123825</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23584" r:id="rId37" name="Drop Down 32">
              <controlPr defaultSize="0" autoLine="0" autoPict="0">
                <anchor moveWithCells="1">
                  <from>
                    <xdr:col>27</xdr:col>
                    <xdr:colOff>123825</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23585" r:id="rId38" name="Drop Down 33">
              <controlPr defaultSize="0" autoLine="0" autoPict="0">
                <anchor moveWithCells="1">
                  <from>
                    <xdr:col>27</xdr:col>
                    <xdr:colOff>123825</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23586" r:id="rId39" name="Drop Down 34">
              <controlPr defaultSize="0" autoLine="0" autoPict="0">
                <anchor moveWithCells="1">
                  <from>
                    <xdr:col>27</xdr:col>
                    <xdr:colOff>123825</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23587"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3588"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3589"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3590"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3591"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3592"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3593"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3594"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3595"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3596"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3597" r:id="rId50" name="Drop Down 45">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3598" r:id="rId51" name="Drop Down 46">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3599" r:id="rId52" name="Drop Down 47">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3600" r:id="rId53" name="Drop Down 48">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3601" r:id="rId54" name="Drop Down 49">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3602" r:id="rId55" name="Drop Down 50">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3603" r:id="rId56" name="Drop Down 51">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3604" r:id="rId57" name="Drop Down 52">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3605" r:id="rId58" name="Drop Down 53">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3606" r:id="rId59" name="Drop Down 54">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3607"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3608"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3609"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3610"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3611"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3612"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3613"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3614"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3615"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3616"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3617"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23618"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23619"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23620"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23621"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23622"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23623"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23624"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23625"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23626"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23627" r:id="rId80" name="Drop Down 75">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3628" r:id="rId81" name="Drop Down 76">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3629" r:id="rId82" name="Drop Down 77">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3630" r:id="rId83" name="Drop Down 78">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3631" r:id="rId84" name="Drop Down 79">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3632" r:id="rId85" name="Drop Down 80">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3633" r:id="rId86" name="Drop Down 81">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3634" r:id="rId87" name="Drop Down 82">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3635" r:id="rId88" name="Drop Down 83">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3636" r:id="rId89" name="Drop Down 84">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3637"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23638"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23639"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23640"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23641"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23642"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23643"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23644"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23645"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23646"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23647"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23648"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23649" r:id="rId102" name="Drop Down 97">
              <controlPr defaultSize="0" autoLine="0" autoPict="0">
                <anchor moveWithCells="1">
                  <from>
                    <xdr:col>48</xdr:col>
                    <xdr:colOff>38100</xdr:colOff>
                    <xdr:row>11</xdr:row>
                    <xdr:rowOff>76200</xdr:rowOff>
                  </from>
                  <to>
                    <xdr:col>48</xdr:col>
                    <xdr:colOff>847725</xdr:colOff>
                    <xdr:row>11</xdr:row>
                    <xdr:rowOff>342900</xdr:rowOff>
                  </to>
                </anchor>
              </controlPr>
            </control>
          </mc:Choice>
        </mc:AlternateContent>
        <mc:AlternateContent xmlns:mc="http://schemas.openxmlformats.org/markup-compatibility/2006">
          <mc:Choice Requires="x14">
            <control shapeId="23650"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23651"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23652"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23653"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23654"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23655"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23656"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23657"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3658"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3659"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3660"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3661"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3662"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3663"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3664"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3665"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3666"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3667"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3668"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3669"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3670"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3671"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3672"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3673"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3674" r:id="rId127" name="Drop Down 122">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23675"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3676"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3677" r:id="rId130" name="Drop Down 125">
              <controlPr defaultSize="0" autoLine="0" autoPict="0">
                <anchor moveWithCells="1">
                  <from>
                    <xdr:col>27</xdr:col>
                    <xdr:colOff>123825</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23678"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23679" r:id="rId132" name="Drop Down 127">
              <controlPr defaultSize="0" autoLine="0" autoPict="0">
                <anchor moveWithCells="1">
                  <from>
                    <xdr:col>24</xdr:col>
                    <xdr:colOff>161925</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3680"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23681"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23682" r:id="rId135" name="Drop Down 130">
              <controlPr defaultSize="0" autoLine="0" autoPict="0">
                <anchor moveWithCells="1">
                  <from>
                    <xdr:col>24</xdr:col>
                    <xdr:colOff>171450</xdr:colOff>
                    <xdr:row>16</xdr:row>
                    <xdr:rowOff>104775</xdr:rowOff>
                  </from>
                  <to>
                    <xdr:col>25</xdr:col>
                    <xdr:colOff>371475</xdr:colOff>
                    <xdr:row>16</xdr:row>
                    <xdr:rowOff>371475</xdr:rowOff>
                  </to>
                </anchor>
              </controlPr>
            </control>
          </mc:Choice>
        </mc:AlternateContent>
        <mc:AlternateContent xmlns:mc="http://schemas.openxmlformats.org/markup-compatibility/2006">
          <mc:Choice Requires="x14">
            <control shapeId="23683" r:id="rId136" name="Drop Down 131">
              <controlPr defaultSize="0" autoLine="0" autoPict="0">
                <anchor moveWithCells="1">
                  <from>
                    <xdr:col>30</xdr:col>
                    <xdr:colOff>38100</xdr:colOff>
                    <xdr:row>6</xdr:row>
                    <xdr:rowOff>352425</xdr:rowOff>
                  </from>
                  <to>
                    <xdr:col>30</xdr:col>
                    <xdr:colOff>857250</xdr:colOff>
                    <xdr:row>7</xdr:row>
                    <xdr:rowOff>190500</xdr:rowOff>
                  </to>
                </anchor>
              </controlPr>
            </control>
          </mc:Choice>
        </mc:AlternateContent>
        <mc:AlternateContent xmlns:mc="http://schemas.openxmlformats.org/markup-compatibility/2006">
          <mc:Choice Requires="x14">
            <control shapeId="23684"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23685"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3686"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3687" r:id="rId140" name="Drop Down 135">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23688" r:id="rId141" name="Check Box 136">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BE30"/>
  <sheetViews>
    <sheetView showGridLines="0" showRowColHeaders="0" topLeftCell="C1" zoomScaleNormal="100" workbookViewId="0">
      <pane ySplit="6" topLeftCell="A7" activePane="bottomLeft" state="frozen"/>
      <selection pane="bottomLeft" activeCell="D7" sqref="D7"/>
      <selection activeCell="O5" sqref="O5:O6"/>
    </sheetView>
  </sheetViews>
  <sheetFormatPr defaultRowHeight="15"/>
  <cols>
    <col min="1" max="2" width="5.42578125" style="66" hidden="1" customWidth="1"/>
    <col min="3" max="3" width="3.42578125" style="66"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2.85546875" customWidth="1"/>
    <col min="23" max="24" width="9.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66" hidden="1" customWidth="1"/>
  </cols>
  <sheetData>
    <row r="1" spans="1:57" ht="40.5" customHeight="1" thickBot="1">
      <c r="C1" s="778" t="s">
        <v>382</v>
      </c>
      <c r="D1" s="779"/>
      <c r="E1" s="779"/>
      <c r="F1" s="779"/>
      <c r="G1" s="779"/>
      <c r="H1" s="779"/>
      <c r="I1" s="779"/>
      <c r="J1" s="779"/>
      <c r="K1" s="779"/>
      <c r="L1" s="779"/>
      <c r="M1" s="779"/>
      <c r="N1" s="779"/>
      <c r="O1" s="779"/>
      <c r="P1" s="779"/>
      <c r="Q1" s="779"/>
      <c r="R1" s="779"/>
      <c r="S1" s="279"/>
      <c r="T1" s="865" t="s">
        <v>283</v>
      </c>
      <c r="U1" s="865"/>
      <c r="V1" s="865"/>
      <c r="W1" s="865"/>
      <c r="X1" s="865"/>
      <c r="Y1" s="865"/>
      <c r="Z1" s="865"/>
      <c r="AA1" s="279"/>
      <c r="AB1" s="779" t="s">
        <v>383</v>
      </c>
      <c r="AC1" s="779"/>
      <c r="AD1" s="779"/>
      <c r="AE1" s="779"/>
      <c r="AF1" s="779"/>
      <c r="AG1" s="779"/>
      <c r="AH1" s="779"/>
      <c r="AI1" s="779"/>
      <c r="AJ1" s="779"/>
      <c r="AK1" s="779"/>
      <c r="AL1" s="779"/>
      <c r="AM1" s="779"/>
      <c r="AN1" s="779"/>
      <c r="AO1" s="779"/>
      <c r="AP1" s="779"/>
      <c r="AQ1" s="779"/>
      <c r="AR1" s="779"/>
      <c r="AS1" s="779"/>
      <c r="AT1" s="779"/>
      <c r="AU1" s="779"/>
      <c r="AV1" s="779"/>
      <c r="AW1" s="779"/>
      <c r="AX1" s="779"/>
      <c r="AY1" s="779"/>
      <c r="AZ1" s="779"/>
      <c r="BA1" s="779"/>
      <c r="BB1" s="779"/>
      <c r="BC1" s="780"/>
    </row>
    <row r="2" spans="1:57" ht="69.75" customHeight="1" thickBot="1">
      <c r="D2" s="876" t="s">
        <v>285</v>
      </c>
      <c r="E2" s="876"/>
      <c r="F2" s="876"/>
      <c r="G2" s="876"/>
      <c r="H2" s="876"/>
      <c r="I2" s="876"/>
      <c r="J2" s="876"/>
      <c r="K2" s="876"/>
      <c r="L2" s="876"/>
      <c r="M2" s="876"/>
      <c r="N2" s="876"/>
      <c r="O2" s="876"/>
      <c r="P2" s="876"/>
      <c r="Q2" s="876"/>
      <c r="R2" s="876"/>
      <c r="S2" s="424"/>
      <c r="T2" s="867" t="s">
        <v>250</v>
      </c>
      <c r="U2" s="867"/>
      <c r="V2" s="867"/>
      <c r="Y2" s="880" t="s">
        <v>286</v>
      </c>
      <c r="Z2" s="880"/>
      <c r="AB2" s="963" t="s">
        <v>384</v>
      </c>
      <c r="AC2" s="964"/>
      <c r="AD2" s="964"/>
      <c r="AE2" s="964"/>
      <c r="AF2" s="964"/>
      <c r="AG2" s="964"/>
      <c r="AH2" s="964"/>
      <c r="AI2" s="964"/>
      <c r="AJ2" s="964"/>
      <c r="AK2" s="964"/>
      <c r="AL2" s="964"/>
      <c r="AM2" s="964"/>
      <c r="AN2" s="964"/>
      <c r="AO2" s="964"/>
      <c r="AP2" s="964"/>
      <c r="AQ2" s="964"/>
      <c r="AR2" s="964"/>
      <c r="AS2" s="964"/>
      <c r="AT2" s="964"/>
      <c r="AU2" s="964"/>
      <c r="AV2" s="964"/>
      <c r="AW2" s="964"/>
      <c r="AX2" s="420"/>
      <c r="AY2" s="420"/>
      <c r="AZ2" s="833" t="s">
        <v>288</v>
      </c>
      <c r="BA2" s="834"/>
      <c r="BB2" s="834"/>
      <c r="BC2" s="834"/>
      <c r="BD2" s="834"/>
    </row>
    <row r="3" spans="1:57" ht="24" customHeight="1" thickBot="1">
      <c r="C3" s="825" t="s">
        <v>385</v>
      </c>
      <c r="D3" s="826"/>
      <c r="E3" s="826"/>
      <c r="F3" s="826"/>
      <c r="G3" s="826"/>
      <c r="H3" s="826"/>
      <c r="I3" s="826"/>
      <c r="J3" s="826"/>
      <c r="K3" s="826"/>
      <c r="L3" s="826"/>
      <c r="M3" s="826"/>
      <c r="N3" s="826"/>
      <c r="O3" s="826"/>
      <c r="P3" s="826"/>
      <c r="Q3" s="826"/>
      <c r="R3" s="826"/>
      <c r="S3" s="826"/>
      <c r="T3" s="826"/>
      <c r="U3" s="826"/>
      <c r="V3" s="826"/>
      <c r="W3" s="826"/>
      <c r="X3" s="826"/>
      <c r="Y3" s="826"/>
      <c r="Z3" s="827"/>
      <c r="AB3" s="871" t="s">
        <v>386</v>
      </c>
      <c r="AC3" s="872"/>
      <c r="AD3" s="872"/>
      <c r="AE3" s="872"/>
      <c r="AF3" s="872"/>
      <c r="AG3" s="872"/>
      <c r="AH3" s="872"/>
      <c r="AI3" s="872"/>
      <c r="AJ3" s="872"/>
      <c r="AK3" s="872"/>
      <c r="AL3" s="872"/>
      <c r="AM3" s="872"/>
      <c r="AN3" s="872"/>
      <c r="AO3" s="399"/>
      <c r="AP3" s="399"/>
      <c r="AQ3" s="399"/>
      <c r="AR3" s="399" t="b">
        <v>0</v>
      </c>
      <c r="AS3" s="399"/>
      <c r="AT3" s="399"/>
      <c r="AU3" s="399"/>
      <c r="AV3" s="399"/>
      <c r="AW3" s="399"/>
      <c r="AX3" s="399"/>
      <c r="AY3" s="399"/>
      <c r="AZ3" s="399"/>
      <c r="BA3" s="399"/>
      <c r="BB3" s="399"/>
      <c r="BC3" s="400"/>
    </row>
    <row r="4" spans="1:57" ht="60.75" customHeight="1" thickBot="1">
      <c r="C4" s="819" t="s">
        <v>291</v>
      </c>
      <c r="D4" s="820"/>
      <c r="E4" s="849" t="s">
        <v>292</v>
      </c>
      <c r="F4" s="850"/>
      <c r="G4" s="722" t="s">
        <v>293</v>
      </c>
      <c r="H4" s="844"/>
      <c r="I4" s="844"/>
      <c r="J4" s="845"/>
      <c r="K4" s="828" t="s">
        <v>294</v>
      </c>
      <c r="L4" s="829"/>
      <c r="M4" s="830"/>
      <c r="N4" s="839" t="s">
        <v>295</v>
      </c>
      <c r="O4" s="840"/>
      <c r="P4" s="841"/>
      <c r="Q4" s="877" t="s">
        <v>296</v>
      </c>
      <c r="R4" s="878"/>
      <c r="S4" s="868" t="s">
        <v>387</v>
      </c>
      <c r="T4" s="869"/>
      <c r="U4" s="869"/>
      <c r="V4" s="869"/>
      <c r="W4" s="869"/>
      <c r="X4" s="869"/>
      <c r="Y4" s="869"/>
      <c r="Z4" s="870"/>
      <c r="AB4" s="873" t="s">
        <v>388</v>
      </c>
      <c r="AC4" s="874"/>
      <c r="AD4" s="874"/>
      <c r="AE4" s="874"/>
      <c r="AF4" s="874"/>
      <c r="AG4" s="874"/>
      <c r="AH4" s="874"/>
      <c r="AI4" s="874"/>
      <c r="AJ4" s="874"/>
      <c r="AK4" s="874"/>
      <c r="AL4" s="874"/>
      <c r="AM4" s="874"/>
      <c r="AN4" s="874"/>
      <c r="AO4" s="874"/>
      <c r="AP4" s="874"/>
      <c r="AQ4" s="874"/>
      <c r="AR4" s="874"/>
      <c r="AS4" s="874"/>
      <c r="AT4" s="874"/>
      <c r="AU4" s="874"/>
      <c r="AV4" s="874"/>
      <c r="AW4" s="874"/>
      <c r="AX4" s="874"/>
      <c r="AY4" s="874"/>
      <c r="AZ4" s="874"/>
      <c r="BA4" s="874"/>
      <c r="BB4" s="874"/>
      <c r="BC4" s="875"/>
      <c r="BD4" s="66" t="s">
        <v>270</v>
      </c>
      <c r="BE4" s="66" t="s">
        <v>271</v>
      </c>
    </row>
    <row r="5" spans="1:57" ht="34.5" customHeight="1">
      <c r="C5" s="821"/>
      <c r="D5" s="822"/>
      <c r="E5" s="851" t="s">
        <v>299</v>
      </c>
      <c r="F5" s="856" t="s">
        <v>300</v>
      </c>
      <c r="G5" s="835" t="s">
        <v>371</v>
      </c>
      <c r="H5" s="858" t="s">
        <v>302</v>
      </c>
      <c r="I5" s="860" t="s">
        <v>303</v>
      </c>
      <c r="J5" s="837" t="s">
        <v>389</v>
      </c>
      <c r="K5" s="683" t="s">
        <v>305</v>
      </c>
      <c r="L5" s="808" t="s">
        <v>306</v>
      </c>
      <c r="M5" s="704" t="s">
        <v>307</v>
      </c>
      <c r="N5" s="669" t="s">
        <v>308</v>
      </c>
      <c r="O5" s="808" t="s">
        <v>309</v>
      </c>
      <c r="P5" s="842" t="s">
        <v>310</v>
      </c>
      <c r="Q5" s="882" t="s">
        <v>311</v>
      </c>
      <c r="R5" s="856" t="s">
        <v>312</v>
      </c>
      <c r="S5" s="803" t="s">
        <v>313</v>
      </c>
      <c r="T5" s="804"/>
      <c r="U5" s="804"/>
      <c r="V5" s="804"/>
      <c r="W5" s="66"/>
      <c r="X5" s="66" t="b">
        <v>0</v>
      </c>
      <c r="Y5" s="77"/>
      <c r="Z5" s="853" t="str">
        <f>IF(AND(X5=FALSE,X6=FALSE,X7=FALSE,X8=FALSE),"",IF(AND(X5=TRUE,X6=TRUE),"Yes",IF(AND(X5=TRUE,X7=TRUE),"Yes",IF(AND(X6=TRUE,X7=TRUE),"Yes",IF(AND(X5=TRUE,X8=TRUE),"Yes",IF(AND(X7=TRUE,X8=TRUE),"Yes","No"))))))</f>
        <v/>
      </c>
      <c r="AB5" s="866" t="s">
        <v>390</v>
      </c>
      <c r="AC5" s="396"/>
      <c r="AD5" s="396"/>
      <c r="AE5" s="881" t="s">
        <v>252</v>
      </c>
      <c r="AF5" s="397"/>
      <c r="AG5" s="397"/>
      <c r="AH5" s="807" t="s">
        <v>391</v>
      </c>
      <c r="AI5" s="620"/>
      <c r="AJ5" s="620"/>
      <c r="AK5" s="807" t="s">
        <v>252</v>
      </c>
      <c r="AL5" s="397"/>
      <c r="AM5" s="397"/>
      <c r="AN5" s="848" t="s">
        <v>392</v>
      </c>
      <c r="AO5" s="621"/>
      <c r="AP5" s="621"/>
      <c r="AQ5" s="848" t="s">
        <v>252</v>
      </c>
      <c r="AR5" s="397"/>
      <c r="AS5" s="397"/>
      <c r="AT5" s="846" t="s">
        <v>393</v>
      </c>
      <c r="AU5" s="618"/>
      <c r="AV5" s="618"/>
      <c r="AW5" s="846" t="s">
        <v>252</v>
      </c>
      <c r="AX5" s="397"/>
      <c r="AY5" s="397"/>
      <c r="AZ5" s="949" t="s">
        <v>394</v>
      </c>
      <c r="BA5" s="619"/>
      <c r="BB5" s="398"/>
      <c r="BC5" s="884" t="s">
        <v>252</v>
      </c>
      <c r="BD5" s="847">
        <v>1</v>
      </c>
      <c r="BE5" s="847">
        <f>INDEX(Cups,BD5)</f>
        <v>0</v>
      </c>
    </row>
    <row r="6" spans="1:57" ht="44.25" customHeight="1" thickBot="1">
      <c r="C6" s="823"/>
      <c r="D6" s="824"/>
      <c r="E6" s="852"/>
      <c r="F6" s="857"/>
      <c r="G6" s="836"/>
      <c r="H6" s="859"/>
      <c r="I6" s="861"/>
      <c r="J6" s="838"/>
      <c r="K6" s="684"/>
      <c r="L6" s="809"/>
      <c r="M6" s="705"/>
      <c r="N6" s="879"/>
      <c r="O6" s="809"/>
      <c r="P6" s="843"/>
      <c r="Q6" s="883"/>
      <c r="R6" s="857"/>
      <c r="S6" s="803" t="s">
        <v>319</v>
      </c>
      <c r="T6" s="804"/>
      <c r="U6" s="804"/>
      <c r="V6" s="804"/>
      <c r="W6" s="66"/>
      <c r="X6" s="66" t="b">
        <v>0</v>
      </c>
      <c r="Y6" s="77"/>
      <c r="Z6" s="854"/>
      <c r="AB6" s="786"/>
      <c r="AC6" s="304" t="s">
        <v>257</v>
      </c>
      <c r="AD6" s="304"/>
      <c r="AE6" s="769"/>
      <c r="AF6" s="249" t="s">
        <v>258</v>
      </c>
      <c r="AG6" s="249" t="s">
        <v>259</v>
      </c>
      <c r="AH6" s="771"/>
      <c r="AI6" s="616" t="s">
        <v>260</v>
      </c>
      <c r="AJ6" s="616"/>
      <c r="AK6" s="771"/>
      <c r="AL6" s="249" t="s">
        <v>261</v>
      </c>
      <c r="AM6" s="249" t="s">
        <v>262</v>
      </c>
      <c r="AN6" s="758"/>
      <c r="AO6" s="610" t="s">
        <v>263</v>
      </c>
      <c r="AP6" s="610"/>
      <c r="AQ6" s="758"/>
      <c r="AR6" s="249" t="s">
        <v>264</v>
      </c>
      <c r="AS6" s="249" t="s">
        <v>265</v>
      </c>
      <c r="AT6" s="760"/>
      <c r="AU6" s="612" t="s">
        <v>266</v>
      </c>
      <c r="AV6" s="612"/>
      <c r="AW6" s="760"/>
      <c r="AX6" s="249" t="s">
        <v>267</v>
      </c>
      <c r="AY6" s="249" t="s">
        <v>268</v>
      </c>
      <c r="AZ6" s="762"/>
      <c r="BA6" s="614" t="s">
        <v>269</v>
      </c>
      <c r="BB6" s="250"/>
      <c r="BC6" s="764"/>
      <c r="BD6" s="847"/>
      <c r="BE6" s="847"/>
    </row>
    <row r="7" spans="1:57" ht="34.5" customHeight="1">
      <c r="A7" s="425">
        <v>1</v>
      </c>
      <c r="B7" s="425">
        <f>INDEX(meals,A7)</f>
        <v>0</v>
      </c>
      <c r="C7" s="431">
        <v>1</v>
      </c>
      <c r="D7" s="76"/>
      <c r="E7" s="171" t="str">
        <f>IF(B7=0,"",FLOOR(VLOOKUP(A7,'All Meals'!$A$12:$V$61,4),0.25))</f>
        <v/>
      </c>
      <c r="F7" s="172" t="str">
        <f>IF(B7=0,"",IF(E7="","No",IF(E7&gt;=1,"Yes","No")))</f>
        <v/>
      </c>
      <c r="G7" s="171" t="str">
        <f>IF(B7=0,"",FLOOR(VLOOKUP(A7,'All Meals'!$A$12:$V$61,5),0.25))</f>
        <v/>
      </c>
      <c r="H7" s="173" t="str">
        <f>IF(B7=0,"",IF(G7="","No",IF(G7&gt;=1,"Yes","No")))</f>
        <v/>
      </c>
      <c r="I7" s="244" t="str">
        <f>IF(B7=0,"",FLOOR(VLOOKUP(A7,'All Meals'!$A$12:$V$61,6),0.25))</f>
        <v/>
      </c>
      <c r="J7" s="244" t="str">
        <f>IF(B7=0,"",FLOOR(VLOOKUP(A7,'All Meals'!$A$12:$V$61,7),0.25))</f>
        <v/>
      </c>
      <c r="K7" s="94" t="str">
        <f>IF(B7=0, "",VLOOKUP(A7,'All Meals'!$A$12:$V$61,10))</f>
        <v/>
      </c>
      <c r="L7" s="95" t="str">
        <f>IF(B7=0,"",IF(K7="","No",IF(K7&gt;=0.5,"Yes","No")))</f>
        <v/>
      </c>
      <c r="M7" s="330" t="str">
        <f>IF(B7=0, "",VLOOKUP(A7,'All Meals'!$A$12:$V$61,13))</f>
        <v/>
      </c>
      <c r="N7" s="94" t="str">
        <f>IF(B7=0, "",VLOOKUP(A7,'All Meals'!$A$12:$V$61,16))</f>
        <v/>
      </c>
      <c r="O7" s="415" t="str">
        <f>IF(B7=0,"",IF(N7="","No",IF(N7&gt;=0.75,"Yes","No")))</f>
        <v/>
      </c>
      <c r="P7" s="416" t="str">
        <f>IF(B7=0, "",VLOOKUP(A7,'All Meals'!$A$12:$V$61,19))</f>
        <v/>
      </c>
      <c r="Q7" s="94" t="str">
        <f>IF(B7=0, "",VLOOKUP(A7,'All Meals'!$A$12:$V$61,20))</f>
        <v/>
      </c>
      <c r="R7" s="172" t="str">
        <f t="shared" ref="R7:R26" si="0">IF(B7=0,"",IF(Q7="","No",IF(Q7&gt;=1,"Yes","No")))</f>
        <v/>
      </c>
      <c r="S7" s="803" t="s">
        <v>320</v>
      </c>
      <c r="T7" s="804"/>
      <c r="U7" s="804"/>
      <c r="V7" s="804"/>
      <c r="W7" s="66"/>
      <c r="X7" s="66" t="b">
        <v>0</v>
      </c>
      <c r="Y7" s="77"/>
      <c r="Z7" s="854"/>
      <c r="AB7" s="810" t="s">
        <v>395</v>
      </c>
      <c r="AC7" s="817"/>
      <c r="AD7" s="817"/>
      <c r="AE7" s="815"/>
      <c r="AF7" s="812">
        <v>1</v>
      </c>
      <c r="AG7" s="814">
        <f>INDEX(Cups,AF7)</f>
        <v>0</v>
      </c>
      <c r="AH7" s="931" t="s">
        <v>396</v>
      </c>
      <c r="AI7" s="933"/>
      <c r="AJ7" s="933"/>
      <c r="AK7" s="931"/>
      <c r="AL7" s="812">
        <v>1</v>
      </c>
      <c r="AM7" s="814">
        <f>INDEX(Cups,AL7)</f>
        <v>0</v>
      </c>
      <c r="AN7" s="805" t="s">
        <v>397</v>
      </c>
      <c r="AO7" s="961"/>
      <c r="AP7" s="961"/>
      <c r="AQ7" s="805"/>
      <c r="AR7" s="812">
        <v>1</v>
      </c>
      <c r="AS7" s="814">
        <f>INDEX(Cups,AR7)</f>
        <v>0</v>
      </c>
      <c r="AT7" s="957" t="s">
        <v>398</v>
      </c>
      <c r="AU7" s="947"/>
      <c r="AV7" s="947"/>
      <c r="AW7" s="947"/>
      <c r="AX7" s="812">
        <v>1</v>
      </c>
      <c r="AY7" s="814">
        <f>INDEX(Cups,AX7)</f>
        <v>0</v>
      </c>
      <c r="AZ7" s="959" t="s">
        <v>399</v>
      </c>
      <c r="BA7" s="953"/>
      <c r="BB7" s="953"/>
      <c r="BC7" s="955"/>
    </row>
    <row r="8" spans="1:57" ht="33.75" customHeight="1" thickBot="1">
      <c r="A8" s="425">
        <v>1</v>
      </c>
      <c r="B8" s="425">
        <f>INDEX(meals,A8)</f>
        <v>0</v>
      </c>
      <c r="C8" s="432">
        <v>2</v>
      </c>
      <c r="D8" s="59"/>
      <c r="E8" s="171" t="str">
        <f>IF(B8=0,"",FLOOR(VLOOKUP(A8,'All Meals'!$A$12:$V$61,4),0.25))</f>
        <v/>
      </c>
      <c r="F8" s="172" t="str">
        <f t="shared" ref="F8:F26" si="1">IF(B8=0,"",IF(E8="","No",IF(E8&gt;=1,"Yes","No")))</f>
        <v/>
      </c>
      <c r="G8" s="171" t="str">
        <f>IF(B8=0,"",FLOOR(VLOOKUP(A8,'All Meals'!$A$12:$V$61,5),0.25))</f>
        <v/>
      </c>
      <c r="H8" s="173" t="str">
        <f t="shared" ref="H8:H26" si="2">IF(B8=0,"",IF(G8="","No",IF(G8&gt;=1,"Yes","No")))</f>
        <v/>
      </c>
      <c r="I8" s="244" t="str">
        <f>IF(B8=0,"",FLOOR(VLOOKUP(A8,'All Meals'!$A$12:$V$61,6),0.25))</f>
        <v/>
      </c>
      <c r="J8" s="244" t="str">
        <f>IF(B8=0,"",FLOOR(VLOOKUP(A8,'All Meals'!$A$12:$V$61,7),0.25))</f>
        <v/>
      </c>
      <c r="K8" s="94" t="str">
        <f>IF(B8=0, "",VLOOKUP(A8,'All Meals'!$A$12:$V$61,10))</f>
        <v/>
      </c>
      <c r="L8" s="95" t="str">
        <f t="shared" ref="L8:L26" si="3">IF(B8=0,"",IF(K8="","No",IF(K8&gt;=0.5,"Yes","No")))</f>
        <v/>
      </c>
      <c r="M8" s="330" t="str">
        <f>IF(B8=0, "",VLOOKUP(A8,'All Meals'!$A$12:$V$61,13))</f>
        <v/>
      </c>
      <c r="N8" s="94" t="str">
        <f>IF(B8=0, "",VLOOKUP(A8,'All Meals'!$A$12:$V$61,16))</f>
        <v/>
      </c>
      <c r="O8" s="415" t="str">
        <f t="shared" ref="O8:O26" si="4">IF(B8=0,"",IF(N8="","No",IF(N8&gt;=0.75,"Yes","No")))</f>
        <v/>
      </c>
      <c r="P8" s="416" t="str">
        <f>IF(B8=0, "",VLOOKUP(A8,'All Meals'!$A$12:$V$61,19))</f>
        <v/>
      </c>
      <c r="Q8" s="94" t="str">
        <f>IF(B8=0, "",VLOOKUP(A8,'All Meals'!$A$12:$V$61,20))</f>
        <v/>
      </c>
      <c r="R8" s="172" t="str">
        <f t="shared" si="0"/>
        <v/>
      </c>
      <c r="S8" s="803" t="s">
        <v>326</v>
      </c>
      <c r="T8" s="804"/>
      <c r="U8" s="804"/>
      <c r="V8" s="804"/>
      <c r="W8" s="66"/>
      <c r="X8" s="66" t="b">
        <v>0</v>
      </c>
      <c r="Y8" s="77"/>
      <c r="Z8" s="855"/>
      <c r="AB8" s="811"/>
      <c r="AC8" s="818"/>
      <c r="AD8" s="818"/>
      <c r="AE8" s="816"/>
      <c r="AF8" s="813"/>
      <c r="AG8" s="813"/>
      <c r="AH8" s="932"/>
      <c r="AI8" s="934"/>
      <c r="AJ8" s="934"/>
      <c r="AK8" s="932"/>
      <c r="AL8" s="813"/>
      <c r="AM8" s="813"/>
      <c r="AN8" s="806"/>
      <c r="AO8" s="962"/>
      <c r="AP8" s="962"/>
      <c r="AQ8" s="806"/>
      <c r="AR8" s="813"/>
      <c r="AS8" s="813"/>
      <c r="AT8" s="958"/>
      <c r="AU8" s="948"/>
      <c r="AV8" s="948"/>
      <c r="AW8" s="948"/>
      <c r="AX8" s="813"/>
      <c r="AY8" s="813"/>
      <c r="AZ8" s="960"/>
      <c r="BA8" s="954"/>
      <c r="BB8" s="954"/>
      <c r="BC8" s="956"/>
    </row>
    <row r="9" spans="1:57" ht="33.75" customHeight="1" thickBot="1">
      <c r="A9" s="425">
        <v>1</v>
      </c>
      <c r="B9" s="425">
        <f>INDEX(meals,A9)</f>
        <v>0</v>
      </c>
      <c r="C9" s="432">
        <v>3</v>
      </c>
      <c r="D9" s="59"/>
      <c r="E9" s="171" t="str">
        <f>IF(B9=0,"",FLOOR(VLOOKUP(A9,'All Meals'!$A$12:$V$61,4),0.25))</f>
        <v/>
      </c>
      <c r="F9" s="172" t="str">
        <f t="shared" si="1"/>
        <v/>
      </c>
      <c r="G9" s="171" t="str">
        <f>IF(B9=0,"",FLOOR(VLOOKUP(A9,'All Meals'!$A$12:$V$61,5),0.25))</f>
        <v/>
      </c>
      <c r="H9" s="173" t="str">
        <f t="shared" si="2"/>
        <v/>
      </c>
      <c r="I9" s="244" t="str">
        <f>IF(B9=0,"",FLOOR(VLOOKUP(A9,'All Meals'!$A$12:$V$61,6),0.25))</f>
        <v/>
      </c>
      <c r="J9" s="244" t="str">
        <f>IF(B9=0,"",FLOOR(VLOOKUP(A9,'All Meals'!$A$12:$V$61,7),0.25))</f>
        <v/>
      </c>
      <c r="K9" s="94" t="str">
        <f>IF(B9=0, "",VLOOKUP(A9,'All Meals'!$A$12:$V$61,10))</f>
        <v/>
      </c>
      <c r="L9" s="95" t="str">
        <f t="shared" si="3"/>
        <v/>
      </c>
      <c r="M9" s="330" t="str">
        <f>IF(B9=0, "",VLOOKUP(A9,'All Meals'!$A$12:$V$61,13))</f>
        <v/>
      </c>
      <c r="N9" s="94" t="str">
        <f>IF(B9=0, "",VLOOKUP(A9,'All Meals'!$A$12:$V$61,16))</f>
        <v/>
      </c>
      <c r="O9" s="415" t="str">
        <f t="shared" si="4"/>
        <v/>
      </c>
      <c r="P9" s="416" t="str">
        <f>IF(B9=0, "",VLOOKUP(A9,'All Meals'!$A$12:$V$61,19))</f>
        <v/>
      </c>
      <c r="Q9" s="94" t="str">
        <f>IF(B9=0, "",VLOOKUP(A9,'All Meals'!$A$12:$V$61,20))</f>
        <v/>
      </c>
      <c r="R9" s="172" t="str">
        <f t="shared" si="0"/>
        <v/>
      </c>
      <c r="S9" s="924" t="s">
        <v>327</v>
      </c>
      <c r="T9" s="925"/>
      <c r="U9" s="925"/>
      <c r="V9" s="925"/>
      <c r="W9" s="92"/>
      <c r="X9" s="92" t="b">
        <v>0</v>
      </c>
      <c r="Y9" s="78"/>
      <c r="Z9" s="93" t="str">
        <f>IF(X9=TRUE,"No","")</f>
        <v/>
      </c>
      <c r="AB9" s="909" t="str">
        <f>IF(OR(COUNTIF(AC10:AC19, 12)&gt;0, COUNTIF(AC10:AC19,2)&gt;0, COUNTIF(AC10:AC19,4)&gt;0, COUNTIF(AC10:AC19,10)&gt;0, COUNTIF(AC10:AC19,15)&gt;0, COUNTIF(AC10:AC19,17)&gt;0,), "Remember to enter CREDITABLE amounts of leafy greens!", "")</f>
        <v/>
      </c>
      <c r="AC9" s="910"/>
      <c r="AD9" s="910"/>
      <c r="AE9" s="911"/>
      <c r="AF9" s="617"/>
      <c r="AG9" s="617"/>
      <c r="AH9" s="928" t="str">
        <f>IF(COUNTIF(AI10:AI19,10)&gt;0,"Remember to enter the CREDITABLE amount of tomato paste!","")</f>
        <v/>
      </c>
      <c r="AI9" s="929"/>
      <c r="AJ9" s="929"/>
      <c r="AK9" s="930"/>
      <c r="AL9" s="617"/>
      <c r="AM9" s="617"/>
      <c r="AN9" s="794" t="str">
        <f>IF(SUM(AO10:AO19)&gt;10, "If crediting as a vegetable do not also credit as a meat/meat alternate", "")</f>
        <v/>
      </c>
      <c r="AO9" s="795"/>
      <c r="AP9" s="795"/>
      <c r="AQ9" s="796"/>
      <c r="AR9" s="278"/>
      <c r="AS9" s="278"/>
      <c r="AT9" s="944"/>
      <c r="AU9" s="945"/>
      <c r="AV9" s="945"/>
      <c r="AW9" s="946"/>
      <c r="AX9" s="278"/>
      <c r="AY9" s="278"/>
      <c r="AZ9" s="950"/>
      <c r="BA9" s="951"/>
      <c r="BB9" s="951"/>
      <c r="BC9" s="952"/>
    </row>
    <row r="10" spans="1:57" ht="33.75" customHeight="1" thickBot="1">
      <c r="A10" s="425">
        <v>1</v>
      </c>
      <c r="B10" s="425">
        <f t="shared" ref="B10:B26" si="5">INDEX(meals,A10)</f>
        <v>0</v>
      </c>
      <c r="C10" s="432">
        <v>4</v>
      </c>
      <c r="D10" s="59"/>
      <c r="E10" s="171" t="str">
        <f>IF(B10=0,"",FLOOR(VLOOKUP(A10,'All Meals'!$A$12:$V$61,4),0.25))</f>
        <v/>
      </c>
      <c r="F10" s="172" t="str">
        <f t="shared" si="1"/>
        <v/>
      </c>
      <c r="G10" s="171" t="str">
        <f>IF(B10=0,"",FLOOR(VLOOKUP(A10,'All Meals'!$A$12:$V$61,5),0.25))</f>
        <v/>
      </c>
      <c r="H10" s="173" t="str">
        <f t="shared" si="2"/>
        <v/>
      </c>
      <c r="I10" s="244" t="str">
        <f>IF(B10=0,"",FLOOR(VLOOKUP(A10,'All Meals'!$A$12:$V$61,6),0.25))</f>
        <v/>
      </c>
      <c r="J10" s="244" t="str">
        <f>IF(B10=0,"",FLOOR(VLOOKUP(A10,'All Meals'!$A$12:$V$61,7),0.25))</f>
        <v/>
      </c>
      <c r="K10" s="94" t="str">
        <f>IF(B10=0, "",VLOOKUP(A10,'All Meals'!$A$12:$V$61,10))</f>
        <v/>
      </c>
      <c r="L10" s="95" t="str">
        <f t="shared" si="3"/>
        <v/>
      </c>
      <c r="M10" s="330" t="str">
        <f>IF(B10=0, "",VLOOKUP(A10,'All Meals'!$A$12:$V$61,13))</f>
        <v/>
      </c>
      <c r="N10" s="94" t="str">
        <f>IF(B10=0, "",VLOOKUP(A10,'All Meals'!$A$12:$V$61,16))</f>
        <v/>
      </c>
      <c r="O10" s="415" t="str">
        <f t="shared" si="4"/>
        <v/>
      </c>
      <c r="P10" s="416" t="str">
        <f>IF(B10=0, "",VLOOKUP(A10,'All Meals'!$A$12:$V$61,19))</f>
        <v/>
      </c>
      <c r="Q10" s="94" t="str">
        <f>IF(B10=0, "",VLOOKUP(A10,'All Meals'!$A$12:$V$61,20))</f>
        <v/>
      </c>
      <c r="R10" s="172" t="str">
        <f t="shared" si="0"/>
        <v/>
      </c>
      <c r="S10" s="305"/>
      <c r="T10" s="153"/>
      <c r="U10" s="153"/>
      <c r="V10" s="153"/>
      <c r="W10" s="66"/>
      <c r="X10" s="66"/>
      <c r="AB10" s="205"/>
      <c r="AC10" s="206">
        <v>1</v>
      </c>
      <c r="AD10" s="206">
        <f t="shared" ref="AD10:AD19" si="6">INDEX(GREEN,AC10)</f>
        <v>0</v>
      </c>
      <c r="AE10" s="206"/>
      <c r="AF10" s="277">
        <v>1</v>
      </c>
      <c r="AG10" s="277" t="str">
        <f t="shared" ref="AG10:AG19" si="7">IF(AD10=0,"",INDEX(Cups,AF10))</f>
        <v/>
      </c>
      <c r="AH10" s="81"/>
      <c r="AI10" s="81">
        <v>1</v>
      </c>
      <c r="AJ10" s="81">
        <f t="shared" ref="AJ10:AJ19" si="8">INDEX(RED,AI10)</f>
        <v>0</v>
      </c>
      <c r="AK10" s="81"/>
      <c r="AL10" s="277">
        <v>1</v>
      </c>
      <c r="AM10" s="277" t="str">
        <f t="shared" ref="AM10:AM19" si="9">IF(AJ10=0, "", INDEX(Cups,AL10))</f>
        <v/>
      </c>
      <c r="AN10" s="207"/>
      <c r="AO10" s="207">
        <v>1</v>
      </c>
      <c r="AP10" s="207">
        <f t="shared" ref="AP10:AP19" si="10">INDEX(BEANS,AO10)</f>
        <v>0</v>
      </c>
      <c r="AQ10" s="207"/>
      <c r="AR10" s="277">
        <v>1</v>
      </c>
      <c r="AS10" s="277" t="str">
        <f t="shared" ref="AS10:AS19" si="11">IF(AP10=0,"",INDEX(Cups,AR10))</f>
        <v/>
      </c>
      <c r="AT10" s="208"/>
      <c r="AU10" s="208">
        <v>1</v>
      </c>
      <c r="AV10" s="208">
        <f t="shared" ref="AV10:AV19" si="12">INDEX(STARCHY,AU10)</f>
        <v>0</v>
      </c>
      <c r="AW10" s="208"/>
      <c r="AX10" s="277">
        <v>1</v>
      </c>
      <c r="AY10" s="277" t="str">
        <f>IF(AV10=0,"",INDEX(Cups,AX10))</f>
        <v/>
      </c>
      <c r="AZ10" s="209"/>
      <c r="BA10" s="209">
        <v>1</v>
      </c>
      <c r="BB10" s="210">
        <f t="shared" ref="BB10:BB19" si="13">INDEX(OTHER,BA10)</f>
        <v>0</v>
      </c>
      <c r="BC10" s="211"/>
      <c r="BD10" s="66">
        <v>1</v>
      </c>
      <c r="BE10" s="66" t="str">
        <f t="shared" ref="BE10:BE19" si="14">IF(BB10=0,"",INDEX(Cups,BD10))</f>
        <v/>
      </c>
    </row>
    <row r="11" spans="1:57" ht="33.75" customHeight="1">
      <c r="A11" s="425">
        <v>1</v>
      </c>
      <c r="B11" s="425">
        <f t="shared" si="5"/>
        <v>0</v>
      </c>
      <c r="C11" s="432">
        <v>5</v>
      </c>
      <c r="D11" s="59"/>
      <c r="E11" s="171" t="str">
        <f>IF(B11=0,"",FLOOR(VLOOKUP(A11,'All Meals'!$A$12:$V$61,4),0.25))</f>
        <v/>
      </c>
      <c r="F11" s="172" t="str">
        <f t="shared" si="1"/>
        <v/>
      </c>
      <c r="G11" s="171" t="str">
        <f>IF(B11=0,"",FLOOR(VLOOKUP(A11,'All Meals'!$A$12:$V$61,5),0.25))</f>
        <v/>
      </c>
      <c r="H11" s="173" t="str">
        <f t="shared" si="2"/>
        <v/>
      </c>
      <c r="I11" s="244" t="str">
        <f>IF(B11=0,"",FLOOR(VLOOKUP(A11,'All Meals'!$A$12:$V$61,6),0.25))</f>
        <v/>
      </c>
      <c r="J11" s="244" t="str">
        <f>IF(B11=0,"",FLOOR(VLOOKUP(A11,'All Meals'!$A$12:$V$61,7),0.25))</f>
        <v/>
      </c>
      <c r="K11" s="94" t="str">
        <f>IF(B11=0, "",VLOOKUP(A11,'All Meals'!$A$12:$V$61,10))</f>
        <v/>
      </c>
      <c r="L11" s="95" t="str">
        <f t="shared" si="3"/>
        <v/>
      </c>
      <c r="M11" s="330" t="str">
        <f>IF(B11=0, "",VLOOKUP(A11,'All Meals'!$A$12:$V$61,13))</f>
        <v/>
      </c>
      <c r="N11" s="94" t="str">
        <f>IF(B11=0, "",VLOOKUP(A11,'All Meals'!$A$12:$V$61,16))</f>
        <v/>
      </c>
      <c r="O11" s="415" t="str">
        <f t="shared" si="4"/>
        <v/>
      </c>
      <c r="P11" s="416" t="str">
        <f>IF(B11=0, "",VLOOKUP(A11,'All Meals'!$A$12:$V$61,19))</f>
        <v/>
      </c>
      <c r="Q11" s="94" t="str">
        <f>IF(B11=0, "",VLOOKUP(A11,'All Meals'!$A$12:$V$61,20))</f>
        <v/>
      </c>
      <c r="R11" s="172" t="str">
        <f t="shared" si="0"/>
        <v/>
      </c>
      <c r="T11" s="666" t="s">
        <v>120</v>
      </c>
      <c r="U11" s="667"/>
      <c r="V11" s="667"/>
      <c r="W11" s="667"/>
      <c r="X11" s="667"/>
      <c r="Y11" s="667"/>
      <c r="Z11" s="668"/>
      <c r="AB11" s="79"/>
      <c r="AC11" s="80">
        <v>1</v>
      </c>
      <c r="AD11" s="80">
        <f t="shared" si="6"/>
        <v>0</v>
      </c>
      <c r="AE11" s="80"/>
      <c r="AF11" s="77">
        <v>1</v>
      </c>
      <c r="AG11" s="77" t="str">
        <f t="shared" si="7"/>
        <v/>
      </c>
      <c r="AH11" s="81"/>
      <c r="AI11" s="81">
        <v>1</v>
      </c>
      <c r="AJ11" s="81">
        <f t="shared" si="8"/>
        <v>0</v>
      </c>
      <c r="AK11" s="81"/>
      <c r="AL11" s="77">
        <v>1</v>
      </c>
      <c r="AM11" s="77" t="str">
        <f t="shared" si="9"/>
        <v/>
      </c>
      <c r="AN11" s="82"/>
      <c r="AO11" s="82">
        <v>1</v>
      </c>
      <c r="AP11" s="82">
        <f t="shared" si="10"/>
        <v>0</v>
      </c>
      <c r="AQ11" s="82"/>
      <c r="AR11" s="77">
        <v>1</v>
      </c>
      <c r="AS11" s="77" t="str">
        <f t="shared" si="11"/>
        <v/>
      </c>
      <c r="AT11" s="83"/>
      <c r="AU11" s="83">
        <v>1</v>
      </c>
      <c r="AV11" s="83">
        <f t="shared" si="12"/>
        <v>0</v>
      </c>
      <c r="AW11" s="83"/>
      <c r="AX11" s="77">
        <v>1</v>
      </c>
      <c r="AY11" s="77" t="str">
        <f t="shared" ref="AY11:AY19" si="15">IF(AV11=0,"",INDEX(Cups,AX11))</f>
        <v/>
      </c>
      <c r="AZ11" s="84"/>
      <c r="BA11" s="84">
        <v>1</v>
      </c>
      <c r="BB11" s="85">
        <f t="shared" si="13"/>
        <v>0</v>
      </c>
      <c r="BC11" s="86"/>
      <c r="BD11" s="66">
        <v>1</v>
      </c>
      <c r="BE11" s="66" t="str">
        <f t="shared" si="14"/>
        <v/>
      </c>
    </row>
    <row r="12" spans="1:57" ht="33.75" customHeight="1" thickBot="1">
      <c r="A12" s="425">
        <v>1</v>
      </c>
      <c r="B12" s="425">
        <f t="shared" si="5"/>
        <v>0</v>
      </c>
      <c r="C12" s="432">
        <v>6</v>
      </c>
      <c r="D12" s="59"/>
      <c r="E12" s="171" t="str">
        <f>IF(B12=0,"",FLOOR(VLOOKUP(A12,'All Meals'!$A$12:$V$61,4),0.25))</f>
        <v/>
      </c>
      <c r="F12" s="172" t="str">
        <f t="shared" si="1"/>
        <v/>
      </c>
      <c r="G12" s="171" t="str">
        <f>IF(B12=0,"",FLOOR(VLOOKUP(A12,'All Meals'!$A$12:$V$61,5),0.25))</f>
        <v/>
      </c>
      <c r="H12" s="173" t="str">
        <f t="shared" si="2"/>
        <v/>
      </c>
      <c r="I12" s="244" t="str">
        <f>IF(B12=0,"",FLOOR(VLOOKUP(A12,'All Meals'!$A$12:$V$61,6),0.25))</f>
        <v/>
      </c>
      <c r="J12" s="244" t="str">
        <f>IF(B12=0,"",FLOOR(VLOOKUP(A12,'All Meals'!$A$12:$V$61,7),0.25))</f>
        <v/>
      </c>
      <c r="K12" s="94" t="str">
        <f>IF(B12=0, "",VLOOKUP(A12,'All Meals'!$A$12:$V$61,10))</f>
        <v/>
      </c>
      <c r="L12" s="95" t="str">
        <f t="shared" si="3"/>
        <v/>
      </c>
      <c r="M12" s="330" t="str">
        <f>IF(B12=0, "",VLOOKUP(A12,'All Meals'!$A$12:$V$61,13))</f>
        <v/>
      </c>
      <c r="N12" s="94" t="str">
        <f>IF(B12=0, "",VLOOKUP(A12,'All Meals'!$A$12:$V$61,16))</f>
        <v/>
      </c>
      <c r="O12" s="415" t="str">
        <f t="shared" si="4"/>
        <v/>
      </c>
      <c r="P12" s="416" t="str">
        <f>IF(B12=0, "",VLOOKUP(A12,'All Meals'!$A$12:$V$61,19))</f>
        <v/>
      </c>
      <c r="Q12" s="94" t="str">
        <f>IF(B12=0, "",VLOOKUP(A12,'All Meals'!$A$12:$V$61,20))</f>
        <v/>
      </c>
      <c r="R12" s="172" t="str">
        <f t="shared" si="0"/>
        <v/>
      </c>
      <c r="T12" s="895"/>
      <c r="U12" s="896"/>
      <c r="V12" s="896"/>
      <c r="W12" s="896"/>
      <c r="X12" s="896"/>
      <c r="Y12" s="896"/>
      <c r="Z12" s="897"/>
      <c r="AB12" s="79"/>
      <c r="AC12" s="80">
        <v>1</v>
      </c>
      <c r="AD12" s="80">
        <f t="shared" si="6"/>
        <v>0</v>
      </c>
      <c r="AE12" s="80"/>
      <c r="AF12" s="77">
        <v>1</v>
      </c>
      <c r="AG12" s="77" t="str">
        <f t="shared" si="7"/>
        <v/>
      </c>
      <c r="AH12" s="81"/>
      <c r="AI12" s="81">
        <v>1</v>
      </c>
      <c r="AJ12" s="81">
        <f t="shared" si="8"/>
        <v>0</v>
      </c>
      <c r="AK12" s="81"/>
      <c r="AL12" s="77">
        <v>1</v>
      </c>
      <c r="AM12" s="77" t="str">
        <f t="shared" si="9"/>
        <v/>
      </c>
      <c r="AN12" s="82"/>
      <c r="AO12" s="82">
        <v>1</v>
      </c>
      <c r="AP12" s="82">
        <f t="shared" si="10"/>
        <v>0</v>
      </c>
      <c r="AQ12" s="82"/>
      <c r="AR12" s="77">
        <v>1</v>
      </c>
      <c r="AS12" s="77" t="str">
        <f t="shared" si="11"/>
        <v/>
      </c>
      <c r="AT12" s="83"/>
      <c r="AU12" s="83">
        <v>1</v>
      </c>
      <c r="AV12" s="83">
        <f t="shared" si="12"/>
        <v>0</v>
      </c>
      <c r="AW12" s="83"/>
      <c r="AX12" s="77">
        <v>1</v>
      </c>
      <c r="AY12" s="77" t="str">
        <f t="shared" si="15"/>
        <v/>
      </c>
      <c r="AZ12" s="84"/>
      <c r="BA12" s="84">
        <v>1</v>
      </c>
      <c r="BB12" s="85">
        <f t="shared" si="13"/>
        <v>0</v>
      </c>
      <c r="BC12" s="86"/>
      <c r="BD12" s="66">
        <v>1</v>
      </c>
      <c r="BE12" s="66" t="str">
        <f t="shared" si="14"/>
        <v/>
      </c>
    </row>
    <row r="13" spans="1:57" ht="33.75" customHeight="1">
      <c r="A13" s="425">
        <v>1</v>
      </c>
      <c r="B13" s="425">
        <f t="shared" si="5"/>
        <v>0</v>
      </c>
      <c r="C13" s="432">
        <v>7</v>
      </c>
      <c r="D13" s="59"/>
      <c r="E13" s="171" t="str">
        <f>IF(B13=0,"",FLOOR(VLOOKUP(A13,'All Meals'!$A$12:$V$61,4),0.25))</f>
        <v/>
      </c>
      <c r="F13" s="172" t="str">
        <f t="shared" si="1"/>
        <v/>
      </c>
      <c r="G13" s="171" t="str">
        <f>IF(B13=0,"",FLOOR(VLOOKUP(A13,'All Meals'!$A$12:$V$61,5),0.25))</f>
        <v/>
      </c>
      <c r="H13" s="173" t="str">
        <f t="shared" si="2"/>
        <v/>
      </c>
      <c r="I13" s="244" t="str">
        <f>IF(B13=0,"",FLOOR(VLOOKUP(A13,'All Meals'!$A$12:$V$61,6),0.25))</f>
        <v/>
      </c>
      <c r="J13" s="244" t="str">
        <f>IF(B13=0,"",FLOOR(VLOOKUP(A13,'All Meals'!$A$12:$V$61,7),0.25))</f>
        <v/>
      </c>
      <c r="K13" s="94" t="str">
        <f>IF(B13=0, "",VLOOKUP(A13,'All Meals'!$A$12:$V$61,10))</f>
        <v/>
      </c>
      <c r="L13" s="95" t="str">
        <f t="shared" si="3"/>
        <v/>
      </c>
      <c r="M13" s="330" t="str">
        <f>IF(B13=0, "",VLOOKUP(A13,'All Meals'!$A$12:$V$61,13))</f>
        <v/>
      </c>
      <c r="N13" s="94" t="str">
        <f>IF(B13=0, "",VLOOKUP(A13,'All Meals'!$A$12:$V$61,16))</f>
        <v/>
      </c>
      <c r="O13" s="415" t="str">
        <f t="shared" si="4"/>
        <v/>
      </c>
      <c r="P13" s="416" t="str">
        <f>IF(B13=0, "",VLOOKUP(A13,'All Meals'!$A$12:$V$61,19))</f>
        <v/>
      </c>
      <c r="Q13" s="94" t="str">
        <f>IF(B13=0, "",VLOOKUP(A13,'All Meals'!$A$12:$V$61,20))</f>
        <v/>
      </c>
      <c r="R13" s="172" t="str">
        <f t="shared" si="0"/>
        <v/>
      </c>
      <c r="T13" s="914" t="s">
        <v>328</v>
      </c>
      <c r="U13" s="915"/>
      <c r="V13" s="915"/>
      <c r="W13" s="77">
        <v>1</v>
      </c>
      <c r="X13" s="77">
        <f>INDEX(Cups,W13)</f>
        <v>0</v>
      </c>
      <c r="Y13" s="922"/>
      <c r="Z13" s="923"/>
      <c r="AB13" s="79"/>
      <c r="AC13" s="80">
        <v>1</v>
      </c>
      <c r="AD13" s="80">
        <f t="shared" si="6"/>
        <v>0</v>
      </c>
      <c r="AE13" s="80"/>
      <c r="AF13" s="77">
        <v>1</v>
      </c>
      <c r="AG13" s="77" t="str">
        <f t="shared" si="7"/>
        <v/>
      </c>
      <c r="AH13" s="81"/>
      <c r="AI13" s="81">
        <v>1</v>
      </c>
      <c r="AJ13" s="81">
        <f t="shared" si="8"/>
        <v>0</v>
      </c>
      <c r="AK13" s="81"/>
      <c r="AL13" s="77">
        <v>1</v>
      </c>
      <c r="AM13" s="77" t="str">
        <f t="shared" si="9"/>
        <v/>
      </c>
      <c r="AN13" s="82"/>
      <c r="AO13" s="82">
        <v>1</v>
      </c>
      <c r="AP13" s="82">
        <f t="shared" si="10"/>
        <v>0</v>
      </c>
      <c r="AQ13" s="82"/>
      <c r="AR13" s="77">
        <v>1</v>
      </c>
      <c r="AS13" s="77" t="str">
        <f t="shared" si="11"/>
        <v/>
      </c>
      <c r="AT13" s="83"/>
      <c r="AU13" s="83">
        <v>1</v>
      </c>
      <c r="AV13" s="83">
        <f t="shared" si="12"/>
        <v>0</v>
      </c>
      <c r="AW13" s="83"/>
      <c r="AX13" s="77">
        <v>1</v>
      </c>
      <c r="AY13" s="77" t="str">
        <f t="shared" si="15"/>
        <v/>
      </c>
      <c r="AZ13" s="84"/>
      <c r="BA13" s="84">
        <v>1</v>
      </c>
      <c r="BB13" s="85">
        <f t="shared" si="13"/>
        <v>0</v>
      </c>
      <c r="BC13" s="86"/>
      <c r="BD13" s="66">
        <v>1</v>
      </c>
      <c r="BE13" s="66" t="str">
        <f t="shared" si="14"/>
        <v/>
      </c>
    </row>
    <row r="14" spans="1:57" ht="33.75" customHeight="1">
      <c r="A14" s="425">
        <v>1</v>
      </c>
      <c r="B14" s="425">
        <f t="shared" si="5"/>
        <v>0</v>
      </c>
      <c r="C14" s="432">
        <v>8</v>
      </c>
      <c r="D14" s="59"/>
      <c r="E14" s="171" t="str">
        <f>IF(B14=0,"",FLOOR(VLOOKUP(A14,'All Meals'!$A$12:$V$61,4),0.25))</f>
        <v/>
      </c>
      <c r="F14" s="172" t="str">
        <f t="shared" si="1"/>
        <v/>
      </c>
      <c r="G14" s="171" t="str">
        <f>IF(B14=0,"",FLOOR(VLOOKUP(A14,'All Meals'!$A$12:$V$61,5),0.25))</f>
        <v/>
      </c>
      <c r="H14" s="173" t="str">
        <f t="shared" si="2"/>
        <v/>
      </c>
      <c r="I14" s="244" t="str">
        <f>IF(B14=0,"",FLOOR(VLOOKUP(A14,'All Meals'!$A$12:$V$61,6),0.25))</f>
        <v/>
      </c>
      <c r="J14" s="244" t="str">
        <f>IF(B14=0,"",FLOOR(VLOOKUP(A14,'All Meals'!$A$12:$V$61,7),0.25))</f>
        <v/>
      </c>
      <c r="K14" s="94" t="str">
        <f>IF(B14=0, "",VLOOKUP(A14,'All Meals'!$A$12:$V$61,10))</f>
        <v/>
      </c>
      <c r="L14" s="95" t="str">
        <f t="shared" si="3"/>
        <v/>
      </c>
      <c r="M14" s="330" t="str">
        <f>IF(B14=0, "",VLOOKUP(A14,'All Meals'!$A$12:$V$61,13))</f>
        <v/>
      </c>
      <c r="N14" s="94" t="str">
        <f>IF(B14=0, "",VLOOKUP(A14,'All Meals'!$A$12:$V$61,16))</f>
        <v/>
      </c>
      <c r="O14" s="415" t="str">
        <f t="shared" si="4"/>
        <v/>
      </c>
      <c r="P14" s="416" t="str">
        <f>IF(B14=0, "",VLOOKUP(A14,'All Meals'!$A$12:$V$61,19))</f>
        <v/>
      </c>
      <c r="Q14" s="94" t="str">
        <f>IF(B14=0, "",VLOOKUP(A14,'All Meals'!$A$12:$V$61,20))</f>
        <v/>
      </c>
      <c r="R14" s="172" t="str">
        <f t="shared" si="0"/>
        <v/>
      </c>
      <c r="T14" s="914"/>
      <c r="U14" s="915"/>
      <c r="V14" s="915"/>
      <c r="W14" s="77">
        <v>1</v>
      </c>
      <c r="X14" s="77">
        <f>INDEX(Cups,W14)</f>
        <v>0</v>
      </c>
      <c r="Y14" s="912"/>
      <c r="Z14" s="913"/>
      <c r="AB14" s="79"/>
      <c r="AC14" s="80">
        <v>1</v>
      </c>
      <c r="AD14" s="80">
        <f t="shared" si="6"/>
        <v>0</v>
      </c>
      <c r="AE14" s="80"/>
      <c r="AF14" s="77">
        <v>1</v>
      </c>
      <c r="AG14" s="77" t="str">
        <f t="shared" si="7"/>
        <v/>
      </c>
      <c r="AH14" s="81"/>
      <c r="AI14" s="81">
        <v>1</v>
      </c>
      <c r="AJ14" s="81">
        <f t="shared" si="8"/>
        <v>0</v>
      </c>
      <c r="AK14" s="81"/>
      <c r="AL14" s="77">
        <v>1</v>
      </c>
      <c r="AM14" s="77" t="str">
        <f t="shared" si="9"/>
        <v/>
      </c>
      <c r="AN14" s="82"/>
      <c r="AO14" s="82">
        <v>1</v>
      </c>
      <c r="AP14" s="82">
        <f t="shared" si="10"/>
        <v>0</v>
      </c>
      <c r="AQ14" s="82"/>
      <c r="AR14" s="77">
        <v>1</v>
      </c>
      <c r="AS14" s="77" t="str">
        <f t="shared" si="11"/>
        <v/>
      </c>
      <c r="AT14" s="83"/>
      <c r="AU14" s="83">
        <v>1</v>
      </c>
      <c r="AV14" s="83">
        <f t="shared" si="12"/>
        <v>0</v>
      </c>
      <c r="AW14" s="83"/>
      <c r="AX14" s="77">
        <v>1</v>
      </c>
      <c r="AY14" s="77" t="str">
        <f t="shared" si="15"/>
        <v/>
      </c>
      <c r="AZ14" s="84"/>
      <c r="BA14" s="84">
        <v>1</v>
      </c>
      <c r="BB14" s="85">
        <f t="shared" si="13"/>
        <v>0</v>
      </c>
      <c r="BC14" s="86"/>
      <c r="BD14" s="66">
        <v>1</v>
      </c>
      <c r="BE14" s="66" t="str">
        <f t="shared" si="14"/>
        <v/>
      </c>
    </row>
    <row r="15" spans="1:57" ht="33.75" customHeight="1">
      <c r="A15" s="425">
        <v>1</v>
      </c>
      <c r="B15" s="425">
        <f t="shared" si="5"/>
        <v>0</v>
      </c>
      <c r="C15" s="432">
        <v>9</v>
      </c>
      <c r="D15" s="59"/>
      <c r="E15" s="171" t="str">
        <f>IF(B15=0,"",FLOOR(VLOOKUP(A15,'All Meals'!$A$12:$V$61,4),0.25))</f>
        <v/>
      </c>
      <c r="F15" s="172" t="str">
        <f t="shared" si="1"/>
        <v/>
      </c>
      <c r="G15" s="171" t="str">
        <f>IF(B15=0,"",FLOOR(VLOOKUP(A15,'All Meals'!$A$12:$V$61,5),0.25))</f>
        <v/>
      </c>
      <c r="H15" s="173" t="str">
        <f t="shared" si="2"/>
        <v/>
      </c>
      <c r="I15" s="244" t="str">
        <f>IF(B15=0,"",FLOOR(VLOOKUP(A15,'All Meals'!$A$12:$V$61,6),0.25))</f>
        <v/>
      </c>
      <c r="J15" s="244" t="str">
        <f>IF(B15=0,"",FLOOR(VLOOKUP(A15,'All Meals'!$A$12:$V$61,7),0.25))</f>
        <v/>
      </c>
      <c r="K15" s="94" t="str">
        <f>IF(B15=0, "",VLOOKUP(A15,'All Meals'!$A$12:$V$61,10))</f>
        <v/>
      </c>
      <c r="L15" s="95" t="str">
        <f t="shared" si="3"/>
        <v/>
      </c>
      <c r="M15" s="330" t="str">
        <f>IF(B15=0, "",VLOOKUP(A15,'All Meals'!$A$12:$V$61,13))</f>
        <v/>
      </c>
      <c r="N15" s="94" t="str">
        <f>IF(B15=0, "",VLOOKUP(A15,'All Meals'!$A$12:$V$61,16))</f>
        <v/>
      </c>
      <c r="O15" s="415" t="str">
        <f t="shared" si="4"/>
        <v/>
      </c>
      <c r="P15" s="416" t="str">
        <f>IF(B15=0, "",VLOOKUP(A15,'All Meals'!$A$12:$V$61,19))</f>
        <v/>
      </c>
      <c r="Q15" s="94" t="str">
        <f>IF(B15=0, "",VLOOKUP(A15,'All Meals'!$A$12:$V$61,20))</f>
        <v/>
      </c>
      <c r="R15" s="172" t="str">
        <f t="shared" si="0"/>
        <v/>
      </c>
      <c r="T15" s="914"/>
      <c r="U15" s="915"/>
      <c r="V15" s="915"/>
      <c r="W15" s="77">
        <v>1</v>
      </c>
      <c r="X15" s="77">
        <f>INDEX(Cups,W15)</f>
        <v>0</v>
      </c>
      <c r="Y15" s="912"/>
      <c r="Z15" s="913"/>
      <c r="AB15" s="79"/>
      <c r="AC15" s="80">
        <v>1</v>
      </c>
      <c r="AD15" s="80">
        <f t="shared" si="6"/>
        <v>0</v>
      </c>
      <c r="AE15" s="80"/>
      <c r="AF15" s="77">
        <v>1</v>
      </c>
      <c r="AG15" s="77" t="str">
        <f t="shared" si="7"/>
        <v/>
      </c>
      <c r="AH15" s="81"/>
      <c r="AI15" s="81">
        <v>1</v>
      </c>
      <c r="AJ15" s="81">
        <f t="shared" si="8"/>
        <v>0</v>
      </c>
      <c r="AK15" s="81"/>
      <c r="AL15" s="77">
        <v>1</v>
      </c>
      <c r="AM15" s="77" t="str">
        <f t="shared" si="9"/>
        <v/>
      </c>
      <c r="AN15" s="82"/>
      <c r="AO15" s="82">
        <v>1</v>
      </c>
      <c r="AP15" s="82">
        <f t="shared" si="10"/>
        <v>0</v>
      </c>
      <c r="AQ15" s="82"/>
      <c r="AR15" s="77">
        <v>1</v>
      </c>
      <c r="AS15" s="77" t="str">
        <f t="shared" si="11"/>
        <v/>
      </c>
      <c r="AT15" s="83"/>
      <c r="AU15" s="83">
        <v>1</v>
      </c>
      <c r="AV15" s="83">
        <f t="shared" si="12"/>
        <v>0</v>
      </c>
      <c r="AW15" s="83"/>
      <c r="AX15" s="77">
        <v>1</v>
      </c>
      <c r="AY15" s="77" t="str">
        <f t="shared" si="15"/>
        <v/>
      </c>
      <c r="AZ15" s="84"/>
      <c r="BA15" s="84">
        <v>1</v>
      </c>
      <c r="BB15" s="85">
        <f t="shared" si="13"/>
        <v>0</v>
      </c>
      <c r="BC15" s="86"/>
      <c r="BD15" s="66">
        <v>1</v>
      </c>
      <c r="BE15" s="66" t="str">
        <f t="shared" si="14"/>
        <v/>
      </c>
    </row>
    <row r="16" spans="1:57" ht="38.25" customHeight="1">
      <c r="A16" s="425">
        <v>1</v>
      </c>
      <c r="B16" s="425">
        <f t="shared" si="5"/>
        <v>0</v>
      </c>
      <c r="C16" s="432">
        <v>10</v>
      </c>
      <c r="D16" s="59"/>
      <c r="E16" s="171" t="str">
        <f>IF(B16=0,"",FLOOR(VLOOKUP(A16,'All Meals'!$A$12:$V$61,4),0.25))</f>
        <v/>
      </c>
      <c r="F16" s="172" t="str">
        <f t="shared" si="1"/>
        <v/>
      </c>
      <c r="G16" s="171" t="str">
        <f>IF(B16=0,"",FLOOR(VLOOKUP(A16,'All Meals'!$A$12:$V$61,5),0.25))</f>
        <v/>
      </c>
      <c r="H16" s="173" t="str">
        <f t="shared" si="2"/>
        <v/>
      </c>
      <c r="I16" s="244" t="str">
        <f>IF(B16=0,"",FLOOR(VLOOKUP(A16,'All Meals'!$A$12:$V$61,6),0.25))</f>
        <v/>
      </c>
      <c r="J16" s="244" t="str">
        <f>IF(B16=0,"",FLOOR(VLOOKUP(A16,'All Meals'!$A$12:$V$61,7),0.25))</f>
        <v/>
      </c>
      <c r="K16" s="94" t="str">
        <f>IF(B16=0, "",VLOOKUP(A16,'All Meals'!$A$12:$V$61,10))</f>
        <v/>
      </c>
      <c r="L16" s="95" t="str">
        <f t="shared" si="3"/>
        <v/>
      </c>
      <c r="M16" s="330" t="str">
        <f>IF(B16=0, "",VLOOKUP(A16,'All Meals'!$A$12:$V$61,13))</f>
        <v/>
      </c>
      <c r="N16" s="94" t="str">
        <f>IF(B16=0, "",VLOOKUP(A16,'All Meals'!$A$12:$V$61,16))</f>
        <v/>
      </c>
      <c r="O16" s="415" t="str">
        <f t="shared" si="4"/>
        <v/>
      </c>
      <c r="P16" s="416" t="str">
        <f>IF(B16=0, "",VLOOKUP(A16,'All Meals'!$A$12:$V$61,19))</f>
        <v/>
      </c>
      <c r="Q16" s="94" t="str">
        <f>IF(B16=0, "",VLOOKUP(A16,'All Meals'!$A$12:$V$61,20))</f>
        <v/>
      </c>
      <c r="R16" s="172" t="str">
        <f t="shared" si="0"/>
        <v/>
      </c>
      <c r="T16" s="914"/>
      <c r="U16" s="915"/>
      <c r="V16" s="915"/>
      <c r="W16" s="77">
        <v>1</v>
      </c>
      <c r="X16" s="77">
        <f>INDEX(Cups,W16)</f>
        <v>0</v>
      </c>
      <c r="Y16" s="912"/>
      <c r="Z16" s="913"/>
      <c r="AB16" s="79"/>
      <c r="AC16" s="80">
        <v>1</v>
      </c>
      <c r="AD16" s="80">
        <f t="shared" si="6"/>
        <v>0</v>
      </c>
      <c r="AE16" s="80"/>
      <c r="AF16" s="77">
        <v>1</v>
      </c>
      <c r="AG16" s="77" t="str">
        <f t="shared" si="7"/>
        <v/>
      </c>
      <c r="AH16" s="81"/>
      <c r="AI16" s="81">
        <v>1</v>
      </c>
      <c r="AJ16" s="81">
        <f t="shared" si="8"/>
        <v>0</v>
      </c>
      <c r="AK16" s="81"/>
      <c r="AL16" s="77">
        <v>1</v>
      </c>
      <c r="AM16" s="77" t="str">
        <f t="shared" si="9"/>
        <v/>
      </c>
      <c r="AN16" s="82"/>
      <c r="AO16" s="82">
        <v>1</v>
      </c>
      <c r="AP16" s="82">
        <f t="shared" si="10"/>
        <v>0</v>
      </c>
      <c r="AQ16" s="82"/>
      <c r="AR16" s="77">
        <v>1</v>
      </c>
      <c r="AS16" s="77" t="str">
        <f t="shared" si="11"/>
        <v/>
      </c>
      <c r="AT16" s="83"/>
      <c r="AU16" s="83">
        <v>1</v>
      </c>
      <c r="AV16" s="83">
        <f t="shared" si="12"/>
        <v>0</v>
      </c>
      <c r="AW16" s="83"/>
      <c r="AX16" s="77">
        <v>1</v>
      </c>
      <c r="AY16" s="77" t="str">
        <f t="shared" si="15"/>
        <v/>
      </c>
      <c r="AZ16" s="84"/>
      <c r="BA16" s="84">
        <v>1</v>
      </c>
      <c r="BB16" s="85">
        <f t="shared" si="13"/>
        <v>0</v>
      </c>
      <c r="BC16" s="86"/>
      <c r="BD16" s="66">
        <v>1</v>
      </c>
      <c r="BE16" s="66" t="str">
        <f t="shared" si="14"/>
        <v/>
      </c>
    </row>
    <row r="17" spans="1:57" ht="33.75" customHeight="1">
      <c r="A17" s="425">
        <v>1</v>
      </c>
      <c r="B17" s="425">
        <f t="shared" si="5"/>
        <v>0</v>
      </c>
      <c r="C17" s="432">
        <v>11</v>
      </c>
      <c r="D17" s="59"/>
      <c r="E17" s="171" t="str">
        <f>IF(B17=0,"",FLOOR(VLOOKUP(A17,'All Meals'!$A$12:$V$61,4),0.25))</f>
        <v/>
      </c>
      <c r="F17" s="172" t="str">
        <f t="shared" si="1"/>
        <v/>
      </c>
      <c r="G17" s="171" t="str">
        <f>IF(B17=0,"",FLOOR(VLOOKUP(A17,'All Meals'!$A$12:$V$61,5),0.25))</f>
        <v/>
      </c>
      <c r="H17" s="173" t="str">
        <f t="shared" si="2"/>
        <v/>
      </c>
      <c r="I17" s="244" t="str">
        <f>IF(B17=0,"",FLOOR(VLOOKUP(A17,'All Meals'!$A$12:$V$61,6),0.25))</f>
        <v/>
      </c>
      <c r="J17" s="244" t="str">
        <f>IF(B17=0,"",FLOOR(VLOOKUP(A17,'All Meals'!$A$12:$V$61,7),0.25))</f>
        <v/>
      </c>
      <c r="K17" s="94" t="str">
        <f>IF(B17=0, "",VLOOKUP(A17,'All Meals'!$A$12:$V$61,10))</f>
        <v/>
      </c>
      <c r="L17" s="95" t="str">
        <f t="shared" si="3"/>
        <v/>
      </c>
      <c r="M17" s="330" t="str">
        <f>IF(B17=0, "",VLOOKUP(A17,'All Meals'!$A$12:$V$61,13))</f>
        <v/>
      </c>
      <c r="N17" s="94" t="str">
        <f>IF(B17=0, "",VLOOKUP(A17,'All Meals'!$A$12:$V$61,16))</f>
        <v/>
      </c>
      <c r="O17" s="415" t="str">
        <f t="shared" si="4"/>
        <v/>
      </c>
      <c r="P17" s="416" t="str">
        <f>IF(B17=0, "",VLOOKUP(A17,'All Meals'!$A$12:$V$61,19))</f>
        <v/>
      </c>
      <c r="Q17" s="94" t="str">
        <f>IF(B17=0, "",VLOOKUP(A17,'All Meals'!$A$12:$V$61,20))</f>
        <v/>
      </c>
      <c r="R17" s="172" t="str">
        <f t="shared" si="0"/>
        <v/>
      </c>
      <c r="T17" s="914"/>
      <c r="U17" s="915"/>
      <c r="V17" s="915"/>
      <c r="W17" s="77">
        <v>1</v>
      </c>
      <c r="X17" s="77">
        <f>INDEX(Cups,W17)</f>
        <v>0</v>
      </c>
      <c r="Y17" s="918"/>
      <c r="Z17" s="919"/>
      <c r="AB17" s="79"/>
      <c r="AC17" s="80">
        <v>1</v>
      </c>
      <c r="AD17" s="80">
        <f t="shared" si="6"/>
        <v>0</v>
      </c>
      <c r="AE17" s="80"/>
      <c r="AF17" s="77">
        <v>1</v>
      </c>
      <c r="AG17" s="77" t="str">
        <f t="shared" si="7"/>
        <v/>
      </c>
      <c r="AH17" s="81"/>
      <c r="AI17" s="81">
        <v>1</v>
      </c>
      <c r="AJ17" s="81">
        <f t="shared" si="8"/>
        <v>0</v>
      </c>
      <c r="AK17" s="81"/>
      <c r="AL17" s="77">
        <v>1</v>
      </c>
      <c r="AM17" s="77" t="str">
        <f t="shared" si="9"/>
        <v/>
      </c>
      <c r="AN17" s="82"/>
      <c r="AO17" s="82">
        <v>1</v>
      </c>
      <c r="AP17" s="82">
        <f t="shared" si="10"/>
        <v>0</v>
      </c>
      <c r="AQ17" s="82"/>
      <c r="AR17" s="77">
        <v>1</v>
      </c>
      <c r="AS17" s="77" t="str">
        <f t="shared" si="11"/>
        <v/>
      </c>
      <c r="AT17" s="83"/>
      <c r="AU17" s="83">
        <v>1</v>
      </c>
      <c r="AV17" s="83">
        <f t="shared" si="12"/>
        <v>0</v>
      </c>
      <c r="AW17" s="83"/>
      <c r="AX17" s="77">
        <v>1</v>
      </c>
      <c r="AY17" s="77" t="str">
        <f t="shared" si="15"/>
        <v/>
      </c>
      <c r="AZ17" s="84"/>
      <c r="BA17" s="84">
        <v>1</v>
      </c>
      <c r="BB17" s="85">
        <f t="shared" si="13"/>
        <v>0</v>
      </c>
      <c r="BC17" s="86"/>
      <c r="BD17" s="66">
        <v>1</v>
      </c>
      <c r="BE17" s="66" t="str">
        <f t="shared" si="14"/>
        <v/>
      </c>
    </row>
    <row r="18" spans="1:57" ht="33.75" customHeight="1" thickBot="1">
      <c r="A18" s="425">
        <v>1</v>
      </c>
      <c r="B18" s="425">
        <f t="shared" si="5"/>
        <v>0</v>
      </c>
      <c r="C18" s="432">
        <v>12</v>
      </c>
      <c r="D18" s="59"/>
      <c r="E18" s="171" t="str">
        <f>IF(B18=0,"",FLOOR(VLOOKUP(A18,'All Meals'!$A$12:$V$61,4),0.25))</f>
        <v/>
      </c>
      <c r="F18" s="172" t="str">
        <f t="shared" si="1"/>
        <v/>
      </c>
      <c r="G18" s="171" t="str">
        <f>IF(B18=0,"",FLOOR(VLOOKUP(A18,'All Meals'!$A$12:$V$61,5),0.25))</f>
        <v/>
      </c>
      <c r="H18" s="173" t="str">
        <f t="shared" si="2"/>
        <v/>
      </c>
      <c r="I18" s="244" t="str">
        <f>IF(B18=0,"",FLOOR(VLOOKUP(A18,'All Meals'!$A$12:$V$61,6),0.25))</f>
        <v/>
      </c>
      <c r="J18" s="244" t="str">
        <f>IF(B18=0,"",FLOOR(VLOOKUP(A18,'All Meals'!$A$12:$V$61,7),0.25))</f>
        <v/>
      </c>
      <c r="K18" s="94" t="str">
        <f>IF(B18=0, "",VLOOKUP(A18,'All Meals'!$A$12:$V$61,10))</f>
        <v/>
      </c>
      <c r="L18" s="95" t="str">
        <f t="shared" si="3"/>
        <v/>
      </c>
      <c r="M18" s="330" t="str">
        <f>IF(B18=0, "",VLOOKUP(A18,'All Meals'!$A$12:$V$61,13))</f>
        <v/>
      </c>
      <c r="N18" s="94" t="str">
        <f>IF(B18=0, "",VLOOKUP(A18,'All Meals'!$A$12:$V$61,16))</f>
        <v/>
      </c>
      <c r="O18" s="415" t="str">
        <f t="shared" si="4"/>
        <v/>
      </c>
      <c r="P18" s="416" t="str">
        <f>IF(B18=0, "",VLOOKUP(A18,'All Meals'!$A$12:$V$61,19))</f>
        <v/>
      </c>
      <c r="Q18" s="94" t="str">
        <f>IF(B18=0, "",VLOOKUP(A18,'All Meals'!$A$12:$V$61,20))</f>
        <v/>
      </c>
      <c r="R18" s="172" t="str">
        <f t="shared" si="0"/>
        <v/>
      </c>
      <c r="T18" s="916"/>
      <c r="U18" s="917"/>
      <c r="V18" s="917"/>
      <c r="W18" s="215"/>
      <c r="X18" s="215"/>
      <c r="Y18" s="920">
        <f>SUM(X13:X17)</f>
        <v>0</v>
      </c>
      <c r="Z18" s="921"/>
      <c r="AB18" s="79"/>
      <c r="AC18" s="80">
        <v>1</v>
      </c>
      <c r="AD18" s="80">
        <f t="shared" si="6"/>
        <v>0</v>
      </c>
      <c r="AE18" s="80"/>
      <c r="AF18" s="77">
        <v>1</v>
      </c>
      <c r="AG18" s="77" t="str">
        <f t="shared" si="7"/>
        <v/>
      </c>
      <c r="AH18" s="81"/>
      <c r="AI18" s="81">
        <v>1</v>
      </c>
      <c r="AJ18" s="81">
        <f t="shared" si="8"/>
        <v>0</v>
      </c>
      <c r="AK18" s="81"/>
      <c r="AL18" s="77">
        <v>1</v>
      </c>
      <c r="AM18" s="77" t="str">
        <f t="shared" si="9"/>
        <v/>
      </c>
      <c r="AN18" s="82"/>
      <c r="AO18" s="82">
        <v>1</v>
      </c>
      <c r="AP18" s="82">
        <f t="shared" si="10"/>
        <v>0</v>
      </c>
      <c r="AQ18" s="82"/>
      <c r="AR18" s="77">
        <v>1</v>
      </c>
      <c r="AS18" s="77" t="str">
        <f t="shared" si="11"/>
        <v/>
      </c>
      <c r="AT18" s="83"/>
      <c r="AU18" s="83">
        <v>1</v>
      </c>
      <c r="AV18" s="83">
        <f t="shared" si="12"/>
        <v>0</v>
      </c>
      <c r="AW18" s="83"/>
      <c r="AX18" s="77">
        <v>1</v>
      </c>
      <c r="AY18" s="77" t="str">
        <f t="shared" si="15"/>
        <v/>
      </c>
      <c r="AZ18" s="84"/>
      <c r="BA18" s="84">
        <v>1</v>
      </c>
      <c r="BB18" s="85">
        <f t="shared" si="13"/>
        <v>0</v>
      </c>
      <c r="BC18" s="86"/>
      <c r="BD18" s="66">
        <v>1</v>
      </c>
      <c r="BE18" s="66" t="str">
        <f t="shared" si="14"/>
        <v/>
      </c>
    </row>
    <row r="19" spans="1:57" ht="33.75" customHeight="1" thickBot="1">
      <c r="A19" s="425">
        <v>1</v>
      </c>
      <c r="B19" s="425">
        <f t="shared" si="5"/>
        <v>0</v>
      </c>
      <c r="C19" s="432">
        <v>13</v>
      </c>
      <c r="D19" s="59"/>
      <c r="E19" s="171" t="str">
        <f>IF(B19=0,"",FLOOR(VLOOKUP(A19,'All Meals'!$A$12:$V$61,4),0.25))</f>
        <v/>
      </c>
      <c r="F19" s="172" t="str">
        <f t="shared" si="1"/>
        <v/>
      </c>
      <c r="G19" s="171" t="str">
        <f>IF(B19=0,"",FLOOR(VLOOKUP(A19,'All Meals'!$A$12:$V$61,5),0.25))</f>
        <v/>
      </c>
      <c r="H19" s="173" t="str">
        <f t="shared" si="2"/>
        <v/>
      </c>
      <c r="I19" s="244" t="str">
        <f>IF(B19=0,"",FLOOR(VLOOKUP(A19,'All Meals'!$A$12:$V$61,6),0.25))</f>
        <v/>
      </c>
      <c r="J19" s="244" t="str">
        <f>IF(B19=0,"",FLOOR(VLOOKUP(A19,'All Meals'!$A$12:$V$61,7),0.25))</f>
        <v/>
      </c>
      <c r="K19" s="94" t="str">
        <f>IF(B19=0, "",VLOOKUP(A19,'All Meals'!$A$12:$V$61,10))</f>
        <v/>
      </c>
      <c r="L19" s="95" t="str">
        <f t="shared" si="3"/>
        <v/>
      </c>
      <c r="M19" s="330" t="str">
        <f>IF(B19=0, "",VLOOKUP(A19,'All Meals'!$A$12:$V$61,13))</f>
        <v/>
      </c>
      <c r="N19" s="94" t="str">
        <f>IF(B19=0, "",VLOOKUP(A19,'All Meals'!$A$12:$V$61,16))</f>
        <v/>
      </c>
      <c r="O19" s="415" t="str">
        <f t="shared" si="4"/>
        <v/>
      </c>
      <c r="P19" s="416" t="str">
        <f>IF(B19=0, "",VLOOKUP(A19,'All Meals'!$A$12:$V$61,19))</f>
        <v/>
      </c>
      <c r="Q19" s="94" t="str">
        <f>IF(B19=0, "",VLOOKUP(A19,'All Meals'!$A$12:$V$61,20))</f>
        <v/>
      </c>
      <c r="R19" s="172" t="str">
        <f t="shared" si="0"/>
        <v/>
      </c>
      <c r="T19" s="898" t="s">
        <v>153</v>
      </c>
      <c r="U19" s="899"/>
      <c r="V19" s="899"/>
      <c r="W19" s="899"/>
      <c r="X19" s="899"/>
      <c r="Y19" s="899"/>
      <c r="Z19" s="900"/>
      <c r="AB19" s="234"/>
      <c r="AC19" s="235">
        <v>1</v>
      </c>
      <c r="AD19" s="235">
        <f t="shared" si="6"/>
        <v>0</v>
      </c>
      <c r="AE19" s="235"/>
      <c r="AF19" s="215">
        <v>1</v>
      </c>
      <c r="AG19" s="215" t="str">
        <f t="shared" si="7"/>
        <v/>
      </c>
      <c r="AH19" s="87"/>
      <c r="AI19" s="87">
        <v>1</v>
      </c>
      <c r="AJ19" s="87">
        <f t="shared" si="8"/>
        <v>0</v>
      </c>
      <c r="AK19" s="87"/>
      <c r="AL19" s="215">
        <v>1</v>
      </c>
      <c r="AM19" s="215" t="str">
        <f t="shared" si="9"/>
        <v/>
      </c>
      <c r="AN19" s="236"/>
      <c r="AO19" s="236">
        <v>1</v>
      </c>
      <c r="AP19" s="236">
        <f t="shared" si="10"/>
        <v>0</v>
      </c>
      <c r="AQ19" s="236"/>
      <c r="AR19" s="215">
        <v>1</v>
      </c>
      <c r="AS19" s="215" t="str">
        <f t="shared" si="11"/>
        <v/>
      </c>
      <c r="AT19" s="88"/>
      <c r="AU19" s="88">
        <v>1</v>
      </c>
      <c r="AV19" s="88">
        <f t="shared" si="12"/>
        <v>0</v>
      </c>
      <c r="AW19" s="88"/>
      <c r="AX19" s="215">
        <v>1</v>
      </c>
      <c r="AY19" s="215" t="str">
        <f t="shared" si="15"/>
        <v/>
      </c>
      <c r="AZ19" s="89"/>
      <c r="BA19" s="89">
        <v>1</v>
      </c>
      <c r="BB19" s="90">
        <f t="shared" si="13"/>
        <v>0</v>
      </c>
      <c r="BC19" s="91"/>
      <c r="BD19" s="66">
        <v>1</v>
      </c>
      <c r="BE19" s="66" t="str">
        <f t="shared" si="14"/>
        <v/>
      </c>
    </row>
    <row r="20" spans="1:57" ht="33.75" customHeight="1">
      <c r="A20" s="425">
        <v>1</v>
      </c>
      <c r="B20" s="425">
        <f t="shared" si="5"/>
        <v>0</v>
      </c>
      <c r="C20" s="432">
        <v>14</v>
      </c>
      <c r="D20" s="59"/>
      <c r="E20" s="171" t="str">
        <f>IF(B20=0,"",FLOOR(VLOOKUP(A20,'All Meals'!$A$12:$V$61,4),0.25))</f>
        <v/>
      </c>
      <c r="F20" s="172" t="str">
        <f t="shared" si="1"/>
        <v/>
      </c>
      <c r="G20" s="171" t="str">
        <f>IF(B20=0,"",FLOOR(VLOOKUP(A20,'All Meals'!$A$12:$V$61,5),0.25))</f>
        <v/>
      </c>
      <c r="H20" s="173" t="str">
        <f t="shared" si="2"/>
        <v/>
      </c>
      <c r="I20" s="244" t="str">
        <f>IF(B20=0,"",FLOOR(VLOOKUP(A20,'All Meals'!$A$12:$V$61,6),0.25))</f>
        <v/>
      </c>
      <c r="J20" s="244" t="str">
        <f>IF(B20=0,"",FLOOR(VLOOKUP(A20,'All Meals'!$A$12:$V$61,7),0.25))</f>
        <v/>
      </c>
      <c r="K20" s="94" t="str">
        <f>IF(B20=0, "",VLOOKUP(A20,'All Meals'!$A$12:$V$61,10))</f>
        <v/>
      </c>
      <c r="L20" s="95" t="str">
        <f t="shared" si="3"/>
        <v/>
      </c>
      <c r="M20" s="330" t="str">
        <f>IF(B20=0, "",VLOOKUP(A20,'All Meals'!$A$12:$V$61,13))</f>
        <v/>
      </c>
      <c r="N20" s="94" t="str">
        <f>IF(B20=0, "",VLOOKUP(A20,'All Meals'!$A$12:$V$61,16))</f>
        <v/>
      </c>
      <c r="O20" s="415" t="str">
        <f t="shared" si="4"/>
        <v/>
      </c>
      <c r="P20" s="416" t="str">
        <f>IF(B20=0, "",VLOOKUP(A20,'All Meals'!$A$12:$V$61,19))</f>
        <v/>
      </c>
      <c r="Q20" s="94" t="str">
        <f>IF(B20=0, "",VLOOKUP(A20,'All Meals'!$A$12:$V$61,20))</f>
        <v/>
      </c>
      <c r="R20" s="172" t="str">
        <f t="shared" si="0"/>
        <v/>
      </c>
      <c r="T20" s="694" t="s">
        <v>154</v>
      </c>
      <c r="U20" s="901"/>
      <c r="V20" s="902"/>
      <c r="Y20" s="905"/>
      <c r="Z20" s="906"/>
      <c r="AB20" s="938"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39"/>
      <c r="AD20" s="939"/>
      <c r="AE20" s="939"/>
      <c r="AF20" s="939"/>
      <c r="AG20" s="939"/>
      <c r="AH20" s="939"/>
      <c r="AI20" s="939"/>
      <c r="AJ20" s="939"/>
      <c r="AK20" s="939"/>
      <c r="AL20" s="939"/>
      <c r="AM20" s="939"/>
      <c r="AN20" s="939"/>
      <c r="AO20" s="939"/>
      <c r="AP20" s="939"/>
      <c r="AQ20" s="939"/>
      <c r="AR20" s="939"/>
      <c r="AS20" s="939"/>
      <c r="AT20" s="939"/>
      <c r="AU20" s="939"/>
      <c r="AV20" s="939"/>
      <c r="AW20" s="939"/>
      <c r="AX20" s="939"/>
      <c r="AY20" s="939"/>
      <c r="AZ20" s="939"/>
      <c r="BA20" s="939"/>
      <c r="BB20" s="939"/>
      <c r="BC20" s="940"/>
    </row>
    <row r="21" spans="1:57" ht="33.75" customHeight="1">
      <c r="A21" s="425">
        <v>1</v>
      </c>
      <c r="B21" s="425">
        <f t="shared" si="5"/>
        <v>0</v>
      </c>
      <c r="C21" s="432">
        <v>15</v>
      </c>
      <c r="D21" s="59"/>
      <c r="E21" s="171" t="str">
        <f>IF(B21=0,"",FLOOR(VLOOKUP(A21,'All Meals'!$A$12:$V$61,4),0.25))</f>
        <v/>
      </c>
      <c r="F21" s="172" t="str">
        <f t="shared" si="1"/>
        <v/>
      </c>
      <c r="G21" s="171" t="str">
        <f>IF(B21=0,"",FLOOR(VLOOKUP(A21,'All Meals'!$A$12:$V$61,5),0.25))</f>
        <v/>
      </c>
      <c r="H21" s="173" t="str">
        <f t="shared" si="2"/>
        <v/>
      </c>
      <c r="I21" s="244" t="str">
        <f>IF(B21=0,"",FLOOR(VLOOKUP(A21,'All Meals'!$A$12:$V$61,6),0.25))</f>
        <v/>
      </c>
      <c r="J21" s="244" t="str">
        <f>IF(B21=0,"",FLOOR(VLOOKUP(A21,'All Meals'!$A$12:$V$61,7),0.25))</f>
        <v/>
      </c>
      <c r="K21" s="94" t="str">
        <f>IF(B21=0, "",VLOOKUP(A21,'All Meals'!$A$12:$V$61,10))</f>
        <v/>
      </c>
      <c r="L21" s="95" t="str">
        <f t="shared" si="3"/>
        <v/>
      </c>
      <c r="M21" s="330" t="str">
        <f>IF(B21=0, "",VLOOKUP(A21,'All Meals'!$A$12:$V$61,13))</f>
        <v/>
      </c>
      <c r="N21" s="94" t="str">
        <f>IF(B21=0, "",VLOOKUP(A21,'All Meals'!$A$12:$V$61,16))</f>
        <v/>
      </c>
      <c r="O21" s="415" t="str">
        <f t="shared" si="4"/>
        <v/>
      </c>
      <c r="P21" s="416" t="str">
        <f>IF(B21=0, "",VLOOKUP(A21,'All Meals'!$A$12:$V$61,19))</f>
        <v/>
      </c>
      <c r="Q21" s="94" t="str">
        <f>IF(B21=0, "",VLOOKUP(A21,'All Meals'!$A$12:$V$61,20))</f>
        <v/>
      </c>
      <c r="R21" s="172" t="str">
        <f t="shared" si="0"/>
        <v/>
      </c>
      <c r="T21" s="695"/>
      <c r="U21" s="903"/>
      <c r="V21" s="904"/>
      <c r="Y21" s="907"/>
      <c r="Z21" s="908"/>
      <c r="AB21" s="748" t="s">
        <v>277</v>
      </c>
      <c r="AC21" s="749"/>
      <c r="AD21" s="749"/>
      <c r="AE21" s="749"/>
      <c r="AF21" s="237"/>
      <c r="AG21" s="237"/>
      <c r="AH21" s="750" t="s">
        <v>278</v>
      </c>
      <c r="AI21" s="750"/>
      <c r="AJ21" s="750"/>
      <c r="AK21" s="750"/>
      <c r="AL21" s="237"/>
      <c r="AM21" s="237"/>
      <c r="AN21" s="751" t="s">
        <v>279</v>
      </c>
      <c r="AO21" s="751"/>
      <c r="AP21" s="751"/>
      <c r="AQ21" s="751"/>
      <c r="AR21" s="237"/>
      <c r="AS21" s="237"/>
      <c r="AT21" s="752" t="s">
        <v>280</v>
      </c>
      <c r="AU21" s="752"/>
      <c r="AV21" s="752"/>
      <c r="AW21" s="752"/>
      <c r="AX21" s="237"/>
      <c r="AY21" s="237"/>
      <c r="AZ21" s="941" t="s">
        <v>281</v>
      </c>
      <c r="BA21" s="942"/>
      <c r="BB21" s="942"/>
      <c r="BC21" s="943"/>
    </row>
    <row r="22" spans="1:57" ht="33.75" customHeight="1">
      <c r="A22" s="425">
        <v>1</v>
      </c>
      <c r="B22" s="425">
        <f t="shared" si="5"/>
        <v>0</v>
      </c>
      <c r="C22" s="432">
        <v>16</v>
      </c>
      <c r="D22" s="59"/>
      <c r="E22" s="171" t="str">
        <f>IF(B22=0,"",FLOOR(VLOOKUP(A22,'All Meals'!$A$12:$V$61,4),0.25))</f>
        <v/>
      </c>
      <c r="F22" s="172" t="str">
        <f t="shared" si="1"/>
        <v/>
      </c>
      <c r="G22" s="171" t="str">
        <f>IF(B22=0,"",FLOOR(VLOOKUP(A22,'All Meals'!$A$12:$V$61,5),0.25))</f>
        <v/>
      </c>
      <c r="H22" s="173" t="str">
        <f t="shared" si="2"/>
        <v/>
      </c>
      <c r="I22" s="244" t="str">
        <f>IF(B22=0,"",FLOOR(VLOOKUP(A22,'All Meals'!$A$12:$V$61,6),0.25))</f>
        <v/>
      </c>
      <c r="J22" s="244" t="str">
        <f>IF(B22=0,"",FLOOR(VLOOKUP(A22,'All Meals'!$A$12:$V$61,7),0.25))</f>
        <v/>
      </c>
      <c r="K22" s="94" t="str">
        <f>IF(B22=0, "",VLOOKUP(A22,'All Meals'!$A$12:$V$61,10))</f>
        <v/>
      </c>
      <c r="L22" s="95" t="str">
        <f t="shared" si="3"/>
        <v/>
      </c>
      <c r="M22" s="330" t="str">
        <f>IF(B22=0, "",VLOOKUP(A22,'All Meals'!$A$12:$V$61,13))</f>
        <v/>
      </c>
      <c r="N22" s="94" t="str">
        <f>IF(B22=0, "",VLOOKUP(A22,'All Meals'!$A$12:$V$61,16))</f>
        <v/>
      </c>
      <c r="O22" s="415" t="str">
        <f t="shared" si="4"/>
        <v/>
      </c>
      <c r="P22" s="416" t="str">
        <f>IF(B22=0, "",VLOOKUP(A22,'All Meals'!$A$12:$V$61,19))</f>
        <v/>
      </c>
      <c r="Q22" s="94" t="str">
        <f>IF(B22=0, "",VLOOKUP(A22,'All Meals'!$A$12:$V$61,20))</f>
        <v/>
      </c>
      <c r="R22" s="172" t="str">
        <f t="shared" si="0"/>
        <v/>
      </c>
      <c r="T22" s="692" t="s">
        <v>155</v>
      </c>
      <c r="U22" s="887"/>
      <c r="V22" s="888"/>
      <c r="W22" s="216"/>
      <c r="X22" s="216"/>
      <c r="Y22" s="891">
        <f>FLOOR(Y20,0.125)</f>
        <v>0</v>
      </c>
      <c r="Z22" s="892"/>
      <c r="AB22" s="926"/>
      <c r="AC22" s="927"/>
      <c r="AD22" s="927"/>
      <c r="AE22" s="927"/>
      <c r="AF22" s="327"/>
      <c r="AG22" s="327"/>
      <c r="AH22" s="885"/>
      <c r="AI22" s="885"/>
      <c r="AJ22" s="885"/>
      <c r="AK22" s="885"/>
      <c r="AL22" s="327"/>
      <c r="AM22" s="327"/>
      <c r="AN22" s="746"/>
      <c r="AO22" s="746"/>
      <c r="AP22" s="746"/>
      <c r="AQ22" s="746"/>
      <c r="AR22" s="327"/>
      <c r="AS22" s="327"/>
      <c r="AT22" s="747"/>
      <c r="AU22" s="747"/>
      <c r="AV22" s="747"/>
      <c r="AW22" s="747"/>
      <c r="AX22" s="327"/>
      <c r="AY22" s="327"/>
      <c r="AZ22" s="862"/>
      <c r="BA22" s="863"/>
      <c r="BB22" s="863"/>
      <c r="BC22" s="864"/>
    </row>
    <row r="23" spans="1:57" ht="33.75" customHeight="1" thickBot="1">
      <c r="A23" s="425">
        <v>1</v>
      </c>
      <c r="B23" s="425">
        <f t="shared" si="5"/>
        <v>0</v>
      </c>
      <c r="C23" s="432">
        <v>17</v>
      </c>
      <c r="D23" s="59"/>
      <c r="E23" s="171" t="str">
        <f>IF(B23=0,"",FLOOR(VLOOKUP(A23,'All Meals'!$A$12:$V$61,4),0.25))</f>
        <v/>
      </c>
      <c r="F23" s="172" t="str">
        <f t="shared" si="1"/>
        <v/>
      </c>
      <c r="G23" s="171" t="str">
        <f>IF(B23=0,"",FLOOR(VLOOKUP(A23,'All Meals'!$A$12:$V$61,5),0.25))</f>
        <v/>
      </c>
      <c r="H23" s="173" t="str">
        <f t="shared" si="2"/>
        <v/>
      </c>
      <c r="I23" s="244" t="str">
        <f>IF(B23=0,"",FLOOR(VLOOKUP(A23,'All Meals'!$A$12:$V$61,6),0.25))</f>
        <v/>
      </c>
      <c r="J23" s="244" t="str">
        <f>IF(B23=0,"",FLOOR(VLOOKUP(A23,'All Meals'!$A$12:$V$61,7),0.25))</f>
        <v/>
      </c>
      <c r="K23" s="94" t="str">
        <f>IF(B23=0, "",VLOOKUP(A23,'All Meals'!$A$12:$V$61,10))</f>
        <v/>
      </c>
      <c r="L23" s="95" t="str">
        <f t="shared" si="3"/>
        <v/>
      </c>
      <c r="M23" s="330" t="str">
        <f>IF(B23=0, "",VLOOKUP(A23,'All Meals'!$A$12:$V$61,13))</f>
        <v/>
      </c>
      <c r="N23" s="94" t="str">
        <f>IF(B23=0, "",VLOOKUP(A23,'All Meals'!$A$12:$V$61,16))</f>
        <v/>
      </c>
      <c r="O23" s="415" t="str">
        <f t="shared" si="4"/>
        <v/>
      </c>
      <c r="P23" s="416" t="str">
        <f>IF(B23=0, "",VLOOKUP(A23,'All Meals'!$A$12:$V$61,19))</f>
        <v/>
      </c>
      <c r="Q23" s="94" t="str">
        <f>IF(B23=0, "",VLOOKUP(A23,'All Meals'!$A$12:$V$61,20))</f>
        <v/>
      </c>
      <c r="R23" s="172" t="str">
        <f t="shared" si="0"/>
        <v/>
      </c>
      <c r="T23" s="693"/>
      <c r="U23" s="889"/>
      <c r="V23" s="890"/>
      <c r="W23" s="217"/>
      <c r="X23" s="217"/>
      <c r="Y23" s="893"/>
      <c r="Z23" s="894"/>
      <c r="AB23" s="926"/>
      <c r="AC23" s="927"/>
      <c r="AD23" s="927"/>
      <c r="AE23" s="927"/>
      <c r="AF23" s="327"/>
      <c r="AG23" s="327"/>
      <c r="AH23" s="885"/>
      <c r="AI23" s="885"/>
      <c r="AJ23" s="885"/>
      <c r="AK23" s="885"/>
      <c r="AL23" s="327"/>
      <c r="AM23" s="327"/>
      <c r="AN23" s="746"/>
      <c r="AO23" s="746"/>
      <c r="AP23" s="746"/>
      <c r="AQ23" s="746"/>
      <c r="AR23" s="327"/>
      <c r="AS23" s="327"/>
      <c r="AT23" s="747"/>
      <c r="AU23" s="747"/>
      <c r="AV23" s="747"/>
      <c r="AW23" s="747"/>
      <c r="AX23" s="327"/>
      <c r="AY23" s="327"/>
      <c r="AZ23" s="862"/>
      <c r="BA23" s="863"/>
      <c r="BB23" s="863"/>
      <c r="BC23" s="864"/>
    </row>
    <row r="24" spans="1:57" ht="33.75" customHeight="1">
      <c r="A24" s="425">
        <v>1</v>
      </c>
      <c r="B24" s="425">
        <f t="shared" si="5"/>
        <v>0</v>
      </c>
      <c r="C24" s="432">
        <v>18</v>
      </c>
      <c r="D24" s="59"/>
      <c r="E24" s="171" t="str">
        <f>IF(B24=0,"",FLOOR(VLOOKUP(A24,'All Meals'!$A$12:$V$61,4),0.25))</f>
        <v/>
      </c>
      <c r="F24" s="172" t="str">
        <f t="shared" si="1"/>
        <v/>
      </c>
      <c r="G24" s="171" t="str">
        <f>IF(B24=0,"",FLOOR(VLOOKUP(A24,'All Meals'!$A$12:$V$61,5),0.25))</f>
        <v/>
      </c>
      <c r="H24" s="173" t="str">
        <f t="shared" si="2"/>
        <v/>
      </c>
      <c r="I24" s="244" t="str">
        <f>IF(B24=0,"",FLOOR(VLOOKUP(A24,'All Meals'!$A$12:$V$61,6),0.25))</f>
        <v/>
      </c>
      <c r="J24" s="244" t="str">
        <f>IF(B24=0,"",FLOOR(VLOOKUP(A24,'All Meals'!$A$12:$V$61,7),0.25))</f>
        <v/>
      </c>
      <c r="K24" s="94" t="str">
        <f>IF(B24=0, "",VLOOKUP(A24,'All Meals'!$A$12:$V$61,10))</f>
        <v/>
      </c>
      <c r="L24" s="95" t="str">
        <f t="shared" si="3"/>
        <v/>
      </c>
      <c r="M24" s="330" t="str">
        <f>IF(B24=0, "",VLOOKUP(A24,'All Meals'!$A$12:$V$61,13))</f>
        <v/>
      </c>
      <c r="N24" s="94" t="str">
        <f>IF(B24=0, "",VLOOKUP(A24,'All Meals'!$A$12:$V$61,16))</f>
        <v/>
      </c>
      <c r="O24" s="415" t="str">
        <f t="shared" si="4"/>
        <v/>
      </c>
      <c r="P24" s="416" t="str">
        <f>IF(B24=0, "",VLOOKUP(A24,'All Meals'!$A$12:$V$61,19))</f>
        <v/>
      </c>
      <c r="Q24" s="94" t="str">
        <f>IF(B24=0, "",VLOOKUP(A24,'All Meals'!$A$12:$V$61,20))</f>
        <v/>
      </c>
      <c r="R24" s="172" t="str">
        <f t="shared" si="0"/>
        <v/>
      </c>
      <c r="AB24" s="743"/>
      <c r="AC24" s="744"/>
      <c r="AD24" s="744"/>
      <c r="AE24" s="744"/>
      <c r="AF24" s="327"/>
      <c r="AG24" s="327"/>
      <c r="AH24" s="885"/>
      <c r="AI24" s="885"/>
      <c r="AJ24" s="885"/>
      <c r="AK24" s="885"/>
      <c r="AL24" s="327"/>
      <c r="AM24" s="327"/>
      <c r="AN24" s="746"/>
      <c r="AO24" s="746"/>
      <c r="AP24" s="746"/>
      <c r="AQ24" s="746"/>
      <c r="AR24" s="327"/>
      <c r="AS24" s="327"/>
      <c r="AT24" s="747"/>
      <c r="AU24" s="747"/>
      <c r="AV24" s="747"/>
      <c r="AW24" s="747"/>
      <c r="AX24" s="327"/>
      <c r="AY24" s="327"/>
      <c r="AZ24" s="862"/>
      <c r="BA24" s="863"/>
      <c r="BB24" s="863"/>
      <c r="BC24" s="864"/>
    </row>
    <row r="25" spans="1:57" ht="33.75" customHeight="1">
      <c r="A25" s="425">
        <v>1</v>
      </c>
      <c r="B25" s="425">
        <f t="shared" si="5"/>
        <v>0</v>
      </c>
      <c r="C25" s="432">
        <v>19</v>
      </c>
      <c r="D25" s="59"/>
      <c r="E25" s="171" t="str">
        <f>IF(B25=0,"",FLOOR(VLOOKUP(A25,'All Meals'!$A$12:$V$61,4),0.25))</f>
        <v/>
      </c>
      <c r="F25" s="172" t="str">
        <f t="shared" si="1"/>
        <v/>
      </c>
      <c r="G25" s="171" t="str">
        <f>IF(B25=0,"",FLOOR(VLOOKUP(A25,'All Meals'!$A$12:$V$61,5),0.25))</f>
        <v/>
      </c>
      <c r="H25" s="173" t="str">
        <f t="shared" si="2"/>
        <v/>
      </c>
      <c r="I25" s="244" t="str">
        <f>IF(B25=0,"",FLOOR(VLOOKUP(A25,'All Meals'!$A$12:$V$61,6),0.25))</f>
        <v/>
      </c>
      <c r="J25" s="244" t="str">
        <f>IF(B25=0,"",FLOOR(VLOOKUP(A25,'All Meals'!$A$12:$V$61,7),0.25))</f>
        <v/>
      </c>
      <c r="K25" s="94" t="str">
        <f>IF(B25=0, "",VLOOKUP(A25,'All Meals'!$A$12:$V$61,10))</f>
        <v/>
      </c>
      <c r="L25" s="95" t="str">
        <f t="shared" si="3"/>
        <v/>
      </c>
      <c r="M25" s="330" t="str">
        <f>IF(B25=0, "",VLOOKUP(A25,'All Meals'!$A$12:$V$61,13))</f>
        <v/>
      </c>
      <c r="N25" s="94" t="str">
        <f>IF(B25=0, "",VLOOKUP(A25,'All Meals'!$A$12:$V$61,16))</f>
        <v/>
      </c>
      <c r="O25" s="415" t="str">
        <f t="shared" si="4"/>
        <v/>
      </c>
      <c r="P25" s="416" t="str">
        <f>IF(B25=0, "",VLOOKUP(A25,'All Meals'!$A$12:$V$61,19))</f>
        <v/>
      </c>
      <c r="Q25" s="94" t="str">
        <f>IF(B25=0, "",VLOOKUP(A25,'All Meals'!$A$12:$V$61,20))</f>
        <v/>
      </c>
      <c r="R25" s="172" t="str">
        <f t="shared" si="0"/>
        <v/>
      </c>
      <c r="AB25" s="743"/>
      <c r="AC25" s="744"/>
      <c r="AD25" s="744"/>
      <c r="AE25" s="744"/>
      <c r="AF25" s="327"/>
      <c r="AG25" s="327"/>
      <c r="AH25" s="885"/>
      <c r="AI25" s="885"/>
      <c r="AJ25" s="885"/>
      <c r="AK25" s="885"/>
      <c r="AL25" s="327"/>
      <c r="AM25" s="327"/>
      <c r="AN25" s="746"/>
      <c r="AO25" s="746"/>
      <c r="AP25" s="746"/>
      <c r="AQ25" s="746"/>
      <c r="AR25" s="327"/>
      <c r="AS25" s="327"/>
      <c r="AT25" s="747"/>
      <c r="AU25" s="747"/>
      <c r="AV25" s="747"/>
      <c r="AW25" s="747"/>
      <c r="AX25" s="327"/>
      <c r="AY25" s="327"/>
      <c r="AZ25" s="862"/>
      <c r="BA25" s="863"/>
      <c r="BB25" s="863"/>
      <c r="BC25" s="864"/>
    </row>
    <row r="26" spans="1:57" ht="33.75" customHeight="1" thickBot="1">
      <c r="A26" s="425">
        <v>1</v>
      </c>
      <c r="B26" s="425">
        <f t="shared" si="5"/>
        <v>0</v>
      </c>
      <c r="C26" s="433">
        <v>20</v>
      </c>
      <c r="D26" s="60"/>
      <c r="E26" s="426" t="str">
        <f>IF(B26=0,"",FLOOR(VLOOKUP(A26,'All Meals'!$A$12:$V$61,4),0.25))</f>
        <v/>
      </c>
      <c r="F26" s="172" t="str">
        <f t="shared" si="1"/>
        <v/>
      </c>
      <c r="G26" s="426" t="str">
        <f>IF(B26=0,"",FLOOR(VLOOKUP(A26,'All Meals'!$A$12:$V$61,5),0.25))</f>
        <v/>
      </c>
      <c r="H26" s="173" t="str">
        <f t="shared" si="2"/>
        <v/>
      </c>
      <c r="I26" s="427" t="str">
        <f>IF(B26=0,"",FLOOR(VLOOKUP(A26,'All Meals'!$A$12:$V$61,6),0.25))</f>
        <v/>
      </c>
      <c r="J26" s="427" t="str">
        <f>IF(B26=0,"",FLOOR(VLOOKUP(A26,'All Meals'!$A$12:$V$61,7),0.25))</f>
        <v/>
      </c>
      <c r="K26" s="428" t="str">
        <f>IF(B26=0, "",VLOOKUP(A26,'All Meals'!$A$12:$V$61,10))</f>
        <v/>
      </c>
      <c r="L26" s="95" t="str">
        <f t="shared" si="3"/>
        <v/>
      </c>
      <c r="M26" s="429" t="str">
        <f>IF(B26=0, "",VLOOKUP(A26,'All Meals'!$A$12:$V$61,13))</f>
        <v/>
      </c>
      <c r="N26" s="428" t="str">
        <f>IF(B26=0, "",VLOOKUP(A26,'All Meals'!$A$12:$V$61,16))</f>
        <v/>
      </c>
      <c r="O26" s="415" t="str">
        <f t="shared" si="4"/>
        <v/>
      </c>
      <c r="P26" s="430" t="str">
        <f>IF(B26=0, "",VLOOKUP(A26,'All Meals'!$A$12:$V$61,19))</f>
        <v/>
      </c>
      <c r="Q26" s="428" t="str">
        <f>IF(B26=0, "",VLOOKUP(A26,'All Meals'!$A$12:$V$61,20))</f>
        <v/>
      </c>
      <c r="R26" s="174" t="str">
        <f t="shared" si="0"/>
        <v/>
      </c>
      <c r="AB26" s="736"/>
      <c r="AC26" s="737"/>
      <c r="AD26" s="737"/>
      <c r="AE26" s="737"/>
      <c r="AF26" s="328"/>
      <c r="AG26" s="328"/>
      <c r="AH26" s="886"/>
      <c r="AI26" s="886"/>
      <c r="AJ26" s="886"/>
      <c r="AK26" s="886"/>
      <c r="AL26" s="328"/>
      <c r="AM26" s="328"/>
      <c r="AN26" s="739"/>
      <c r="AO26" s="739"/>
      <c r="AP26" s="739"/>
      <c r="AQ26" s="739"/>
      <c r="AR26" s="328"/>
      <c r="AS26" s="328"/>
      <c r="AT26" s="740"/>
      <c r="AU26" s="740"/>
      <c r="AV26" s="740"/>
      <c r="AW26" s="740"/>
      <c r="AX26" s="328"/>
      <c r="AY26" s="328"/>
      <c r="AZ26" s="935"/>
      <c r="BA26" s="936"/>
      <c r="BB26" s="936"/>
      <c r="BC26" s="937"/>
    </row>
    <row r="27" spans="1:57" ht="33.75" customHeight="1">
      <c r="AB27" s="153"/>
    </row>
    <row r="28" spans="1:57" ht="33.75" customHeight="1">
      <c r="AB28" s="153"/>
      <c r="AE28" s="154"/>
    </row>
    <row r="29" spans="1:57" ht="33.75" customHeight="1"/>
    <row r="30" spans="1:57" ht="33.75" customHeight="1"/>
  </sheetData>
  <sheetProtection algorithmName="SHA-512" hashValue="/AxCsbZi6/LT67lulPTVNnAXwANNp7JPsyk3MqPS4hqp8dEBdvx54+wZpJDvyHn67Jpjina4PN+0w4eh1yWVSA==" saltValue="Y8AmpbgWKHpskkdHH4NCKQ==" spinCount="100000" sheet="1"/>
  <mergeCells count="127">
    <mergeCell ref="BD5:BD6"/>
    <mergeCell ref="BB7:BB8"/>
    <mergeCell ref="BC7:BC8"/>
    <mergeCell ref="AJ7:AJ8"/>
    <mergeCell ref="AK7:AK8"/>
    <mergeCell ref="S5:V5"/>
    <mergeCell ref="AB5:AB6"/>
    <mergeCell ref="BA7:BA8"/>
    <mergeCell ref="T1:Z1"/>
    <mergeCell ref="AB1:BC1"/>
    <mergeCell ref="AM7:AM8"/>
    <mergeCell ref="AN7:AN8"/>
    <mergeCell ref="AO7:AO8"/>
    <mergeCell ref="D2:R2"/>
    <mergeCell ref="T2:V2"/>
    <mergeCell ref="Y2:Z2"/>
    <mergeCell ref="AB2:AW2"/>
    <mergeCell ref="AZ2:BD2"/>
    <mergeCell ref="C1:R1"/>
    <mergeCell ref="AE5:AE6"/>
    <mergeCell ref="Z5:Z8"/>
    <mergeCell ref="S8:V8"/>
    <mergeCell ref="AB3:AN3"/>
    <mergeCell ref="K4:M4"/>
    <mergeCell ref="Q4:R4"/>
    <mergeCell ref="S4:Z4"/>
    <mergeCell ref="AB4:BC4"/>
    <mergeCell ref="Q5:Q6"/>
    <mergeCell ref="K5:K6"/>
    <mergeCell ref="L5:L6"/>
    <mergeCell ref="AP7:AP8"/>
    <mergeCell ref="AQ7:AQ8"/>
    <mergeCell ref="AR7:AR8"/>
    <mergeCell ref="AS7:AS8"/>
    <mergeCell ref="AT7:AT8"/>
    <mergeCell ref="AZ7:AZ8"/>
    <mergeCell ref="AL7:AL8"/>
    <mergeCell ref="BE5:BE6"/>
    <mergeCell ref="S6:V6"/>
    <mergeCell ref="S7:V7"/>
    <mergeCell ref="AB7:AB8"/>
    <mergeCell ref="AC7:AC8"/>
    <mergeCell ref="AD7:AD8"/>
    <mergeCell ref="AE7:AE8"/>
    <mergeCell ref="AF7:AF8"/>
    <mergeCell ref="AI7:AI8"/>
    <mergeCell ref="AN5:AN6"/>
    <mergeCell ref="AQ5:AQ6"/>
    <mergeCell ref="AT5:AT6"/>
    <mergeCell ref="AW5:AW6"/>
    <mergeCell ref="AZ5:AZ6"/>
    <mergeCell ref="BC5:BC6"/>
    <mergeCell ref="AH5:AH6"/>
    <mergeCell ref="AG7:AG8"/>
    <mergeCell ref="AH7:AH8"/>
    <mergeCell ref="AK5:AK6"/>
    <mergeCell ref="AU7:AU8"/>
    <mergeCell ref="AV7:AV8"/>
    <mergeCell ref="AW7:AW8"/>
    <mergeCell ref="AX7:AX8"/>
    <mergeCell ref="AY7:AY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AZ23:BC23"/>
    <mergeCell ref="AB22:AE22"/>
    <mergeCell ref="AH22:AK22"/>
    <mergeCell ref="AN22:AQ22"/>
    <mergeCell ref="T20:V21"/>
    <mergeCell ref="Y20:Z21"/>
    <mergeCell ref="AB20:BC20"/>
    <mergeCell ref="AB21:AE21"/>
    <mergeCell ref="AH21:AK21"/>
    <mergeCell ref="AN21:AQ21"/>
    <mergeCell ref="AT21:AW21"/>
    <mergeCell ref="AZ21:BC21"/>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AZ25:BC25"/>
    <mergeCell ref="AZ22:BC22"/>
    <mergeCell ref="AB23:AE23"/>
    <mergeCell ref="AH23:AK23"/>
    <mergeCell ref="AN23:AQ23"/>
    <mergeCell ref="AT23:AW23"/>
    <mergeCell ref="C4:D6"/>
    <mergeCell ref="C3:Z3"/>
    <mergeCell ref="N4:P4"/>
    <mergeCell ref="P5:P6"/>
    <mergeCell ref="E4:F4"/>
    <mergeCell ref="E5:E6"/>
    <mergeCell ref="F5:F6"/>
    <mergeCell ref="G4:J4"/>
    <mergeCell ref="G5:G6"/>
    <mergeCell ref="H5:H6"/>
    <mergeCell ref="I5:I6"/>
    <mergeCell ref="J5:J6"/>
    <mergeCell ref="O5:O6"/>
    <mergeCell ref="R5:R6"/>
    <mergeCell ref="M5:M6"/>
    <mergeCell ref="N5:N6"/>
  </mergeCells>
  <conditionalFormatting sqref="R7:R26 Z5 F7:J26 L7:L26 O7:O26 Z9">
    <cfRule type="containsText" dxfId="40" priority="10" stopIfTrue="1" operator="containsText" text="Yes">
      <formula>NOT(ISERROR(SEARCH("Yes",F5)))</formula>
    </cfRule>
    <cfRule type="containsText" dxfId="39" priority="11" stopIfTrue="1" operator="containsText" text="No">
      <formula>NOT(ISERROR(SEARCH("No",F5)))</formula>
    </cfRule>
  </conditionalFormatting>
  <conditionalFormatting sqref="AB9:AE9 AH9:AK9">
    <cfRule type="containsText" dxfId="38" priority="9" stopIfTrue="1" operator="containsText" text="Remember">
      <formula>NOT(ISERROR(SEARCH("Remember",AB9)))</formula>
    </cfRule>
  </conditionalFormatting>
  <conditionalFormatting sqref="AB20">
    <cfRule type="containsText" dxfId="37" priority="8" stopIfTrue="1" operator="containsText" text="You">
      <formula>NOT(ISERROR(SEARCH("You",AB20)))</formula>
    </cfRule>
  </conditionalFormatting>
  <conditionalFormatting sqref="AN9:AQ9">
    <cfRule type="containsText" dxfId="36" priority="3" stopIfTrue="1" operator="containsText" text="if">
      <formula>NOT(ISERROR(SEARCH("if",AN9)))</formula>
    </cfRule>
  </conditionalFormatting>
  <conditionalFormatting sqref="AB20">
    <cfRule type="containsText" dxfId="35" priority="2" stopIfTrue="1" operator="containsText" text="You">
      <formula>NOT(ISERROR(SEARCH("You",AB20)))</formula>
    </cfRule>
  </conditionalFormatting>
  <conditionalFormatting sqref="AB20">
    <cfRule type="containsText" dxfId="34" priority="1" stopIfTrue="1" operator="containsText" text="You">
      <formula>NOT(ISERROR(SEARCH("You",AB20)))</formula>
    </cfRule>
  </conditionalFormatting>
  <hyperlinks>
    <hyperlink ref="Y2:Z2" location="'Weekly Report'!A1" display="Go to Weekly Report" xr:uid="{00000000-0004-0000-0A00-000000000000}"/>
    <hyperlink ref="T2:V2" location="'Menu Worksheet Instructions'!A1" display="Go to Instructions" xr:uid="{00000000-0004-0000-0A00-000001000000}"/>
    <hyperlink ref="AZ2:BD2" r:id="rId1" display="https://foodbuyingguide.fns.usda.gov/files/Reports/USDA_FBG_Section2_Vegetables_YieldTable.pdf" xr:uid="{00000000-0004-0000-0A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4577" r:id="rId6" name="Drop Down 1">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24578" r:id="rId7" name="Drop Down 2">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24579" r:id="rId8" name="Drop Down 3">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24580" r:id="rId9" name="Drop Down 4">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24581" r:id="rId10" name="Drop Down 5">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24582" r:id="rId11" name="Drop Down 6">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24583" r:id="rId12" name="Drop Down 7">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24584" r:id="rId13" name="Drop Down 8">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24585" r:id="rId14" name="Drop Down 9">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24586" r:id="rId15" name="Drop Down 10">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24587" r:id="rId16" name="Drop Down 11">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24588" r:id="rId17" name="Drop Down 12">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24589" r:id="rId18" name="Drop Down 13">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24590" r:id="rId19" name="Drop Down 14">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24591" r:id="rId20" name="Drop Down 15">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24592" r:id="rId21" name="Drop Down 16">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24593" r:id="rId22" name="Drop Down 17">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24594" r:id="rId23" name="Drop Down 18">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24595" r:id="rId24" name="Drop Down 19">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24596" r:id="rId25" name="Drop Down 20">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24597"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4598" r:id="rId27" name="Check Box 2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24599" r:id="rId28" name="Check Box 2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24600"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4601"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4602" r:id="rId31" name="Drop Down 26">
              <controlPr defaultSize="0" autoLine="0" autoPict="0">
                <anchor moveWithCells="1">
                  <from>
                    <xdr:col>27</xdr:col>
                    <xdr:colOff>123825</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24603" r:id="rId32" name="Drop Down 27">
              <controlPr defaultSize="0" autoLine="0" autoPict="0">
                <anchor moveWithCells="1">
                  <from>
                    <xdr:col>27</xdr:col>
                    <xdr:colOff>123825</xdr:colOff>
                    <xdr:row>10</xdr:row>
                    <xdr:rowOff>85725</xdr:rowOff>
                  </from>
                  <to>
                    <xdr:col>27</xdr:col>
                    <xdr:colOff>2476500</xdr:colOff>
                    <xdr:row>10</xdr:row>
                    <xdr:rowOff>381000</xdr:rowOff>
                  </to>
                </anchor>
              </controlPr>
            </control>
          </mc:Choice>
        </mc:AlternateContent>
        <mc:AlternateContent xmlns:mc="http://schemas.openxmlformats.org/markup-compatibility/2006">
          <mc:Choice Requires="x14">
            <control shapeId="24604" r:id="rId33" name="Drop Down 28">
              <controlPr defaultSize="0" autoLine="0" autoPict="0">
                <anchor moveWithCells="1">
                  <from>
                    <xdr:col>27</xdr:col>
                    <xdr:colOff>123825</xdr:colOff>
                    <xdr:row>11</xdr:row>
                    <xdr:rowOff>85725</xdr:rowOff>
                  </from>
                  <to>
                    <xdr:col>27</xdr:col>
                    <xdr:colOff>2476500</xdr:colOff>
                    <xdr:row>11</xdr:row>
                    <xdr:rowOff>381000</xdr:rowOff>
                  </to>
                </anchor>
              </controlPr>
            </control>
          </mc:Choice>
        </mc:AlternateContent>
        <mc:AlternateContent xmlns:mc="http://schemas.openxmlformats.org/markup-compatibility/2006">
          <mc:Choice Requires="x14">
            <control shapeId="24605" r:id="rId34" name="Drop Down 29">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4606" r:id="rId35" name="Drop Down 30">
              <controlPr defaultSize="0" autoLine="0" autoPict="0">
                <anchor moveWithCells="1">
                  <from>
                    <xdr:col>27</xdr:col>
                    <xdr:colOff>123825</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24607" r:id="rId36" name="Drop Down 31">
              <controlPr defaultSize="0" autoLine="0" autoPict="0">
                <anchor moveWithCells="1">
                  <from>
                    <xdr:col>27</xdr:col>
                    <xdr:colOff>123825</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24608" r:id="rId37" name="Drop Down 32">
              <controlPr defaultSize="0" autoLine="0" autoPict="0">
                <anchor moveWithCells="1">
                  <from>
                    <xdr:col>27</xdr:col>
                    <xdr:colOff>123825</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24609" r:id="rId38" name="Drop Down 33">
              <controlPr defaultSize="0" autoLine="0" autoPict="0">
                <anchor moveWithCells="1">
                  <from>
                    <xdr:col>27</xdr:col>
                    <xdr:colOff>123825</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24610" r:id="rId39" name="Drop Down 34">
              <controlPr defaultSize="0" autoLine="0" autoPict="0">
                <anchor moveWithCells="1">
                  <from>
                    <xdr:col>27</xdr:col>
                    <xdr:colOff>123825</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24611"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4612"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4613"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4614"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4615"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4616"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4617"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4618"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4619"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4620"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4621" r:id="rId50" name="Drop Down 45">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4622" r:id="rId51" name="Drop Down 46">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4623" r:id="rId52" name="Drop Down 47">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4624" r:id="rId53" name="Drop Down 48">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4625" r:id="rId54" name="Drop Down 49">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4626" r:id="rId55" name="Drop Down 50">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4627" r:id="rId56" name="Drop Down 51">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4628" r:id="rId57" name="Drop Down 52">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4629" r:id="rId58" name="Drop Down 53">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4630" r:id="rId59" name="Drop Down 54">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4631"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4632"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4633"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4634"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4635"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4636"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4637"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4638"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4639"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4640"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4641"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24642"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24643"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24644"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24645"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24646"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24647"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24648"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24649"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24650"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24651" r:id="rId80" name="Drop Down 75">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4652" r:id="rId81" name="Drop Down 76">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4653" r:id="rId82" name="Drop Down 77">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4654" r:id="rId83" name="Drop Down 78">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4655" r:id="rId84" name="Drop Down 79">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4656" r:id="rId85" name="Drop Down 80">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4657" r:id="rId86" name="Drop Down 81">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4658" r:id="rId87" name="Drop Down 82">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4659" r:id="rId88" name="Drop Down 83">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4660" r:id="rId89" name="Drop Down 84">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4661"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24662"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24663"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24664"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24665"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24666"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24667"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24668"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24669"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24670"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24671"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24672"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24673" r:id="rId102" name="Drop Down 97">
              <controlPr defaultSize="0" autoLine="0" autoPict="0">
                <anchor moveWithCells="1">
                  <from>
                    <xdr:col>48</xdr:col>
                    <xdr:colOff>38100</xdr:colOff>
                    <xdr:row>11</xdr:row>
                    <xdr:rowOff>76200</xdr:rowOff>
                  </from>
                  <to>
                    <xdr:col>48</xdr:col>
                    <xdr:colOff>847725</xdr:colOff>
                    <xdr:row>11</xdr:row>
                    <xdr:rowOff>342900</xdr:rowOff>
                  </to>
                </anchor>
              </controlPr>
            </control>
          </mc:Choice>
        </mc:AlternateContent>
        <mc:AlternateContent xmlns:mc="http://schemas.openxmlformats.org/markup-compatibility/2006">
          <mc:Choice Requires="x14">
            <control shapeId="24674"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24675"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24676"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24677"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24678"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24679"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24680"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24681"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4682"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4683"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4684"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4685"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4686"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4687"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4688"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4689"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4690"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4691"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4692"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4693"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4694"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4695"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4696"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4697"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4698" r:id="rId127" name="Drop Down 122">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24699"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4700"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4701" r:id="rId130" name="Drop Down 125">
              <controlPr defaultSize="0" autoLine="0" autoPict="0">
                <anchor moveWithCells="1">
                  <from>
                    <xdr:col>27</xdr:col>
                    <xdr:colOff>123825</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24702"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24703" r:id="rId132" name="Drop Down 127">
              <controlPr defaultSize="0" autoLine="0" autoPict="0">
                <anchor moveWithCells="1">
                  <from>
                    <xdr:col>24</xdr:col>
                    <xdr:colOff>161925</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4704"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24705"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24706" r:id="rId135" name="Drop Down 130">
              <controlPr defaultSize="0" autoLine="0" autoPict="0">
                <anchor moveWithCells="1">
                  <from>
                    <xdr:col>24</xdr:col>
                    <xdr:colOff>171450</xdr:colOff>
                    <xdr:row>16</xdr:row>
                    <xdr:rowOff>104775</xdr:rowOff>
                  </from>
                  <to>
                    <xdr:col>25</xdr:col>
                    <xdr:colOff>371475</xdr:colOff>
                    <xdr:row>16</xdr:row>
                    <xdr:rowOff>371475</xdr:rowOff>
                  </to>
                </anchor>
              </controlPr>
            </control>
          </mc:Choice>
        </mc:AlternateContent>
        <mc:AlternateContent xmlns:mc="http://schemas.openxmlformats.org/markup-compatibility/2006">
          <mc:Choice Requires="x14">
            <control shapeId="24707" r:id="rId136" name="Drop Down 131">
              <controlPr defaultSize="0" autoLine="0" autoPict="0">
                <anchor moveWithCells="1">
                  <from>
                    <xdr:col>30</xdr:col>
                    <xdr:colOff>38100</xdr:colOff>
                    <xdr:row>6</xdr:row>
                    <xdr:rowOff>352425</xdr:rowOff>
                  </from>
                  <to>
                    <xdr:col>30</xdr:col>
                    <xdr:colOff>857250</xdr:colOff>
                    <xdr:row>7</xdr:row>
                    <xdr:rowOff>190500</xdr:rowOff>
                  </to>
                </anchor>
              </controlPr>
            </control>
          </mc:Choice>
        </mc:AlternateContent>
        <mc:AlternateContent xmlns:mc="http://schemas.openxmlformats.org/markup-compatibility/2006">
          <mc:Choice Requires="x14">
            <control shapeId="24708"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24709"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4710"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4711" r:id="rId140" name="Drop Down 135">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24712" r:id="rId141" name="Check Box 136">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V34"/>
  <sheetViews>
    <sheetView showGridLines="0" zoomScaleNormal="100" workbookViewId="0">
      <selection activeCell="L14" sqref="L14:U21"/>
    </sheetView>
  </sheetViews>
  <sheetFormatPr defaultColWidth="9.140625" defaultRowHeight="15"/>
  <cols>
    <col min="1" max="1" width="29.85546875" style="99" customWidth="1"/>
    <col min="2" max="2" width="11.5703125" style="99" customWidth="1"/>
    <col min="3" max="3" width="12.5703125" style="99" customWidth="1"/>
    <col min="4" max="4" width="13.42578125" style="99" customWidth="1"/>
    <col min="5" max="5" width="13.5703125" style="99" customWidth="1"/>
    <col min="6" max="6" width="13.42578125" style="99" customWidth="1"/>
    <col min="7" max="7" width="13.5703125" style="99" customWidth="1"/>
    <col min="8" max="8" width="17.140625" style="99" customWidth="1"/>
    <col min="9" max="9" width="17.42578125" style="99" customWidth="1"/>
    <col min="10" max="10" width="9.140625" style="99" hidden="1" customWidth="1"/>
    <col min="11" max="11" width="2.42578125" style="99" customWidth="1"/>
    <col min="12" max="12" width="10" style="99" bestFit="1" customWidth="1"/>
    <col min="13" max="13" width="11" style="99" customWidth="1"/>
    <col min="14" max="14" width="9.140625" style="99"/>
    <col min="15" max="15" width="7" style="99" customWidth="1"/>
    <col min="16" max="16" width="9.140625" style="99"/>
    <col min="17" max="17" width="9.5703125" style="99" customWidth="1"/>
    <col min="18" max="16384" width="9.140625" style="99"/>
  </cols>
  <sheetData>
    <row r="1" spans="1:22" ht="7.5" customHeight="1" thickBot="1">
      <c r="A1" s="966" t="s">
        <v>400</v>
      </c>
      <c r="B1" s="967"/>
      <c r="C1" s="967"/>
      <c r="D1" s="967"/>
      <c r="E1" s="967"/>
      <c r="F1" s="967"/>
      <c r="G1" s="967"/>
      <c r="H1" s="967"/>
      <c r="I1" s="968"/>
    </row>
    <row r="2" spans="1:22" ht="44.25" customHeight="1" thickBot="1">
      <c r="A2" s="969"/>
      <c r="B2" s="970"/>
      <c r="C2" s="970"/>
      <c r="D2" s="970"/>
      <c r="E2" s="970"/>
      <c r="F2" s="970"/>
      <c r="G2" s="970"/>
      <c r="H2" s="970"/>
      <c r="I2" s="971"/>
      <c r="M2" s="280"/>
      <c r="N2" s="972" t="s">
        <v>401</v>
      </c>
      <c r="O2" s="973"/>
      <c r="P2" s="973"/>
      <c r="Q2" s="974"/>
    </row>
    <row r="3" spans="1:22" ht="15.75" thickBot="1"/>
    <row r="4" spans="1:22" ht="52.5" customHeight="1" thickBot="1">
      <c r="A4" s="238" t="s">
        <v>402</v>
      </c>
      <c r="B4" s="245" t="s">
        <v>289</v>
      </c>
      <c r="C4" s="418" t="s">
        <v>332</v>
      </c>
      <c r="D4" s="417" t="s">
        <v>350</v>
      </c>
      <c r="E4" s="417" t="s">
        <v>367</v>
      </c>
      <c r="F4" s="417" t="s">
        <v>385</v>
      </c>
      <c r="G4" s="246" t="s">
        <v>403</v>
      </c>
      <c r="H4" s="623" t="s">
        <v>404</v>
      </c>
      <c r="I4" s="624" t="s">
        <v>405</v>
      </c>
      <c r="L4" s="982" t="s">
        <v>406</v>
      </c>
      <c r="M4" s="983"/>
      <c r="N4" s="981" t="s">
        <v>407</v>
      </c>
      <c r="O4" s="981"/>
      <c r="P4" s="981" t="s">
        <v>408</v>
      </c>
      <c r="Q4" s="981"/>
      <c r="R4" s="988" t="s">
        <v>409</v>
      </c>
      <c r="S4" s="989"/>
      <c r="T4" s="986" t="s">
        <v>410</v>
      </c>
      <c r="U4" s="987"/>
    </row>
    <row r="5" spans="1:22" ht="30" customHeight="1" thickBot="1">
      <c r="A5" s="247" t="s">
        <v>411</v>
      </c>
      <c r="B5" s="248">
        <f>MIN(Monday!K7:K26)</f>
        <v>0</v>
      </c>
      <c r="C5" s="248">
        <f>MIN(Tuesday!K7:K26)</f>
        <v>0</v>
      </c>
      <c r="D5" s="248">
        <f>MIN(Wednesday!K7:K26)</f>
        <v>0</v>
      </c>
      <c r="E5" s="248">
        <f>MIN(Thursday!K7:K26)</f>
        <v>0</v>
      </c>
      <c r="F5" s="248">
        <f>MIN(Friday!K7:K26)</f>
        <v>0</v>
      </c>
      <c r="G5" s="622">
        <f>SUM(B5:F5)</f>
        <v>0</v>
      </c>
      <c r="H5" s="97">
        <v>2.5</v>
      </c>
      <c r="I5" s="98" t="str">
        <f>IF(G5&gt;=H5, "Yes", "No")</f>
        <v>No</v>
      </c>
      <c r="L5" s="984"/>
      <c r="M5" s="985"/>
      <c r="N5" s="976">
        <f>S6</f>
        <v>0</v>
      </c>
      <c r="O5" s="976"/>
      <c r="P5" s="976">
        <f>S7</f>
        <v>0</v>
      </c>
      <c r="Q5" s="976"/>
      <c r="R5" s="965">
        <f>IF(ISERROR(P5/N5),0, P5/N5)</f>
        <v>0</v>
      </c>
      <c r="S5" s="965"/>
      <c r="T5" s="990" t="str">
        <f>IF(R5&lt;=0.5, "Yes", "No")</f>
        <v>Yes</v>
      </c>
      <c r="U5" s="991"/>
    </row>
    <row r="6" spans="1:22" ht="30" hidden="1" customHeight="1">
      <c r="A6" s="299"/>
      <c r="B6" s="300"/>
      <c r="C6" s="300"/>
      <c r="D6" s="300"/>
      <c r="E6" s="300"/>
      <c r="F6" s="300"/>
      <c r="G6" s="301"/>
      <c r="H6" s="302"/>
      <c r="I6" s="302"/>
      <c r="L6" s="303"/>
      <c r="M6" s="303" t="s">
        <v>412</v>
      </c>
      <c r="N6" s="114">
        <f>MAX(Monday!K7:K26)</f>
        <v>0</v>
      </c>
      <c r="O6" s="114">
        <f>MAX(Tuesday!K7:K26)</f>
        <v>0</v>
      </c>
      <c r="P6" s="114">
        <f>MAX(Wednesday!K7:K26)</f>
        <v>0</v>
      </c>
      <c r="Q6" s="114">
        <f>MAX(Thursday!K7:K26)</f>
        <v>0</v>
      </c>
      <c r="R6" s="114">
        <f>MAX(Friday!K7:K26)</f>
        <v>0</v>
      </c>
      <c r="S6" s="306">
        <f>SUM(N6:R6)</f>
        <v>0</v>
      </c>
      <c r="T6" s="302"/>
      <c r="U6" s="302"/>
    </row>
    <row r="7" spans="1:22" ht="30" hidden="1" customHeight="1">
      <c r="A7" s="299"/>
      <c r="B7" s="300"/>
      <c r="C7" s="300"/>
      <c r="D7" s="300"/>
      <c r="E7" s="300"/>
      <c r="F7" s="300"/>
      <c r="G7" s="301"/>
      <c r="H7" s="302"/>
      <c r="I7" s="302"/>
      <c r="L7" s="303"/>
      <c r="M7" s="303" t="s">
        <v>413</v>
      </c>
      <c r="N7" s="119">
        <f>MAX(Monday!M7:M26)</f>
        <v>0</v>
      </c>
      <c r="O7" s="119">
        <f>MAX(Tuesday!M7:M26)</f>
        <v>0</v>
      </c>
      <c r="P7" s="119">
        <f>MAX(Wednesday!M7:M26)</f>
        <v>0</v>
      </c>
      <c r="Q7" s="119">
        <f>MAX(Thursday!M7:M26)</f>
        <v>0</v>
      </c>
      <c r="R7" s="119">
        <f>MAX(Friday!M7:M26)</f>
        <v>0</v>
      </c>
      <c r="S7" s="307">
        <f>SUM(N7:R7)</f>
        <v>0</v>
      </c>
      <c r="T7" s="302"/>
      <c r="U7" s="302"/>
    </row>
    <row r="8" spans="1:22" ht="22.5" customHeight="1" thickBot="1">
      <c r="A8" s="100"/>
      <c r="B8" s="101"/>
      <c r="C8" s="101"/>
      <c r="D8" s="101"/>
      <c r="E8" s="101"/>
      <c r="F8" s="101"/>
      <c r="G8" s="101"/>
      <c r="H8" s="102"/>
      <c r="I8" s="102"/>
    </row>
    <row r="9" spans="1:22" ht="65.25" customHeight="1" thickBot="1">
      <c r="B9" s="103" t="s">
        <v>289</v>
      </c>
      <c r="C9" s="419" t="s">
        <v>332</v>
      </c>
      <c r="D9" s="419" t="s">
        <v>350</v>
      </c>
      <c r="E9" s="419" t="s">
        <v>367</v>
      </c>
      <c r="F9" s="419" t="s">
        <v>385</v>
      </c>
      <c r="G9" s="104" t="s">
        <v>403</v>
      </c>
      <c r="H9" s="105" t="s">
        <v>404</v>
      </c>
      <c r="I9" s="106" t="s">
        <v>405</v>
      </c>
      <c r="L9" s="977" t="s">
        <v>414</v>
      </c>
      <c r="M9" s="978"/>
      <c r="N9" s="992" t="s">
        <v>415</v>
      </c>
      <c r="O9" s="992"/>
      <c r="P9" s="992" t="s">
        <v>416</v>
      </c>
      <c r="Q9" s="992"/>
      <c r="R9" s="993" t="s">
        <v>417</v>
      </c>
      <c r="S9" s="994"/>
      <c r="T9" s="986" t="s">
        <v>410</v>
      </c>
      <c r="U9" s="987"/>
    </row>
    <row r="10" spans="1:22" ht="30.75" customHeight="1" thickBot="1">
      <c r="A10" s="107" t="s">
        <v>418</v>
      </c>
      <c r="B10" s="108">
        <f>MIN(Monday!N7:N26)</f>
        <v>0</v>
      </c>
      <c r="C10" s="108">
        <f>MIN(Tuesday!N7:N26)</f>
        <v>0</v>
      </c>
      <c r="D10" s="108">
        <f>MIN(Wednesday!N7:N26)</f>
        <v>0</v>
      </c>
      <c r="E10" s="108">
        <f>MIN(Thursday!N7:N26)</f>
        <v>0</v>
      </c>
      <c r="F10" s="108">
        <f>MIN(Friday!N7:N26)</f>
        <v>0</v>
      </c>
      <c r="G10" s="109">
        <f t="shared" ref="G10:G17" si="0">SUM(B10:F10)</f>
        <v>0</v>
      </c>
      <c r="H10" s="552">
        <v>3.75</v>
      </c>
      <c r="I10" s="111" t="str">
        <f t="shared" ref="I10:I17" si="1">IF(G10&gt;=H10, "Yes", "No")</f>
        <v>No</v>
      </c>
      <c r="L10" s="979"/>
      <c r="M10" s="980"/>
      <c r="N10" s="976">
        <f>S11</f>
        <v>0</v>
      </c>
      <c r="O10" s="976"/>
      <c r="P10" s="976">
        <f>S12</f>
        <v>0</v>
      </c>
      <c r="Q10" s="976"/>
      <c r="R10" s="965">
        <f>IF(ISERROR(P10/N10),0, P10/N10)</f>
        <v>0</v>
      </c>
      <c r="S10" s="965"/>
      <c r="T10" s="990" t="str">
        <f>IF(R10&lt;=0.5, "Yes", "No")</f>
        <v>Yes</v>
      </c>
      <c r="U10" s="991"/>
    </row>
    <row r="11" spans="1:22" ht="30.75" hidden="1" customHeight="1">
      <c r="A11" s="402"/>
      <c r="B11" s="403"/>
      <c r="C11" s="403"/>
      <c r="D11" s="403"/>
      <c r="E11" s="403"/>
      <c r="F11" s="403"/>
      <c r="G11" s="404"/>
      <c r="H11" s="405"/>
      <c r="I11" s="406"/>
      <c r="L11" s="303"/>
      <c r="M11" s="303"/>
      <c r="N11" s="114">
        <f>MAX(Monday!N7:N26)</f>
        <v>0</v>
      </c>
      <c r="O11" s="114">
        <f>MAX(Tuesday!N7:N26)</f>
        <v>0</v>
      </c>
      <c r="P11" s="114">
        <f>MAX(Wednesday!N7:N26)</f>
        <v>0</v>
      </c>
      <c r="Q11" s="114">
        <f>MAX(Thursday!N7:N26)</f>
        <v>0</v>
      </c>
      <c r="R11" s="114">
        <f>MAX(Friday!N7:N26)</f>
        <v>0</v>
      </c>
      <c r="S11" s="306">
        <f>SUM(N11:R11)</f>
        <v>0</v>
      </c>
      <c r="T11" s="302"/>
      <c r="U11" s="302"/>
    </row>
    <row r="12" spans="1:22" ht="30.75" hidden="1" customHeight="1" thickBot="1">
      <c r="A12" s="402"/>
      <c r="B12" s="403"/>
      <c r="C12" s="403"/>
      <c r="D12" s="403"/>
      <c r="E12" s="403"/>
      <c r="F12" s="403"/>
      <c r="G12" s="404"/>
      <c r="H12" s="405"/>
      <c r="I12" s="406"/>
      <c r="L12" s="303"/>
      <c r="M12" s="303"/>
      <c r="N12" s="119">
        <f>MAX(Monday!P7:P26)</f>
        <v>0</v>
      </c>
      <c r="O12" s="119">
        <f>MAX(Tuesday!P7:P26)</f>
        <v>0</v>
      </c>
      <c r="P12" s="119">
        <f>MAX(Wednesday!P7:P26)</f>
        <v>0</v>
      </c>
      <c r="Q12" s="119">
        <f>MAX(Thursday!P7:P26)</f>
        <v>0</v>
      </c>
      <c r="R12" s="119">
        <f>MAX(Friday!P7:P26)</f>
        <v>0</v>
      </c>
      <c r="S12" s="306">
        <f>SUM(N12:R12)</f>
        <v>0</v>
      </c>
      <c r="T12" s="302"/>
      <c r="U12" s="302"/>
    </row>
    <row r="13" spans="1:22" ht="36.75" customHeight="1" thickBot="1">
      <c r="A13" s="112" t="s">
        <v>419</v>
      </c>
      <c r="B13" s="113">
        <f>IF(Monday!AR3=TRUE,SUM('Optional VegBar'!G16,Monday!AG7),Monday!AG7)</f>
        <v>0</v>
      </c>
      <c r="C13" s="113">
        <f>IF(Tuesday!AR3=TRUE,SUM('Optional VegBar'!G16,Tuesday!AG7),Tuesday!AG7)</f>
        <v>0</v>
      </c>
      <c r="D13" s="113">
        <f>IF(Wednesday!AR3=TRUE,SUM('Optional VegBar'!G16,Wednesday!AG7),Wednesday!AG7)</f>
        <v>0</v>
      </c>
      <c r="E13" s="113">
        <f>IF(Thursday!AR3=TRUE,SUM('Optional VegBar'!G16,Thursday!AG7),Thursday!AG7)</f>
        <v>0</v>
      </c>
      <c r="F13" s="113">
        <f>IF(Friday!AR3=TRUE,SUM('Optional VegBar'!G16,Friday!AG7),Friday!AG7)</f>
        <v>0</v>
      </c>
      <c r="G13" s="114">
        <f t="shared" si="0"/>
        <v>0</v>
      </c>
      <c r="H13" s="115">
        <v>0.5</v>
      </c>
      <c r="I13" s="116" t="str">
        <f t="shared" si="1"/>
        <v>No</v>
      </c>
      <c r="L13" s="975" t="s">
        <v>420</v>
      </c>
      <c r="M13" s="975"/>
      <c r="N13" s="975"/>
      <c r="O13" s="975"/>
      <c r="P13" s="975"/>
      <c r="Q13" s="975"/>
      <c r="R13" s="975"/>
      <c r="S13" s="975"/>
      <c r="T13" s="975"/>
      <c r="U13" s="975"/>
      <c r="V13" s="401"/>
    </row>
    <row r="14" spans="1:22" ht="33" customHeight="1" thickTop="1">
      <c r="A14" s="117" t="s">
        <v>421</v>
      </c>
      <c r="B14" s="118">
        <f>IF(Monday!AR3=TRUE, SUM('Optional VegBar'!M16,Monday!AM7),Monday!AM7)</f>
        <v>0</v>
      </c>
      <c r="C14" s="118">
        <f>IF(Tuesday!AR3=TRUE, SUM('Optional VegBar'!M16,Tuesday!AM7),Tuesday!AM7)</f>
        <v>0</v>
      </c>
      <c r="D14" s="118">
        <f>IF(Wednesday!AR3=TRUE, SUM('Optional VegBar'!M16,Wednesday!AM7),Wednesday!AM7)</f>
        <v>0</v>
      </c>
      <c r="E14" s="118">
        <f>IF(Thursday!AR3=TRUE, SUM('Optional VegBar'!M16,Thursday!AM7),Thursday!AM7)</f>
        <v>0</v>
      </c>
      <c r="F14" s="118">
        <f>IF(Friday!AR3=TRUE, SUM('Optional VegBar'!M16,Friday!AM7),Friday!AM7)</f>
        <v>0</v>
      </c>
      <c r="G14" s="119">
        <f t="shared" si="0"/>
        <v>0</v>
      </c>
      <c r="H14" s="95">
        <v>0.75</v>
      </c>
      <c r="I14" s="96" t="str">
        <f t="shared" si="1"/>
        <v>No</v>
      </c>
      <c r="L14" s="998"/>
      <c r="M14" s="999"/>
      <c r="N14" s="999"/>
      <c r="O14" s="999"/>
      <c r="P14" s="999"/>
      <c r="Q14" s="999"/>
      <c r="R14" s="999"/>
      <c r="S14" s="999"/>
      <c r="T14" s="999"/>
      <c r="U14" s="1000"/>
      <c r="V14" s="281"/>
    </row>
    <row r="15" spans="1:22" ht="38.25" customHeight="1">
      <c r="A15" s="117" t="s">
        <v>422</v>
      </c>
      <c r="B15" s="118">
        <f>IF(Monday!AR3=TRUE, SUM('Optional VegBar'!S16,Monday!AS7),Monday!AS7)</f>
        <v>0</v>
      </c>
      <c r="C15" s="118">
        <f>IF(Tuesday!AR3=TRUE, SUM('Optional VegBar'!S16,Tuesday!AS7),Tuesday!AS7)</f>
        <v>0</v>
      </c>
      <c r="D15" s="118">
        <f>IF(Wednesday!AR3=TRUE, SUM('Optional VegBar'!S16,Wednesday!AS7),Wednesday!AS7)</f>
        <v>0</v>
      </c>
      <c r="E15" s="118">
        <f>IF(Thursday!AR3=TRUE, SUM('Optional VegBar'!S16,Thursday!AS7),Thursday!AS7)</f>
        <v>0</v>
      </c>
      <c r="F15" s="118">
        <f>IF(Friday!AR3=TRUE, SUM('Optional VegBar'!S16,Friday!AS7),Friday!AS7)</f>
        <v>0</v>
      </c>
      <c r="G15" s="119">
        <f t="shared" si="0"/>
        <v>0</v>
      </c>
      <c r="H15" s="95">
        <v>0.5</v>
      </c>
      <c r="I15" s="96" t="str">
        <f t="shared" si="1"/>
        <v>No</v>
      </c>
      <c r="L15" s="1001"/>
      <c r="M15" s="847"/>
      <c r="N15" s="847"/>
      <c r="O15" s="847"/>
      <c r="P15" s="847"/>
      <c r="Q15" s="847"/>
      <c r="R15" s="847"/>
      <c r="S15" s="847"/>
      <c r="T15" s="847"/>
      <c r="U15" s="1002"/>
      <c r="V15" s="281"/>
    </row>
    <row r="16" spans="1:22" ht="35.25" customHeight="1">
      <c r="A16" s="117" t="s">
        <v>423</v>
      </c>
      <c r="B16" s="118">
        <f>IF(Monday!AR3=TRUE, SUM('Optional VegBar'!Y16,Monday!AY7),Monday!AY7)</f>
        <v>0</v>
      </c>
      <c r="C16" s="118">
        <f>IF(Tuesday!AR3=TRUE, SUM('Optional VegBar'!Y16,Tuesday!AY7),Tuesday!AY7)</f>
        <v>0</v>
      </c>
      <c r="D16" s="118">
        <f>IF(Wednesday!AR3=TRUE, SUM('Optional VegBar'!Y16,Wednesday!AY7),Wednesday!AY7)</f>
        <v>0</v>
      </c>
      <c r="E16" s="118">
        <f>IF(Thursday!AR3=TRUE, SUM('Optional VegBar'!Y16,Thursday!AY7),Thursday!AY7)</f>
        <v>0</v>
      </c>
      <c r="F16" s="118">
        <f>IF(Friday!AR3=TRUE, SUM('Optional VegBar'!Y16,Friday!AY7),Friday!AY7)</f>
        <v>0</v>
      </c>
      <c r="G16" s="119">
        <f t="shared" si="0"/>
        <v>0</v>
      </c>
      <c r="H16" s="95">
        <v>0.5</v>
      </c>
      <c r="I16" s="96" t="str">
        <f t="shared" si="1"/>
        <v>No</v>
      </c>
      <c r="L16" s="1001"/>
      <c r="M16" s="847"/>
      <c r="N16" s="847"/>
      <c r="O16" s="847"/>
      <c r="P16" s="847"/>
      <c r="Q16" s="847"/>
      <c r="R16" s="847"/>
      <c r="S16" s="847"/>
      <c r="T16" s="847"/>
      <c r="U16" s="1002"/>
      <c r="V16" s="281"/>
    </row>
    <row r="17" spans="1:22" ht="48.75" customHeight="1" thickBot="1">
      <c r="A17" s="120" t="s">
        <v>424</v>
      </c>
      <c r="B17" s="121">
        <f>IF(Monday!AR3=TRUE,SUM('Optional VegBar'!AE16,Monday!BE5),Monday!BE5)</f>
        <v>0</v>
      </c>
      <c r="C17" s="121">
        <f>IF(Tuesday!AR3=TRUE,SUM('Optional VegBar'!AE16,Tuesday!BE5),Tuesday!BE5)</f>
        <v>0</v>
      </c>
      <c r="D17" s="121">
        <f>IF(Wednesday!AR3=TRUE,SUM('Optional VegBar'!AE16,Wednesday!BE5),Wednesday!BE5)</f>
        <v>0</v>
      </c>
      <c r="E17" s="121">
        <f>IF(Thursday!AR3=TRUE,SUM('Optional VegBar'!AE16,Thursday!BE5),Thursday!BE5)</f>
        <v>0</v>
      </c>
      <c r="F17" s="121">
        <f>IF(Friday!AR3=TRUE,SUM('Optional VegBar'!AE16,Friday!BE5),Friday!BE5)</f>
        <v>0</v>
      </c>
      <c r="G17" s="622">
        <f t="shared" si="0"/>
        <v>0</v>
      </c>
      <c r="H17" s="97">
        <v>0.5</v>
      </c>
      <c r="I17" s="98" t="str">
        <f t="shared" si="1"/>
        <v>No</v>
      </c>
      <c r="L17" s="1001"/>
      <c r="M17" s="847"/>
      <c r="N17" s="847"/>
      <c r="O17" s="847"/>
      <c r="P17" s="847"/>
      <c r="Q17" s="847"/>
      <c r="R17" s="847"/>
      <c r="S17" s="847"/>
      <c r="T17" s="847"/>
      <c r="U17" s="1002"/>
      <c r="V17" s="281"/>
    </row>
    <row r="18" spans="1:22" ht="7.5" customHeight="1" thickBot="1">
      <c r="A18" s="122"/>
      <c r="B18" s="101"/>
      <c r="C18" s="101"/>
      <c r="D18" s="101"/>
      <c r="E18" s="101"/>
      <c r="F18" s="101"/>
      <c r="G18" s="101"/>
      <c r="H18" s="101"/>
      <c r="I18" s="102"/>
      <c r="L18" s="1001"/>
      <c r="M18" s="847"/>
      <c r="N18" s="847"/>
      <c r="O18" s="847"/>
      <c r="P18" s="847"/>
      <c r="Q18" s="847"/>
      <c r="R18" s="847"/>
      <c r="S18" s="847"/>
      <c r="T18" s="847"/>
      <c r="U18" s="1002"/>
      <c r="V18" s="281"/>
    </row>
    <row r="19" spans="1:22" ht="48" thickBot="1">
      <c r="B19" s="103" t="s">
        <v>289</v>
      </c>
      <c r="C19" s="419" t="s">
        <v>332</v>
      </c>
      <c r="D19" s="419" t="s">
        <v>350</v>
      </c>
      <c r="E19" s="419" t="s">
        <v>367</v>
      </c>
      <c r="F19" s="419" t="s">
        <v>385</v>
      </c>
      <c r="G19" s="104" t="s">
        <v>403</v>
      </c>
      <c r="H19" s="105" t="s">
        <v>425</v>
      </c>
      <c r="I19" s="106" t="s">
        <v>405</v>
      </c>
      <c r="L19" s="1001"/>
      <c r="M19" s="847"/>
      <c r="N19" s="847"/>
      <c r="O19" s="847"/>
      <c r="P19" s="847"/>
      <c r="Q19" s="847"/>
      <c r="R19" s="847"/>
      <c r="S19" s="847"/>
      <c r="T19" s="847"/>
      <c r="U19" s="1002"/>
      <c r="V19" s="281"/>
    </row>
    <row r="20" spans="1:22" ht="36" customHeight="1">
      <c r="A20" s="139" t="s">
        <v>426</v>
      </c>
      <c r="B20" s="242">
        <f>MIN(Monday!E7:E26)</f>
        <v>0</v>
      </c>
      <c r="C20" s="242">
        <f>MIN(Tuesday!E7:E26)</f>
        <v>0</v>
      </c>
      <c r="D20" s="242">
        <f>MIN(Wednesday!E7:E26)</f>
        <v>0</v>
      </c>
      <c r="E20" s="242">
        <f>MIN(Thursday!E7:E26)</f>
        <v>0</v>
      </c>
      <c r="F20" s="242">
        <f>MIN(Friday!E7:E26)</f>
        <v>0</v>
      </c>
      <c r="G20" s="240">
        <f>SUM(B20:F20)</f>
        <v>0</v>
      </c>
      <c r="H20" s="124">
        <v>8</v>
      </c>
      <c r="I20" s="116" t="str">
        <f>IF(G20&gt;=H20, "Yes", "No")</f>
        <v>No</v>
      </c>
      <c r="L20" s="1001"/>
      <c r="M20" s="847"/>
      <c r="N20" s="847"/>
      <c r="O20" s="847"/>
      <c r="P20" s="847"/>
      <c r="Q20" s="847"/>
      <c r="R20" s="847"/>
      <c r="S20" s="847"/>
      <c r="T20" s="847"/>
      <c r="U20" s="1002"/>
      <c r="V20" s="281"/>
    </row>
    <row r="21" spans="1:22" ht="36" customHeight="1" thickBot="1">
      <c r="A21" s="140" t="s">
        <v>427</v>
      </c>
      <c r="B21" s="243">
        <f>MAX(Monday!E7:E26)</f>
        <v>0</v>
      </c>
      <c r="C21" s="243">
        <f>MAX(Tuesday!E7:E26)</f>
        <v>0</v>
      </c>
      <c r="D21" s="243">
        <f>MAX(Wednesday!E7:E26)</f>
        <v>0</v>
      </c>
      <c r="E21" s="243">
        <f>MAX(Thursday!E7:E26)</f>
        <v>0</v>
      </c>
      <c r="F21" s="243">
        <f>MAX(Friday!E7:E26)</f>
        <v>0</v>
      </c>
      <c r="G21" s="241">
        <f>SUM(B21:F21)</f>
        <v>0</v>
      </c>
      <c r="H21" s="126">
        <v>10</v>
      </c>
      <c r="I21" s="98" t="str">
        <f>IF(G21=0,"No",IF(AND(G21&lt;=H21,G21&gt;=H20),"Yes","No"))</f>
        <v>No</v>
      </c>
      <c r="L21" s="1003"/>
      <c r="M21" s="1004"/>
      <c r="N21" s="1004"/>
      <c r="O21" s="1004"/>
      <c r="P21" s="1004"/>
      <c r="Q21" s="1004"/>
      <c r="R21" s="1004"/>
      <c r="S21" s="1004"/>
      <c r="T21" s="1004"/>
      <c r="U21" s="1005"/>
      <c r="V21" s="281"/>
    </row>
    <row r="22" spans="1:22" ht="15.75" customHeight="1" thickTop="1" thickBot="1">
      <c r="A22" s="331"/>
      <c r="B22" s="332"/>
      <c r="C22" s="332"/>
      <c r="D22" s="332"/>
      <c r="E22" s="332"/>
      <c r="F22" s="332"/>
      <c r="G22" s="332"/>
      <c r="H22" s="102"/>
      <c r="I22" s="102"/>
      <c r="L22" s="447"/>
      <c r="M22" s="447"/>
      <c r="N22" s="447"/>
      <c r="O22" s="447"/>
      <c r="P22" s="447"/>
      <c r="Q22" s="447"/>
      <c r="R22" s="447"/>
      <c r="S22" s="447"/>
      <c r="T22" s="447"/>
      <c r="U22" s="447"/>
      <c r="V22" s="281"/>
    </row>
    <row r="23" spans="1:22" ht="48" thickBot="1">
      <c r="B23" s="103" t="s">
        <v>289</v>
      </c>
      <c r="C23" s="419" t="s">
        <v>332</v>
      </c>
      <c r="D23" s="419" t="s">
        <v>350</v>
      </c>
      <c r="E23" s="419" t="s">
        <v>367</v>
      </c>
      <c r="F23" s="419" t="s">
        <v>385</v>
      </c>
      <c r="G23" s="104" t="s">
        <v>403</v>
      </c>
      <c r="H23" s="105" t="s">
        <v>425</v>
      </c>
      <c r="I23" s="106" t="s">
        <v>405</v>
      </c>
      <c r="L23" s="66"/>
      <c r="M23" s="66"/>
      <c r="N23" s="66"/>
      <c r="O23" s="66"/>
      <c r="P23" s="66"/>
      <c r="Q23" s="66"/>
      <c r="R23" s="66"/>
      <c r="S23" s="66"/>
      <c r="T23" s="66"/>
      <c r="U23" s="66"/>
      <c r="V23" s="281"/>
    </row>
    <row r="24" spans="1:22" ht="32.25" customHeight="1">
      <c r="A24" s="123" t="s">
        <v>428</v>
      </c>
      <c r="B24" s="239">
        <f>MIN(Monday!G7:G26)</f>
        <v>0</v>
      </c>
      <c r="C24" s="239">
        <f>MIN(Tuesday!G7:G26)</f>
        <v>0</v>
      </c>
      <c r="D24" s="239">
        <f>MIN(Wednesday!G7:G26)</f>
        <v>0</v>
      </c>
      <c r="E24" s="239">
        <f>MIN(Thursday!G7:G26)</f>
        <v>0</v>
      </c>
      <c r="F24" s="239">
        <f>MIN(Friday!G7:G26)</f>
        <v>0</v>
      </c>
      <c r="G24" s="240">
        <f>SUM(B24:F24)</f>
        <v>0</v>
      </c>
      <c r="H24" s="124">
        <v>8</v>
      </c>
      <c r="I24" s="116" t="str">
        <f>IF(G24&gt;=H24, "Yes", "No")</f>
        <v>No</v>
      </c>
      <c r="M24" s="281"/>
      <c r="N24" s="281"/>
      <c r="O24" s="281"/>
      <c r="P24" s="281"/>
      <c r="Q24" s="281"/>
      <c r="R24" s="281"/>
      <c r="S24" s="281"/>
      <c r="T24" s="281"/>
      <c r="U24" s="281"/>
      <c r="V24" s="281"/>
    </row>
    <row r="25" spans="1:22" ht="33" customHeight="1" thickBot="1">
      <c r="A25" s="125" t="s">
        <v>429</v>
      </c>
      <c r="B25" s="239">
        <f>MAX(Monday!G7:G26)</f>
        <v>0</v>
      </c>
      <c r="C25" s="239">
        <f>MAX(Tuesday!G7:G26)</f>
        <v>0</v>
      </c>
      <c r="D25" s="239">
        <f>MAX(Wednesday!G7:G26)</f>
        <v>0</v>
      </c>
      <c r="E25" s="239">
        <f>MAX(Thursday!G7:G26)</f>
        <v>0</v>
      </c>
      <c r="F25" s="239">
        <f>MAX(Friday!G7:G26)</f>
        <v>0</v>
      </c>
      <c r="G25" s="241">
        <f>SUM(B25:F25)</f>
        <v>0</v>
      </c>
      <c r="H25" s="126">
        <v>9</v>
      </c>
      <c r="I25" s="98" t="str">
        <f>IF(G25=0,"No",IF(AND(G25&lt;=H25,G25&gt;=H24),"Yes","No"))</f>
        <v>No</v>
      </c>
      <c r="M25" s="605"/>
      <c r="N25" s="605"/>
      <c r="O25" s="605"/>
      <c r="P25" s="605"/>
      <c r="Q25" s="605"/>
      <c r="R25" s="605"/>
      <c r="S25" s="605"/>
      <c r="T25" s="605"/>
      <c r="U25" s="605"/>
      <c r="V25" s="605"/>
    </row>
    <row r="26" spans="1:22" ht="32.25" customHeight="1" thickBot="1">
      <c r="A26" s="995" t="s">
        <v>430</v>
      </c>
      <c r="B26" s="996"/>
      <c r="C26" s="996"/>
      <c r="D26" s="996"/>
      <c r="E26" s="996"/>
      <c r="F26" s="997"/>
      <c r="G26" s="157">
        <f>SUM(B27:F27)</f>
        <v>0</v>
      </c>
      <c r="H26" s="407" t="s">
        <v>431</v>
      </c>
      <c r="I26" s="128" t="str">
        <f>IF(G26&lt;=2, "Yes", "No")</f>
        <v>Yes</v>
      </c>
      <c r="M26" s="605"/>
      <c r="N26" s="605"/>
      <c r="O26" s="605"/>
      <c r="P26" s="605"/>
      <c r="Q26" s="605"/>
      <c r="R26" s="605"/>
      <c r="S26" s="605"/>
      <c r="T26" s="605"/>
      <c r="U26" s="605"/>
      <c r="V26" s="605"/>
    </row>
    <row r="27" spans="1:22" ht="32.25" hidden="1" customHeight="1" thickBot="1">
      <c r="A27" s="308"/>
      <c r="B27" s="239">
        <f>MAX(Monday!J7:J26)</f>
        <v>0</v>
      </c>
      <c r="C27" s="239">
        <f>MAX(Tuesday!J7:J26)</f>
        <v>0</v>
      </c>
      <c r="D27" s="239">
        <f>MAX(Wednesday!J7:J26)</f>
        <v>0</v>
      </c>
      <c r="E27" s="239">
        <f>MAX(Thursday!J7:J26)</f>
        <v>0</v>
      </c>
      <c r="F27" s="239">
        <f>MAX(Friday!J7:J26)</f>
        <v>0</v>
      </c>
      <c r="G27" s="157"/>
      <c r="H27" s="127"/>
      <c r="I27" s="128"/>
      <c r="M27" s="605"/>
      <c r="N27" s="605"/>
      <c r="O27" s="605"/>
      <c r="P27" s="605"/>
      <c r="Q27" s="605"/>
      <c r="R27" s="605"/>
      <c r="S27" s="605"/>
      <c r="T27" s="605"/>
      <c r="U27" s="605"/>
      <c r="V27" s="605"/>
    </row>
    <row r="28" spans="1:22" ht="48.75" customHeight="1" thickBot="1">
      <c r="A28" s="129" t="s">
        <v>432</v>
      </c>
      <c r="B28" s="130" t="s">
        <v>433</v>
      </c>
      <c r="C28" s="158">
        <f>SUM(Monday:Friday!G7:G26)</f>
        <v>0</v>
      </c>
      <c r="D28" s="131" t="s">
        <v>434</v>
      </c>
      <c r="E28" s="159">
        <f>SUM(Monday:Friday!I7:I26)</f>
        <v>0</v>
      </c>
      <c r="F28" s="132" t="s">
        <v>435</v>
      </c>
      <c r="G28" s="601">
        <f>IF(ISERROR(E28/C28),0, E28/C28)</f>
        <v>0</v>
      </c>
      <c r="H28" s="133" t="s">
        <v>436</v>
      </c>
      <c r="I28" s="134" t="str">
        <f>IF(G28&gt;=0.8,"Yes","No")</f>
        <v>No</v>
      </c>
      <c r="J28" s="99">
        <v>3</v>
      </c>
      <c r="M28" s="605"/>
      <c r="N28" s="605"/>
      <c r="O28" s="605"/>
      <c r="P28" s="605"/>
      <c r="Q28" s="605"/>
      <c r="R28" s="605"/>
      <c r="S28" s="605"/>
      <c r="T28" s="605"/>
      <c r="U28" s="605"/>
      <c r="V28" s="605"/>
    </row>
    <row r="29" spans="1:22" ht="10.5" customHeight="1">
      <c r="A29" s="122"/>
      <c r="B29" s="135"/>
      <c r="C29" s="136"/>
      <c r="D29" s="137"/>
      <c r="E29" s="138"/>
      <c r="F29" s="137"/>
      <c r="G29" s="138"/>
      <c r="H29" s="137"/>
      <c r="I29" s="137"/>
      <c r="M29" s="605"/>
      <c r="N29" s="605"/>
      <c r="O29" s="605"/>
      <c r="P29" s="605"/>
      <c r="Q29" s="605"/>
      <c r="R29" s="605"/>
      <c r="S29" s="605"/>
      <c r="T29" s="605"/>
      <c r="U29" s="605"/>
      <c r="V29" s="605"/>
    </row>
    <row r="30" spans="1:22" ht="9" customHeight="1" thickBot="1">
      <c r="B30" s="141"/>
      <c r="C30" s="141"/>
      <c r="D30" s="141"/>
      <c r="E30" s="141"/>
      <c r="F30" s="141"/>
      <c r="G30" s="141"/>
      <c r="H30" s="102"/>
      <c r="I30" s="102"/>
      <c r="M30" s="605"/>
      <c r="N30" s="605"/>
      <c r="O30" s="605"/>
      <c r="P30" s="605"/>
      <c r="Q30" s="605"/>
      <c r="R30" s="605"/>
      <c r="S30" s="605"/>
      <c r="T30" s="605"/>
      <c r="U30" s="605"/>
      <c r="V30" s="605"/>
    </row>
    <row r="31" spans="1:22" ht="48" thickBot="1">
      <c r="B31" s="103" t="s">
        <v>289</v>
      </c>
      <c r="C31" s="419" t="s">
        <v>332</v>
      </c>
      <c r="D31" s="419" t="s">
        <v>350</v>
      </c>
      <c r="E31" s="419" t="s">
        <v>367</v>
      </c>
      <c r="F31" s="419" t="s">
        <v>385</v>
      </c>
      <c r="G31" s="104" t="s">
        <v>403</v>
      </c>
      <c r="H31" s="105" t="s">
        <v>404</v>
      </c>
      <c r="I31" s="106" t="s">
        <v>405</v>
      </c>
      <c r="M31" s="281"/>
      <c r="N31" s="281"/>
      <c r="O31" s="281"/>
      <c r="P31" s="281"/>
      <c r="Q31" s="281"/>
      <c r="R31" s="281"/>
      <c r="S31" s="281"/>
      <c r="T31" s="281"/>
      <c r="U31" s="281"/>
      <c r="V31" s="281"/>
    </row>
    <row r="32" spans="1:22" ht="33" customHeight="1" thickBot="1">
      <c r="A32" s="142" t="s">
        <v>437</v>
      </c>
      <c r="B32" s="143">
        <f>MIN(Monday!Q7:Q26)</f>
        <v>0</v>
      </c>
      <c r="C32" s="143">
        <f>MIN(Tuesday!Q7:Q26)</f>
        <v>0</v>
      </c>
      <c r="D32" s="143">
        <f>MIN(Wednesday!Q7:Q26)</f>
        <v>0</v>
      </c>
      <c r="E32" s="143">
        <f>MIN(Thursday!Q7:Q26)</f>
        <v>0</v>
      </c>
      <c r="F32" s="143">
        <f>MIN(Friday!Q7:Q26)</f>
        <v>0</v>
      </c>
      <c r="G32" s="109">
        <f>SUM(B32:F32)</f>
        <v>0</v>
      </c>
      <c r="H32" s="110">
        <v>5</v>
      </c>
      <c r="I32" s="144" t="str">
        <f>IF(G32&gt;=H32, "Yes", "No")</f>
        <v>No</v>
      </c>
      <c r="M32" s="281"/>
      <c r="N32" s="281"/>
      <c r="O32" s="281"/>
      <c r="P32" s="281"/>
      <c r="Q32" s="281"/>
      <c r="R32" s="281"/>
      <c r="S32" s="281"/>
      <c r="T32" s="281"/>
      <c r="U32" s="281"/>
      <c r="V32" s="281"/>
    </row>
    <row r="33" spans="1:22" ht="87.6" customHeight="1">
      <c r="A33" s="524" t="s">
        <v>438</v>
      </c>
      <c r="B33" s="145" t="str">
        <f>Monday!Z5</f>
        <v/>
      </c>
      <c r="C33" s="145" t="str">
        <f>Tuesday!Z5</f>
        <v/>
      </c>
      <c r="D33" s="145" t="str">
        <f>Wednesday!Z5</f>
        <v/>
      </c>
      <c r="E33" s="145" t="str">
        <f>Thursday!Z5</f>
        <v/>
      </c>
      <c r="F33" s="203" t="str">
        <f>Friday!Z5</f>
        <v/>
      </c>
      <c r="M33" s="281"/>
      <c r="N33" s="281"/>
      <c r="O33" s="281"/>
      <c r="P33" s="281"/>
      <c r="Q33" s="281"/>
      <c r="R33" s="281"/>
      <c r="S33" s="281"/>
      <c r="T33" s="281"/>
      <c r="U33" s="281"/>
      <c r="V33" s="281"/>
    </row>
    <row r="34" spans="1:22" ht="54" customHeight="1" thickBot="1">
      <c r="A34" s="528" t="s">
        <v>327</v>
      </c>
      <c r="B34" s="147" t="str">
        <f>Monday!Z9</f>
        <v/>
      </c>
      <c r="C34" s="147" t="str">
        <f>Tuesday!Z9</f>
        <v/>
      </c>
      <c r="D34" s="147" t="str">
        <f>Wednesday!Z9</f>
        <v/>
      </c>
      <c r="E34" s="147" t="str">
        <f>Thursday!Z9</f>
        <v/>
      </c>
      <c r="F34" s="204" t="str">
        <f>Friday!Z9</f>
        <v/>
      </c>
      <c r="G34" s="146"/>
    </row>
  </sheetData>
  <sheetProtection algorithmName="SHA-512" hashValue="auqukzavOZl3kFW1Kcehffs8MQruVLYWTeCMLo7MPCPGP3r5y0LiFIPGbAiL4tcr05w0iCv8oXZAS+Xk1mo5GA==" saltValue="mhibXinHPcNnF8eFaIUZWQ==" spinCount="100000" sheet="1"/>
  <mergeCells count="23">
    <mergeCell ref="R9:S9"/>
    <mergeCell ref="A26:F26"/>
    <mergeCell ref="L14:U21"/>
    <mergeCell ref="P10:Q10"/>
    <mergeCell ref="R10:S10"/>
    <mergeCell ref="N9:O9"/>
    <mergeCell ref="T10:U10"/>
    <mergeCell ref="R5:S5"/>
    <mergeCell ref="A1:I2"/>
    <mergeCell ref="N2:Q2"/>
    <mergeCell ref="L13:U13"/>
    <mergeCell ref="N10:O10"/>
    <mergeCell ref="L9:M10"/>
    <mergeCell ref="N4:O4"/>
    <mergeCell ref="N5:O5"/>
    <mergeCell ref="P4:Q4"/>
    <mergeCell ref="L4:M5"/>
    <mergeCell ref="P5:Q5"/>
    <mergeCell ref="T4:U4"/>
    <mergeCell ref="R4:S4"/>
    <mergeCell ref="T5:U5"/>
    <mergeCell ref="T9:U9"/>
    <mergeCell ref="P9:Q9"/>
  </mergeCells>
  <conditionalFormatting sqref="I4:I32">
    <cfRule type="containsText" dxfId="33" priority="17" stopIfTrue="1" operator="containsText" text="No">
      <formula>NOT(ISERROR(SEARCH("No",I4)))</formula>
    </cfRule>
    <cfRule type="containsText" dxfId="32" priority="18" stopIfTrue="1" operator="containsText" text="Yes">
      <formula>NOT(ISERROR(SEARCH("Yes",I4)))</formula>
    </cfRule>
  </conditionalFormatting>
  <conditionalFormatting sqref="B33:F34">
    <cfRule type="containsText" dxfId="31" priority="15" stopIfTrue="1" operator="containsText" text="Yes">
      <formula>NOT(ISERROR(SEARCH("Yes",B33)))</formula>
    </cfRule>
    <cfRule type="containsText" dxfId="30" priority="16" stopIfTrue="1" operator="containsText" text="No">
      <formula>NOT(ISERROR(SEARCH("No",B33)))</formula>
    </cfRule>
  </conditionalFormatting>
  <conditionalFormatting sqref="T5:U7 T10:U12">
    <cfRule type="containsText" dxfId="29" priority="13" stopIfTrue="1" operator="containsText" text="No">
      <formula>NOT(ISERROR(SEARCH("No",T5)))</formula>
    </cfRule>
    <cfRule type="containsText" dxfId="28" priority="14" stopIfTrue="1" operator="containsText" text="Yes">
      <formula>NOT(ISERROR(SEARCH("Yes",T5)))</formula>
    </cfRule>
  </conditionalFormatting>
  <conditionalFormatting sqref="B11:F12 B5:F7 M2">
    <cfRule type="cellIs" dxfId="27" priority="12" stopIfTrue="1" operator="lessThan">
      <formula>0.5</formula>
    </cfRule>
  </conditionalFormatting>
  <conditionalFormatting sqref="B20:F20 B24:F24">
    <cfRule type="cellIs" dxfId="26" priority="4" stopIfTrue="1" operator="lessThan">
      <formula>1</formula>
    </cfRule>
  </conditionalFormatting>
  <conditionalFormatting sqref="B10:F10">
    <cfRule type="cellIs" dxfId="25" priority="3" stopIfTrue="1" operator="lessThan">
      <formula>0.75</formula>
    </cfRule>
  </conditionalFormatting>
  <conditionalFormatting sqref="B32:F32">
    <cfRule type="cellIs" dxfId="24" priority="2" stopIfTrue="1" operator="lessThan">
      <formula>1</formula>
    </cfRule>
  </conditionalFormatting>
  <conditionalFormatting sqref="I28">
    <cfRule type="containsText" dxfId="23" priority="1" stopIfTrue="1" operator="containsText" text="Check">
      <formula>NOT(ISERROR(SEARCH("Check",I28)))</formula>
    </cfRule>
  </conditionalFormatting>
  <hyperlinks>
    <hyperlink ref="B4" location="Monday!A1" display="Monday" xr:uid="{00000000-0004-0000-0B00-000000000000}"/>
    <hyperlink ref="B9" location="Monday!A1" display="Monday" xr:uid="{00000000-0004-0000-0B00-000001000000}"/>
    <hyperlink ref="B23" location="Monday!A1" display="Monday" xr:uid="{00000000-0004-0000-0B00-000002000000}"/>
    <hyperlink ref="B19" location="Monday!A1" display="Monday" xr:uid="{00000000-0004-0000-0B00-000003000000}"/>
    <hyperlink ref="B31" location="Monday!A1" display="Monday" xr:uid="{00000000-0004-0000-0B00-000004000000}"/>
    <hyperlink ref="C9" location="Tuesday!A1" display="Tuesday" xr:uid="{00000000-0004-0000-0B00-000005000000}"/>
    <hyperlink ref="C23" location="Tuesday!A1" display="Tuesday" xr:uid="{00000000-0004-0000-0B00-000006000000}"/>
    <hyperlink ref="C19" location="Tuesday!A1" display="Tuesday" xr:uid="{00000000-0004-0000-0B00-000007000000}"/>
    <hyperlink ref="C31" location="Tuesday!A1" display="Tuesday" xr:uid="{00000000-0004-0000-0B00-000008000000}"/>
    <hyperlink ref="D4" location="Wednesday!A1" display="Wednesday" xr:uid="{00000000-0004-0000-0B00-000009000000}"/>
    <hyperlink ref="D9" location="Wednesday!A1" display="Wednesday" xr:uid="{00000000-0004-0000-0B00-00000A000000}"/>
    <hyperlink ref="D23" location="Wednesday!A1" display="Wednesday" xr:uid="{00000000-0004-0000-0B00-00000B000000}"/>
    <hyperlink ref="D19" location="Wednesday!A1" display="Wednesday" xr:uid="{00000000-0004-0000-0B00-00000C000000}"/>
    <hyperlink ref="D31" location="Wednesday!A1" display="Wednesday" xr:uid="{00000000-0004-0000-0B00-00000D000000}"/>
    <hyperlink ref="E4" location="Thursday!A1" display="Thursday" xr:uid="{00000000-0004-0000-0B00-00000E000000}"/>
    <hyperlink ref="E9" location="Thursday!A1" display="Thursday" xr:uid="{00000000-0004-0000-0B00-00000F000000}"/>
    <hyperlink ref="E23" location="Thursday!A1" display="Thursday" xr:uid="{00000000-0004-0000-0B00-000010000000}"/>
    <hyperlink ref="E19" location="Thursday!A1" display="Thursday" xr:uid="{00000000-0004-0000-0B00-000011000000}"/>
    <hyperlink ref="E31" location="Thursday!A1" display="Thursday" xr:uid="{00000000-0004-0000-0B00-000012000000}"/>
    <hyperlink ref="F4" location="Friday!A1" display="Friday" xr:uid="{00000000-0004-0000-0B00-000013000000}"/>
    <hyperlink ref="F9" location="Friday!A1" display="Friday" xr:uid="{00000000-0004-0000-0B00-000014000000}"/>
    <hyperlink ref="F23" location="Friday!A1" display="Friday" xr:uid="{00000000-0004-0000-0B00-000015000000}"/>
    <hyperlink ref="F19" location="Friday!A1" display="Friday" xr:uid="{00000000-0004-0000-0B00-000016000000}"/>
    <hyperlink ref="F31" location="Friday!A1" display="Friday" xr:uid="{00000000-0004-0000-0B00-000017000000}"/>
    <hyperlink ref="D28" location="'All Meals'!A1" display="Weekly Whole Grain Rich Total:" xr:uid="{00000000-0004-0000-0B00-000018000000}"/>
    <hyperlink ref="B28" location="'All Meals'!A1" display="Weekly Grains Total:" xr:uid="{00000000-0004-0000-0B00-000019000000}"/>
    <hyperlink ref="A4" location="'Menu Worksheet Instructions'!A1" display="Go to instructions" xr:uid="{00000000-0004-0000-0B00-00001A000000}"/>
    <hyperlink ref="A26:F26" location="'All Meals'!A1" display="Grain Based Dessert Total for all weekly meals" xr:uid="{00000000-0004-0000-0B00-00001B000000}"/>
    <hyperlink ref="C4" location="Tuesday!A1" display="Tuesday" xr:uid="{00000000-0004-0000-0B00-00001C000000}"/>
  </hyperlinks>
  <pageMargins left="0.7" right="0.7" top="0.75" bottom="0.75" header="0.3" footer="0.3"/>
  <pageSetup scale="49" orientation="landscape" r:id="rId1"/>
  <headerFooter>
    <oddHeader>&amp;L&amp;G</oddHeader>
    <oddFooter>Page &amp;P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J45"/>
  <sheetViews>
    <sheetView showGridLines="0" zoomScale="60" zoomScaleNormal="60" workbookViewId="0">
      <pane ySplit="4" topLeftCell="A5" activePane="bottomLeft" state="frozen"/>
      <selection pane="bottomLeft" sqref="A1:IV65536"/>
      <selection activeCell="V21" sqref="V21"/>
    </sheetView>
  </sheetViews>
  <sheetFormatPr defaultColWidth="9.140625" defaultRowHeight="15"/>
  <cols>
    <col min="1" max="1" width="37.42578125" style="46" customWidth="1"/>
    <col min="2" max="2" width="36" style="46" customWidth="1"/>
    <col min="3" max="3" width="38.5703125" style="46" customWidth="1"/>
    <col min="4" max="4" width="40" style="46" customWidth="1"/>
    <col min="5" max="5" width="39.42578125" style="46" customWidth="1"/>
    <col min="6" max="6" width="36.5703125" style="46" customWidth="1"/>
    <col min="7" max="7" width="37.140625" style="46" customWidth="1"/>
    <col min="8" max="8" width="34" style="46" customWidth="1"/>
    <col min="9" max="9" width="38.42578125" style="46" customWidth="1"/>
    <col min="10" max="10" width="36" style="46" customWidth="1"/>
    <col min="11" max="16384" width="9.140625" style="46"/>
  </cols>
  <sheetData>
    <row r="1" spans="1:10" s="48" customFormat="1" ht="41.25" customHeight="1" thickBot="1">
      <c r="A1" s="1022" t="s">
        <v>439</v>
      </c>
      <c r="B1" s="1023"/>
      <c r="C1" s="1023"/>
      <c r="D1" s="1023"/>
      <c r="E1" s="1023"/>
      <c r="F1" s="1023"/>
      <c r="G1" s="1023"/>
      <c r="H1" s="1023"/>
      <c r="I1" s="1023"/>
      <c r="J1" s="1024"/>
    </row>
    <row r="2" spans="1:10" ht="23.25" customHeight="1" thickBot="1">
      <c r="A2" s="1025" t="s">
        <v>402</v>
      </c>
      <c r="B2" s="1025"/>
      <c r="C2" s="1025"/>
      <c r="D2" s="1025"/>
      <c r="E2" s="1025"/>
      <c r="F2" s="1025"/>
      <c r="G2" s="1025"/>
      <c r="H2" s="1025"/>
      <c r="I2" s="1025"/>
      <c r="J2" s="1025"/>
    </row>
    <row r="3" spans="1:10" s="166" customFormat="1" ht="33.75" customHeight="1" thickBot="1">
      <c r="A3" s="1012" t="s">
        <v>289</v>
      </c>
      <c r="B3" s="1013"/>
      <c r="C3" s="1012" t="s">
        <v>332</v>
      </c>
      <c r="D3" s="1013"/>
      <c r="E3" s="1012" t="s">
        <v>350</v>
      </c>
      <c r="F3" s="1013"/>
      <c r="G3" s="1012" t="s">
        <v>367</v>
      </c>
      <c r="H3" s="1013"/>
      <c r="I3" s="1012" t="s">
        <v>385</v>
      </c>
      <c r="J3" s="1013"/>
    </row>
    <row r="4" spans="1:10" ht="33.75" customHeight="1" thickBot="1">
      <c r="A4" s="1008" t="s">
        <v>440</v>
      </c>
      <c r="B4" s="1009"/>
      <c r="C4" s="1008" t="s">
        <v>440</v>
      </c>
      <c r="D4" s="1009"/>
      <c r="E4" s="1008" t="s">
        <v>440</v>
      </c>
      <c r="F4" s="1009"/>
      <c r="G4" s="1008" t="s">
        <v>440</v>
      </c>
      <c r="H4" s="1009"/>
      <c r="I4" s="1008" t="s">
        <v>440</v>
      </c>
      <c r="J4" s="1009"/>
    </row>
    <row r="5" spans="1:10" ht="39" customHeight="1">
      <c r="A5" s="175" t="s">
        <v>441</v>
      </c>
      <c r="B5" s="176" t="s">
        <v>442</v>
      </c>
      <c r="C5" s="175" t="s">
        <v>443</v>
      </c>
      <c r="D5" s="176" t="s">
        <v>444</v>
      </c>
      <c r="E5" s="175" t="s">
        <v>445</v>
      </c>
      <c r="F5" s="176" t="s">
        <v>446</v>
      </c>
      <c r="G5" s="175" t="s">
        <v>447</v>
      </c>
      <c r="H5" s="176" t="s">
        <v>448</v>
      </c>
      <c r="I5" s="175" t="s">
        <v>449</v>
      </c>
      <c r="J5" s="176" t="s">
        <v>450</v>
      </c>
    </row>
    <row r="6" spans="1:10" ht="39" customHeight="1">
      <c r="A6" s="177" t="s">
        <v>451</v>
      </c>
      <c r="B6" s="178" t="s">
        <v>452</v>
      </c>
      <c r="C6" s="177" t="s">
        <v>453</v>
      </c>
      <c r="D6" s="178" t="s">
        <v>454</v>
      </c>
      <c r="E6" s="177" t="s">
        <v>455</v>
      </c>
      <c r="F6" s="178" t="s">
        <v>456</v>
      </c>
      <c r="G6" s="177" t="s">
        <v>457</v>
      </c>
      <c r="H6" s="178" t="s">
        <v>458</v>
      </c>
      <c r="I6" s="177" t="s">
        <v>459</v>
      </c>
      <c r="J6" s="178" t="s">
        <v>460</v>
      </c>
    </row>
    <row r="7" spans="1:10" ht="39" customHeight="1">
      <c r="A7" s="177" t="s">
        <v>461</v>
      </c>
      <c r="B7" s="178" t="s">
        <v>462</v>
      </c>
      <c r="C7" s="177" t="s">
        <v>463</v>
      </c>
      <c r="D7" s="178" t="s">
        <v>464</v>
      </c>
      <c r="E7" s="177" t="s">
        <v>465</v>
      </c>
      <c r="F7" s="178" t="s">
        <v>466</v>
      </c>
      <c r="G7" s="177" t="s">
        <v>467</v>
      </c>
      <c r="H7" s="178" t="s">
        <v>468</v>
      </c>
      <c r="I7" s="177" t="s">
        <v>469</v>
      </c>
      <c r="J7" s="178" t="s">
        <v>470</v>
      </c>
    </row>
    <row r="8" spans="1:10" ht="39" customHeight="1">
      <c r="A8" s="177" t="s">
        <v>471</v>
      </c>
      <c r="B8" s="178" t="s">
        <v>472</v>
      </c>
      <c r="C8" s="177" t="s">
        <v>473</v>
      </c>
      <c r="D8" s="178" t="s">
        <v>474</v>
      </c>
      <c r="E8" s="177" t="s">
        <v>475</v>
      </c>
      <c r="F8" s="178" t="s">
        <v>476</v>
      </c>
      <c r="G8" s="177" t="s">
        <v>477</v>
      </c>
      <c r="H8" s="178" t="s">
        <v>478</v>
      </c>
      <c r="I8" s="177" t="s">
        <v>479</v>
      </c>
      <c r="J8" s="178" t="s">
        <v>480</v>
      </c>
    </row>
    <row r="9" spans="1:10" ht="39" customHeight="1">
      <c r="A9" s="177" t="s">
        <v>481</v>
      </c>
      <c r="B9" s="178" t="s">
        <v>482</v>
      </c>
      <c r="C9" s="177" t="s">
        <v>483</v>
      </c>
      <c r="D9" s="178" t="s">
        <v>484</v>
      </c>
      <c r="E9" s="177" t="s">
        <v>485</v>
      </c>
      <c r="F9" s="178" t="s">
        <v>486</v>
      </c>
      <c r="G9" s="177" t="s">
        <v>487</v>
      </c>
      <c r="H9" s="178" t="s">
        <v>488</v>
      </c>
      <c r="I9" s="177" t="s">
        <v>489</v>
      </c>
      <c r="J9" s="178" t="s">
        <v>490</v>
      </c>
    </row>
    <row r="10" spans="1:10" ht="39" customHeight="1">
      <c r="A10" s="177" t="s">
        <v>491</v>
      </c>
      <c r="B10" s="178" t="s">
        <v>492</v>
      </c>
      <c r="C10" s="177" t="s">
        <v>493</v>
      </c>
      <c r="D10" s="178" t="s">
        <v>494</v>
      </c>
      <c r="E10" s="177" t="s">
        <v>495</v>
      </c>
      <c r="F10" s="178" t="s">
        <v>496</v>
      </c>
      <c r="G10" s="177" t="s">
        <v>497</v>
      </c>
      <c r="H10" s="178" t="s">
        <v>498</v>
      </c>
      <c r="I10" s="177" t="s">
        <v>499</v>
      </c>
      <c r="J10" s="178" t="s">
        <v>500</v>
      </c>
    </row>
    <row r="11" spans="1:10" ht="39" customHeight="1">
      <c r="A11" s="177" t="s">
        <v>501</v>
      </c>
      <c r="B11" s="178" t="s">
        <v>502</v>
      </c>
      <c r="C11" s="177" t="s">
        <v>503</v>
      </c>
      <c r="D11" s="178" t="s">
        <v>504</v>
      </c>
      <c r="E11" s="177" t="s">
        <v>505</v>
      </c>
      <c r="F11" s="178" t="s">
        <v>506</v>
      </c>
      <c r="G11" s="177" t="s">
        <v>507</v>
      </c>
      <c r="H11" s="178" t="s">
        <v>508</v>
      </c>
      <c r="I11" s="177" t="s">
        <v>509</v>
      </c>
      <c r="J11" s="178" t="s">
        <v>510</v>
      </c>
    </row>
    <row r="12" spans="1:10" ht="39" customHeight="1">
      <c r="A12" s="177" t="s">
        <v>511</v>
      </c>
      <c r="B12" s="178" t="s">
        <v>512</v>
      </c>
      <c r="C12" s="177" t="s">
        <v>513</v>
      </c>
      <c r="D12" s="178" t="s">
        <v>514</v>
      </c>
      <c r="E12" s="177" t="s">
        <v>515</v>
      </c>
      <c r="F12" s="178" t="s">
        <v>516</v>
      </c>
      <c r="G12" s="177" t="s">
        <v>517</v>
      </c>
      <c r="H12" s="178" t="s">
        <v>518</v>
      </c>
      <c r="I12" s="177" t="s">
        <v>519</v>
      </c>
      <c r="J12" s="178" t="s">
        <v>520</v>
      </c>
    </row>
    <row r="13" spans="1:10" ht="39" customHeight="1">
      <c r="A13" s="177" t="s">
        <v>521</v>
      </c>
      <c r="B13" s="178" t="s">
        <v>522</v>
      </c>
      <c r="C13" s="177" t="s">
        <v>523</v>
      </c>
      <c r="D13" s="178" t="s">
        <v>524</v>
      </c>
      <c r="E13" s="177" t="s">
        <v>525</v>
      </c>
      <c r="F13" s="178" t="s">
        <v>526</v>
      </c>
      <c r="G13" s="177" t="s">
        <v>527</v>
      </c>
      <c r="H13" s="178" t="s">
        <v>528</v>
      </c>
      <c r="I13" s="177" t="s">
        <v>529</v>
      </c>
      <c r="J13" s="178" t="s">
        <v>530</v>
      </c>
    </row>
    <row r="14" spans="1:10" ht="39" customHeight="1" thickBot="1">
      <c r="A14" s="177" t="s">
        <v>531</v>
      </c>
      <c r="B14" s="179" t="s">
        <v>532</v>
      </c>
      <c r="C14" s="177" t="s">
        <v>533</v>
      </c>
      <c r="D14" s="179" t="s">
        <v>534</v>
      </c>
      <c r="E14" s="177" t="s">
        <v>535</v>
      </c>
      <c r="F14" s="179" t="s">
        <v>536</v>
      </c>
      <c r="G14" s="177" t="s">
        <v>537</v>
      </c>
      <c r="H14" s="179" t="s">
        <v>538</v>
      </c>
      <c r="I14" s="177" t="s">
        <v>539</v>
      </c>
      <c r="J14" s="179" t="s">
        <v>540</v>
      </c>
    </row>
    <row r="15" spans="1:10" ht="39" customHeight="1" thickBot="1">
      <c r="A15" s="1010" t="s">
        <v>541</v>
      </c>
      <c r="B15" s="1011"/>
      <c r="C15" s="1010" t="s">
        <v>541</v>
      </c>
      <c r="D15" s="1011"/>
      <c r="E15" s="1010" t="s">
        <v>541</v>
      </c>
      <c r="F15" s="1011"/>
      <c r="G15" s="1010" t="s">
        <v>541</v>
      </c>
      <c r="H15" s="1011"/>
      <c r="I15" s="1010" t="s">
        <v>541</v>
      </c>
      <c r="J15" s="1011"/>
    </row>
    <row r="16" spans="1:10" ht="39" customHeight="1">
      <c r="A16" s="1014" t="s">
        <v>542</v>
      </c>
      <c r="B16" s="1015"/>
      <c r="C16" s="1014" t="s">
        <v>542</v>
      </c>
      <c r="D16" s="1015"/>
      <c r="E16" s="1014" t="s">
        <v>542</v>
      </c>
      <c r="F16" s="1015"/>
      <c r="G16" s="1014" t="s">
        <v>542</v>
      </c>
      <c r="H16" s="1015"/>
      <c r="I16" s="1014" t="s">
        <v>542</v>
      </c>
      <c r="J16" s="1015"/>
    </row>
    <row r="17" spans="1:10" ht="58.5" customHeight="1">
      <c r="A17" s="180"/>
      <c r="B17" s="181"/>
      <c r="C17" s="180"/>
      <c r="D17" s="181"/>
      <c r="E17" s="180"/>
      <c r="F17" s="181"/>
      <c r="G17" s="180"/>
      <c r="H17" s="181"/>
      <c r="I17" s="180"/>
      <c r="J17" s="181"/>
    </row>
    <row r="18" spans="1:10" ht="58.5" customHeight="1">
      <c r="A18" s="180"/>
      <c r="B18" s="181"/>
      <c r="C18" s="180"/>
      <c r="D18" s="181"/>
      <c r="E18" s="180"/>
      <c r="F18" s="181"/>
      <c r="G18" s="180"/>
      <c r="H18" s="181"/>
      <c r="I18" s="180"/>
      <c r="J18" s="181"/>
    </row>
    <row r="19" spans="1:10" ht="58.5" customHeight="1">
      <c r="A19" s="180"/>
      <c r="B19" s="181"/>
      <c r="C19" s="180"/>
      <c r="D19" s="181"/>
      <c r="E19" s="180"/>
      <c r="F19" s="181"/>
      <c r="G19" s="180"/>
      <c r="H19" s="181"/>
      <c r="I19" s="180"/>
      <c r="J19" s="181"/>
    </row>
    <row r="20" spans="1:10" ht="58.5" customHeight="1">
      <c r="A20" s="180"/>
      <c r="B20" s="181"/>
      <c r="C20" s="180"/>
      <c r="D20" s="181"/>
      <c r="E20" s="180"/>
      <c r="F20" s="181"/>
      <c r="G20" s="180"/>
      <c r="H20" s="181"/>
      <c r="I20" s="180"/>
      <c r="J20" s="181"/>
    </row>
    <row r="21" spans="1:10" ht="58.5" customHeight="1">
      <c r="A21" s="180"/>
      <c r="B21" s="181"/>
      <c r="C21" s="180"/>
      <c r="D21" s="181"/>
      <c r="E21" s="180"/>
      <c r="F21" s="181"/>
      <c r="G21" s="180"/>
      <c r="H21" s="181"/>
      <c r="I21" s="180"/>
      <c r="J21" s="181"/>
    </row>
    <row r="22" spans="1:10" ht="58.5" customHeight="1">
      <c r="A22" s="1016" t="s">
        <v>543</v>
      </c>
      <c r="B22" s="1017"/>
      <c r="C22" s="1016" t="s">
        <v>543</v>
      </c>
      <c r="D22" s="1017"/>
      <c r="E22" s="1016" t="s">
        <v>543</v>
      </c>
      <c r="F22" s="1017"/>
      <c r="G22" s="1016" t="s">
        <v>543</v>
      </c>
      <c r="H22" s="1017"/>
      <c r="I22" s="1016" t="s">
        <v>543</v>
      </c>
      <c r="J22" s="1017"/>
    </row>
    <row r="23" spans="1:10" ht="58.5" customHeight="1">
      <c r="A23" s="182"/>
      <c r="B23" s="183"/>
      <c r="C23" s="182"/>
      <c r="D23" s="183"/>
      <c r="E23" s="182"/>
      <c r="F23" s="183"/>
      <c r="G23" s="182"/>
      <c r="H23" s="183"/>
      <c r="I23" s="182"/>
      <c r="J23" s="183"/>
    </row>
    <row r="24" spans="1:10" ht="58.5" customHeight="1">
      <c r="A24" s="184"/>
      <c r="B24" s="183"/>
      <c r="C24" s="184"/>
      <c r="D24" s="183"/>
      <c r="E24" s="184"/>
      <c r="F24" s="183"/>
      <c r="G24" s="184"/>
      <c r="H24" s="183"/>
      <c r="I24" s="184"/>
      <c r="J24" s="183"/>
    </row>
    <row r="25" spans="1:10" ht="58.5" customHeight="1">
      <c r="A25" s="184"/>
      <c r="B25" s="183"/>
      <c r="C25" s="184"/>
      <c r="D25" s="183"/>
      <c r="E25" s="184"/>
      <c r="F25" s="183"/>
      <c r="G25" s="184"/>
      <c r="H25" s="183"/>
      <c r="I25" s="184"/>
      <c r="J25" s="183"/>
    </row>
    <row r="26" spans="1:10" ht="58.5" customHeight="1">
      <c r="A26" s="184"/>
      <c r="B26" s="183"/>
      <c r="C26" s="184"/>
      <c r="D26" s="183"/>
      <c r="E26" s="184"/>
      <c r="F26" s="183"/>
      <c r="G26" s="184"/>
      <c r="H26" s="183"/>
      <c r="I26" s="184"/>
      <c r="J26" s="183"/>
    </row>
    <row r="27" spans="1:10" ht="58.5" customHeight="1">
      <c r="A27" s="184"/>
      <c r="B27" s="183"/>
      <c r="C27" s="184"/>
      <c r="D27" s="183"/>
      <c r="E27" s="184"/>
      <c r="F27" s="183"/>
      <c r="G27" s="184"/>
      <c r="H27" s="183"/>
      <c r="I27" s="184"/>
      <c r="J27" s="183"/>
    </row>
    <row r="28" spans="1:10" ht="58.5" customHeight="1">
      <c r="A28" s="1018" t="s">
        <v>544</v>
      </c>
      <c r="B28" s="1019"/>
      <c r="C28" s="1018" t="s">
        <v>544</v>
      </c>
      <c r="D28" s="1019"/>
      <c r="E28" s="1018" t="s">
        <v>544</v>
      </c>
      <c r="F28" s="1019"/>
      <c r="G28" s="1018" t="s">
        <v>544</v>
      </c>
      <c r="H28" s="1019"/>
      <c r="I28" s="1018" t="s">
        <v>544</v>
      </c>
      <c r="J28" s="1019"/>
    </row>
    <row r="29" spans="1:10" ht="58.5" customHeight="1">
      <c r="A29" s="185"/>
      <c r="B29" s="186"/>
      <c r="C29" s="185"/>
      <c r="D29" s="186"/>
      <c r="E29" s="185"/>
      <c r="F29" s="186"/>
      <c r="G29" s="185"/>
      <c r="H29" s="186"/>
      <c r="I29" s="185"/>
      <c r="J29" s="186"/>
    </row>
    <row r="30" spans="1:10" ht="58.5" customHeight="1">
      <c r="A30" s="187"/>
      <c r="B30" s="186"/>
      <c r="C30" s="187"/>
      <c r="D30" s="186"/>
      <c r="E30" s="187"/>
      <c r="F30" s="186"/>
      <c r="G30" s="187"/>
      <c r="H30" s="186"/>
      <c r="I30" s="187"/>
      <c r="J30" s="186"/>
    </row>
    <row r="31" spans="1:10" ht="58.5" customHeight="1">
      <c r="A31" s="187"/>
      <c r="B31" s="186"/>
      <c r="C31" s="187"/>
      <c r="D31" s="186"/>
      <c r="E31" s="187"/>
      <c r="F31" s="186"/>
      <c r="G31" s="187"/>
      <c r="H31" s="186"/>
      <c r="I31" s="187"/>
      <c r="J31" s="186"/>
    </row>
    <row r="32" spans="1:10" ht="58.5" customHeight="1">
      <c r="A32" s="187"/>
      <c r="B32" s="186"/>
      <c r="C32" s="187"/>
      <c r="D32" s="186"/>
      <c r="E32" s="187"/>
      <c r="F32" s="186"/>
      <c r="G32" s="187"/>
      <c r="H32" s="186"/>
      <c r="I32" s="187"/>
      <c r="J32" s="186"/>
    </row>
    <row r="33" spans="1:10" ht="58.5" customHeight="1">
      <c r="A33" s="187"/>
      <c r="B33" s="186"/>
      <c r="C33" s="187"/>
      <c r="D33" s="186"/>
      <c r="E33" s="187"/>
      <c r="F33" s="186"/>
      <c r="G33" s="187"/>
      <c r="H33" s="186"/>
      <c r="I33" s="187"/>
      <c r="J33" s="186"/>
    </row>
    <row r="34" spans="1:10" ht="58.5" customHeight="1">
      <c r="A34" s="1020" t="s">
        <v>545</v>
      </c>
      <c r="B34" s="1021"/>
      <c r="C34" s="1020" t="s">
        <v>545</v>
      </c>
      <c r="D34" s="1021"/>
      <c r="E34" s="1020" t="s">
        <v>545</v>
      </c>
      <c r="F34" s="1021"/>
      <c r="G34" s="1020" t="s">
        <v>545</v>
      </c>
      <c r="H34" s="1021"/>
      <c r="I34" s="1020" t="s">
        <v>545</v>
      </c>
      <c r="J34" s="1021"/>
    </row>
    <row r="35" spans="1:10" ht="58.5" customHeight="1">
      <c r="A35" s="188"/>
      <c r="B35" s="189"/>
      <c r="C35" s="188"/>
      <c r="D35" s="189"/>
      <c r="E35" s="188"/>
      <c r="F35" s="189"/>
      <c r="G35" s="188"/>
      <c r="H35" s="189"/>
      <c r="I35" s="188"/>
      <c r="J35" s="189"/>
    </row>
    <row r="36" spans="1:10" ht="58.5" customHeight="1">
      <c r="A36" s="188"/>
      <c r="B36" s="189"/>
      <c r="C36" s="188"/>
      <c r="D36" s="189"/>
      <c r="E36" s="188"/>
      <c r="F36" s="189"/>
      <c r="G36" s="188"/>
      <c r="H36" s="189"/>
      <c r="I36" s="188"/>
      <c r="J36" s="189"/>
    </row>
    <row r="37" spans="1:10" ht="58.5" customHeight="1">
      <c r="A37" s="188"/>
      <c r="B37" s="189"/>
      <c r="C37" s="188"/>
      <c r="D37" s="189"/>
      <c r="E37" s="188"/>
      <c r="F37" s="189"/>
      <c r="G37" s="188"/>
      <c r="H37" s="189"/>
      <c r="I37" s="188"/>
      <c r="J37" s="189"/>
    </row>
    <row r="38" spans="1:10" ht="58.5" customHeight="1">
      <c r="A38" s="188"/>
      <c r="B38" s="189"/>
      <c r="C38" s="188"/>
      <c r="D38" s="189"/>
      <c r="E38" s="188"/>
      <c r="F38" s="189"/>
      <c r="G38" s="188"/>
      <c r="H38" s="189"/>
      <c r="I38" s="188"/>
      <c r="J38" s="189"/>
    </row>
    <row r="39" spans="1:10" ht="58.5" customHeight="1">
      <c r="A39" s="188"/>
      <c r="B39" s="189"/>
      <c r="C39" s="188"/>
      <c r="D39" s="189"/>
      <c r="E39" s="188"/>
      <c r="F39" s="189"/>
      <c r="G39" s="188"/>
      <c r="H39" s="189"/>
      <c r="I39" s="188"/>
      <c r="J39" s="189"/>
    </row>
    <row r="40" spans="1:10" ht="58.5" customHeight="1">
      <c r="A40" s="1006" t="s">
        <v>546</v>
      </c>
      <c r="B40" s="1007"/>
      <c r="C40" s="1006" t="s">
        <v>546</v>
      </c>
      <c r="D40" s="1007"/>
      <c r="E40" s="1006" t="s">
        <v>546</v>
      </c>
      <c r="F40" s="1007"/>
      <c r="G40" s="1006" t="s">
        <v>546</v>
      </c>
      <c r="H40" s="1007"/>
      <c r="I40" s="1006" t="s">
        <v>546</v>
      </c>
      <c r="J40" s="1007"/>
    </row>
    <row r="41" spans="1:10" ht="58.5" customHeight="1">
      <c r="A41" s="190"/>
      <c r="B41" s="191"/>
      <c r="C41" s="190"/>
      <c r="D41" s="191"/>
      <c r="E41" s="190"/>
      <c r="F41" s="191"/>
      <c r="G41" s="190"/>
      <c r="H41" s="191"/>
      <c r="I41" s="190"/>
      <c r="J41" s="191"/>
    </row>
    <row r="42" spans="1:10" ht="58.5" customHeight="1">
      <c r="A42" s="190"/>
      <c r="B42" s="192"/>
      <c r="C42" s="190"/>
      <c r="D42" s="192"/>
      <c r="E42" s="190"/>
      <c r="F42" s="192"/>
      <c r="G42" s="190"/>
      <c r="H42" s="192"/>
      <c r="I42" s="190"/>
      <c r="J42" s="192"/>
    </row>
    <row r="43" spans="1:10" ht="58.5" customHeight="1">
      <c r="A43" s="190"/>
      <c r="B43" s="191"/>
      <c r="C43" s="190"/>
      <c r="D43" s="191"/>
      <c r="E43" s="190"/>
      <c r="F43" s="191"/>
      <c r="G43" s="190"/>
      <c r="H43" s="191"/>
      <c r="I43" s="190"/>
      <c r="J43" s="191"/>
    </row>
    <row r="44" spans="1:10" ht="58.5" customHeight="1">
      <c r="A44" s="190"/>
      <c r="B44" s="191"/>
      <c r="C44" s="190"/>
      <c r="D44" s="191"/>
      <c r="E44" s="190"/>
      <c r="F44" s="191"/>
      <c r="G44" s="190"/>
      <c r="H44" s="191"/>
      <c r="I44" s="190"/>
      <c r="J44" s="191"/>
    </row>
    <row r="45" spans="1:10" ht="58.5" customHeight="1" thickBot="1">
      <c r="A45" s="193"/>
      <c r="B45" s="194"/>
      <c r="C45" s="193"/>
      <c r="D45" s="194"/>
      <c r="E45" s="193"/>
      <c r="F45" s="194"/>
      <c r="G45" s="193"/>
      <c r="H45" s="194"/>
      <c r="I45" s="193"/>
      <c r="J45" s="194"/>
    </row>
  </sheetData>
  <mergeCells count="42">
    <mergeCell ref="I22:J22"/>
    <mergeCell ref="G3:H3"/>
    <mergeCell ref="I34:J34"/>
    <mergeCell ref="G34:H34"/>
    <mergeCell ref="I40:J40"/>
    <mergeCell ref="I28:J28"/>
    <mergeCell ref="G4:H4"/>
    <mergeCell ref="G15:H15"/>
    <mergeCell ref="G16:H16"/>
    <mergeCell ref="G22:H22"/>
    <mergeCell ref="A1:J1"/>
    <mergeCell ref="I3:J3"/>
    <mergeCell ref="I4:J4"/>
    <mergeCell ref="I15:J15"/>
    <mergeCell ref="I16:J16"/>
    <mergeCell ref="A2:J2"/>
    <mergeCell ref="C4:D4"/>
    <mergeCell ref="E34:F34"/>
    <mergeCell ref="G28:H28"/>
    <mergeCell ref="G40:H40"/>
    <mergeCell ref="E3:F3"/>
    <mergeCell ref="E4:F4"/>
    <mergeCell ref="E15:F15"/>
    <mergeCell ref="E16:F16"/>
    <mergeCell ref="E22:F22"/>
    <mergeCell ref="E28:F28"/>
    <mergeCell ref="E40:F40"/>
    <mergeCell ref="C40:D40"/>
    <mergeCell ref="A4:B4"/>
    <mergeCell ref="A15:B15"/>
    <mergeCell ref="A3:B3"/>
    <mergeCell ref="A16:B16"/>
    <mergeCell ref="A22:B22"/>
    <mergeCell ref="A28:B28"/>
    <mergeCell ref="A34:B34"/>
    <mergeCell ref="A40:B40"/>
    <mergeCell ref="C3:D3"/>
    <mergeCell ref="C15:D15"/>
    <mergeCell ref="C16:D16"/>
    <mergeCell ref="C22:D22"/>
    <mergeCell ref="C28:D28"/>
    <mergeCell ref="C34:D34"/>
  </mergeCells>
  <hyperlinks>
    <hyperlink ref="A3:B3" location="Monday!A1" display="Monday" xr:uid="{00000000-0004-0000-0C00-000000000000}"/>
    <hyperlink ref="C3:D3" location="Tuesday!A1" display="Tuesday" xr:uid="{00000000-0004-0000-0C00-000001000000}"/>
    <hyperlink ref="E3:F3" location="Wednesday!A1" display="Wednesday" xr:uid="{00000000-0004-0000-0C00-000002000000}"/>
    <hyperlink ref="G3:H3" location="Thursday!A1" display="Thursday" xr:uid="{00000000-0004-0000-0C00-000003000000}"/>
    <hyperlink ref="I3:J3" location="Friday!A1" display="Friday" xr:uid="{00000000-0004-0000-0C00-000004000000}"/>
    <hyperlink ref="A2" location="'Quick Instructions'!A189" display="Go to instructions" xr:uid="{00000000-0004-0000-0C00-000005000000}"/>
  </hyperlink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AZ30"/>
  <sheetViews>
    <sheetView topLeftCell="B1" zoomScale="80" zoomScaleNormal="80" workbookViewId="0">
      <selection activeCell="H14" sqref="H14"/>
    </sheetView>
  </sheetViews>
  <sheetFormatPr defaultRowHeight="15"/>
  <cols>
    <col min="1" max="1" width="0" hidden="1" customWidth="1"/>
    <col min="2" max="2" width="50.140625" customWidth="1"/>
    <col min="3" max="3" width="17.140625" customWidth="1"/>
    <col min="4" max="4" width="15.42578125" customWidth="1"/>
    <col min="5" max="9" width="13.85546875" customWidth="1"/>
    <col min="10" max="10" width="14" customWidth="1"/>
    <col min="11" max="11" width="15.5703125" customWidth="1"/>
    <col min="12" max="14" width="15.42578125" customWidth="1"/>
    <col min="15" max="17" width="15.85546875" customWidth="1"/>
    <col min="18" max="18" width="16.42578125" customWidth="1"/>
    <col min="23" max="24" width="9.140625" hidden="1" customWidth="1"/>
    <col min="27" max="27" width="4.5703125" customWidth="1"/>
    <col min="28" max="28" width="20.85546875" customWidth="1"/>
    <col min="29" max="29" width="12.42578125" hidden="1" customWidth="1"/>
    <col min="30" max="30" width="14.85546875" customWidth="1"/>
    <col min="31" max="32" width="14.85546875" hidden="1" customWidth="1"/>
    <col min="33" max="33" width="20.140625" customWidth="1"/>
    <col min="34" max="34" width="7.85546875" hidden="1" customWidth="1"/>
    <col min="35" max="35" width="15.140625" customWidth="1"/>
    <col min="36" max="37" width="11.42578125" hidden="1" customWidth="1"/>
    <col min="38" max="38" width="19.42578125" customWidth="1"/>
    <col min="39" max="39" width="12.42578125" hidden="1" customWidth="1"/>
    <col min="40" max="40" width="14.5703125" customWidth="1"/>
    <col min="41" max="41" width="14.5703125" hidden="1" customWidth="1"/>
    <col min="42" max="42" width="15.140625" hidden="1" customWidth="1"/>
    <col min="43" max="43" width="19.5703125" customWidth="1"/>
    <col min="44" max="44" width="11.140625" hidden="1" customWidth="1"/>
    <col min="45" max="45" width="13.5703125" customWidth="1"/>
    <col min="46" max="47" width="13.5703125" hidden="1" customWidth="1"/>
    <col min="48" max="48" width="19.140625" customWidth="1"/>
    <col min="49" max="49" width="10.42578125" hidden="1" customWidth="1"/>
    <col min="50" max="50" width="14.42578125" customWidth="1"/>
    <col min="51" max="52" width="0" hidden="1" customWidth="1"/>
  </cols>
  <sheetData>
    <row r="1" spans="1:52" ht="40.5" customHeight="1" thickBot="1">
      <c r="B1" s="778" t="s">
        <v>547</v>
      </c>
      <c r="C1" s="1049"/>
      <c r="D1" s="1049"/>
      <c r="E1" s="1049"/>
      <c r="F1" s="1049"/>
      <c r="G1" s="1049"/>
      <c r="H1" s="1049"/>
      <c r="I1" s="1049"/>
      <c r="J1" s="1049"/>
      <c r="K1" s="1049"/>
      <c r="L1" s="1049"/>
      <c r="M1" s="1049"/>
      <c r="N1" s="1049"/>
      <c r="O1" s="1049"/>
      <c r="P1" s="1049"/>
      <c r="Q1" s="1049"/>
      <c r="R1" s="1050"/>
    </row>
    <row r="2" spans="1:52" ht="51.75" customHeight="1" thickBot="1">
      <c r="B2" s="876" t="s">
        <v>548</v>
      </c>
      <c r="C2" s="876"/>
      <c r="D2" s="876"/>
      <c r="E2" s="876"/>
      <c r="F2" s="876"/>
      <c r="G2" s="876"/>
      <c r="H2" s="876"/>
      <c r="I2" s="876"/>
      <c r="J2" s="876"/>
      <c r="K2" s="876"/>
      <c r="L2" s="876"/>
      <c r="M2" s="876"/>
      <c r="N2" s="876"/>
      <c r="O2" s="876"/>
      <c r="P2" s="876"/>
      <c r="Q2" s="876"/>
      <c r="R2" s="876"/>
      <c r="S2" s="876"/>
      <c r="AB2" s="1051" t="s">
        <v>549</v>
      </c>
      <c r="AC2" s="1052"/>
      <c r="AD2" s="1052"/>
      <c r="AE2" s="1052"/>
      <c r="AF2" s="1052"/>
      <c r="AG2" s="1052"/>
      <c r="AH2" s="1052"/>
      <c r="AI2" s="1052"/>
      <c r="AJ2" s="1052"/>
      <c r="AK2" s="1052"/>
      <c r="AL2" s="1052"/>
      <c r="AM2" s="1052"/>
      <c r="AN2" s="1052"/>
      <c r="AO2" s="1052"/>
      <c r="AP2" s="1052"/>
      <c r="AQ2" s="1052"/>
      <c r="AR2" s="1052"/>
      <c r="AS2" s="1052"/>
      <c r="AT2" s="1052"/>
      <c r="AU2" s="1052"/>
      <c r="AV2" s="1052"/>
      <c r="AW2" s="1052"/>
      <c r="AX2" s="1053"/>
    </row>
    <row r="3" spans="1:52" ht="19.5" customHeight="1" thickBot="1">
      <c r="B3" s="1054" t="s">
        <v>289</v>
      </c>
      <c r="C3" s="1055"/>
      <c r="D3" s="1055"/>
      <c r="E3" s="1055"/>
      <c r="F3" s="1055"/>
      <c r="G3" s="1055"/>
      <c r="H3" s="1055"/>
      <c r="I3" s="1055"/>
      <c r="J3" s="1055"/>
      <c r="K3" s="1055"/>
      <c r="L3" s="1055"/>
      <c r="M3" s="1055"/>
      <c r="N3" s="1055"/>
      <c r="O3" s="1055"/>
      <c r="P3" s="1055"/>
      <c r="Q3" s="1055"/>
      <c r="R3" s="1056"/>
      <c r="AB3" s="1057" t="s">
        <v>314</v>
      </c>
      <c r="AC3" s="625"/>
      <c r="AD3" s="1059" t="s">
        <v>252</v>
      </c>
      <c r="AE3" s="33"/>
      <c r="AF3" s="33"/>
      <c r="AG3" s="1061" t="s">
        <v>550</v>
      </c>
      <c r="AH3" s="627"/>
      <c r="AI3" s="1061" t="s">
        <v>252</v>
      </c>
      <c r="AJ3" s="33"/>
      <c r="AK3" s="33"/>
      <c r="AL3" s="1063" t="s">
        <v>316</v>
      </c>
      <c r="AM3" s="629"/>
      <c r="AN3" s="1063" t="s">
        <v>252</v>
      </c>
      <c r="AO3" s="33"/>
      <c r="AP3" s="33"/>
      <c r="AQ3" s="1065" t="s">
        <v>317</v>
      </c>
      <c r="AR3" s="631"/>
      <c r="AS3" s="1065" t="s">
        <v>252</v>
      </c>
      <c r="AT3" s="33"/>
      <c r="AU3" s="33"/>
      <c r="AV3" s="1067" t="s">
        <v>318</v>
      </c>
      <c r="AW3" s="633"/>
      <c r="AX3" s="1069" t="s">
        <v>252</v>
      </c>
    </row>
    <row r="4" spans="1:52" ht="35.25" customHeight="1">
      <c r="B4" s="22" t="s">
        <v>551</v>
      </c>
      <c r="C4" s="1071" t="s">
        <v>412</v>
      </c>
      <c r="D4" s="1072"/>
      <c r="E4" s="1072"/>
      <c r="F4" s="1072"/>
      <c r="G4" s="1072"/>
      <c r="H4" s="1072"/>
      <c r="I4" s="1072"/>
      <c r="J4" s="1073"/>
      <c r="K4" s="1074" t="s">
        <v>552</v>
      </c>
      <c r="L4" s="1075"/>
      <c r="M4" s="678" t="s">
        <v>553</v>
      </c>
      <c r="N4" s="680"/>
      <c r="O4" s="1036" t="s">
        <v>554</v>
      </c>
      <c r="P4" s="1037"/>
      <c r="Q4" s="1043" t="s">
        <v>555</v>
      </c>
      <c r="R4" s="1044"/>
      <c r="S4" s="1045" t="s">
        <v>556</v>
      </c>
      <c r="T4" s="1046"/>
      <c r="U4" s="1046"/>
      <c r="V4" s="1046"/>
      <c r="W4" s="1046"/>
      <c r="X4" s="1046"/>
      <c r="Y4" s="1046"/>
      <c r="Z4" s="1047"/>
      <c r="AB4" s="1058"/>
      <c r="AC4" s="626" t="s">
        <v>257</v>
      </c>
      <c r="AD4" s="1060"/>
      <c r="AE4" s="27" t="s">
        <v>258</v>
      </c>
      <c r="AF4" s="27" t="s">
        <v>259</v>
      </c>
      <c r="AG4" s="1062"/>
      <c r="AH4" s="628" t="s">
        <v>260</v>
      </c>
      <c r="AI4" s="1062"/>
      <c r="AJ4" s="27" t="s">
        <v>261</v>
      </c>
      <c r="AK4" s="27" t="s">
        <v>262</v>
      </c>
      <c r="AL4" s="1064"/>
      <c r="AM4" s="630" t="s">
        <v>263</v>
      </c>
      <c r="AN4" s="1064"/>
      <c r="AO4" s="27" t="s">
        <v>264</v>
      </c>
      <c r="AP4" s="27" t="s">
        <v>265</v>
      </c>
      <c r="AQ4" s="1066"/>
      <c r="AR4" s="632" t="s">
        <v>266</v>
      </c>
      <c r="AS4" s="1066"/>
      <c r="AT4" s="27" t="s">
        <v>267</v>
      </c>
      <c r="AU4" s="27" t="s">
        <v>268</v>
      </c>
      <c r="AV4" s="1068"/>
      <c r="AW4" s="634" t="s">
        <v>269</v>
      </c>
      <c r="AX4" s="1070"/>
      <c r="AY4" t="s">
        <v>270</v>
      </c>
      <c r="AZ4" t="s">
        <v>271</v>
      </c>
    </row>
    <row r="5" spans="1:52" ht="34.5" customHeight="1">
      <c r="B5" s="1030" t="s">
        <v>557</v>
      </c>
      <c r="C5" s="683" t="s">
        <v>558</v>
      </c>
      <c r="D5" s="858" t="s">
        <v>559</v>
      </c>
      <c r="E5" s="1034" t="s">
        <v>560</v>
      </c>
      <c r="F5" s="636"/>
      <c r="G5" s="636"/>
      <c r="H5" s="636"/>
      <c r="I5" s="636"/>
      <c r="J5" s="856" t="s">
        <v>561</v>
      </c>
      <c r="K5" s="669" t="s">
        <v>562</v>
      </c>
      <c r="L5" s="856" t="s">
        <v>563</v>
      </c>
      <c r="M5" s="835" t="s">
        <v>564</v>
      </c>
      <c r="N5" s="856" t="s">
        <v>565</v>
      </c>
      <c r="O5" s="851" t="s">
        <v>566</v>
      </c>
      <c r="P5" s="856" t="s">
        <v>567</v>
      </c>
      <c r="Q5" s="1041" t="s">
        <v>568</v>
      </c>
      <c r="R5" s="808" t="s">
        <v>569</v>
      </c>
      <c r="S5" s="803" t="s">
        <v>570</v>
      </c>
      <c r="T5" s="804"/>
      <c r="U5" s="804"/>
      <c r="V5" s="804"/>
      <c r="X5" t="b">
        <v>0</v>
      </c>
      <c r="Y5" s="21"/>
      <c r="Z5" s="1048" t="str">
        <f>IF(AND(X5=TRUE,X6=TRUE),"Yes",IF(AND(X5=TRUE,X7=TRUE),"Yes",IF(AND(X6=TRUE,X7=TRUE),"Yes","No")))</f>
        <v>No</v>
      </c>
      <c r="AB5" s="34"/>
      <c r="AC5" s="28">
        <v>1</v>
      </c>
      <c r="AD5" s="28"/>
      <c r="AE5" s="21">
        <v>1</v>
      </c>
      <c r="AF5" s="21" t="str">
        <f t="shared" ref="AF5:AF14" si="0">IF(AE5=1,"",INDEX(Cups,AE5))</f>
        <v/>
      </c>
      <c r="AG5" s="29"/>
      <c r="AH5" s="29">
        <v>1</v>
      </c>
      <c r="AI5" s="29"/>
      <c r="AJ5" s="21">
        <v>1</v>
      </c>
      <c r="AK5" s="21" t="str">
        <f t="shared" ref="AK5:AK14" si="1">IF(AJ5=1, "", INDEX(Cups,AJ5))</f>
        <v/>
      </c>
      <c r="AL5" s="30"/>
      <c r="AM5" s="30">
        <v>1</v>
      </c>
      <c r="AN5" s="30"/>
      <c r="AO5" s="21">
        <v>1</v>
      </c>
      <c r="AP5" s="21" t="str">
        <f t="shared" ref="AP5:AP14" si="2">IF(AO5=1,"",INDEX(Cups,AO5))</f>
        <v/>
      </c>
      <c r="AQ5" s="31"/>
      <c r="AR5" s="31">
        <v>1</v>
      </c>
      <c r="AS5" s="31"/>
      <c r="AT5" s="21">
        <v>1</v>
      </c>
      <c r="AU5" s="21" t="str">
        <f t="shared" ref="AU5:AU14" si="3">IF(AT5=1,"",INDEX(Cups,AT5))</f>
        <v/>
      </c>
      <c r="AV5" s="32"/>
      <c r="AW5" s="32">
        <v>1</v>
      </c>
      <c r="AX5" s="35"/>
      <c r="AY5">
        <v>1</v>
      </c>
      <c r="AZ5" t="str">
        <f t="shared" ref="AZ5:AZ14" si="4">IF(AY5=1,"",INDEX(Cups,AY5))</f>
        <v/>
      </c>
    </row>
    <row r="6" spans="1:52" ht="42" customHeight="1" thickBot="1">
      <c r="B6" s="1031"/>
      <c r="C6" s="1032"/>
      <c r="D6" s="1033"/>
      <c r="E6" s="1035"/>
      <c r="F6" s="637"/>
      <c r="G6" s="637" t="s">
        <v>571</v>
      </c>
      <c r="H6" s="637"/>
      <c r="I6" s="637"/>
      <c r="J6" s="1027"/>
      <c r="K6" s="1026"/>
      <c r="L6" s="1027"/>
      <c r="M6" s="1028"/>
      <c r="N6" s="1027"/>
      <c r="O6" s="1029"/>
      <c r="P6" s="1027"/>
      <c r="Q6" s="1042"/>
      <c r="R6" s="1040"/>
      <c r="S6" s="803" t="s">
        <v>572</v>
      </c>
      <c r="T6" s="804"/>
      <c r="U6" s="804"/>
      <c r="V6" s="804"/>
      <c r="X6" t="b">
        <v>0</v>
      </c>
      <c r="Y6" s="21"/>
      <c r="Z6" s="1048"/>
      <c r="AB6" s="34"/>
      <c r="AC6" s="28">
        <v>1</v>
      </c>
      <c r="AD6" s="28"/>
      <c r="AE6" s="21">
        <v>1</v>
      </c>
      <c r="AF6" s="21" t="str">
        <f t="shared" si="0"/>
        <v/>
      </c>
      <c r="AG6" s="29"/>
      <c r="AH6" s="29">
        <v>1</v>
      </c>
      <c r="AI6" s="29"/>
      <c r="AJ6" s="21">
        <v>1</v>
      </c>
      <c r="AK6" s="21" t="str">
        <f t="shared" si="1"/>
        <v/>
      </c>
      <c r="AL6" s="30"/>
      <c r="AM6" s="30">
        <v>1</v>
      </c>
      <c r="AN6" s="30"/>
      <c r="AO6" s="21">
        <v>1</v>
      </c>
      <c r="AP6" s="21" t="str">
        <f t="shared" si="2"/>
        <v/>
      </c>
      <c r="AQ6" s="31"/>
      <c r="AR6" s="31">
        <v>1</v>
      </c>
      <c r="AS6" s="31"/>
      <c r="AT6" s="21">
        <v>1</v>
      </c>
      <c r="AU6" s="21" t="str">
        <f t="shared" si="3"/>
        <v/>
      </c>
      <c r="AV6" s="32"/>
      <c r="AW6" s="32">
        <v>1</v>
      </c>
      <c r="AX6" s="35"/>
      <c r="AY6">
        <v>1</v>
      </c>
      <c r="AZ6" t="str">
        <f t="shared" si="4"/>
        <v/>
      </c>
    </row>
    <row r="7" spans="1:52" ht="33.75" customHeight="1">
      <c r="A7">
        <v>1</v>
      </c>
      <c r="B7" s="9"/>
      <c r="C7" s="12" t="str">
        <f>IF(A7=1, "",VLOOKUP(A7,'All Meals'!$A$11:$V$61,5))</f>
        <v/>
      </c>
      <c r="D7" s="4" t="str">
        <f>IF(C7="","No",IF(C7&gt;=1,"Yes","No"))</f>
        <v>No</v>
      </c>
      <c r="E7" s="4"/>
      <c r="F7" s="4"/>
      <c r="G7" s="4" t="b">
        <v>0</v>
      </c>
      <c r="I7" s="4"/>
      <c r="J7" s="4" t="str">
        <f t="shared" ref="J7:J26" si="5">IF(G7=TRUE, "Yes", "No")</f>
        <v>No</v>
      </c>
      <c r="K7" s="12" t="str">
        <f>IF(A7=1, "",VLOOKUP(A7,'All Meals'!$A$11:$V$61,8))</f>
        <v/>
      </c>
      <c r="L7" s="5" t="str">
        <f>IF(K7="","No",IF(K7&gt;=1,"Yes","No"))</f>
        <v>No</v>
      </c>
      <c r="M7" s="15" t="str">
        <f>IF(A7=1, "",VLOOKUP(A7,'All Meals'!$A$11:$V$61,9))</f>
        <v/>
      </c>
      <c r="N7" s="5" t="str">
        <f>IF(M7="","No",IF(M7&gt;=2,"Yes","No"))</f>
        <v>No</v>
      </c>
      <c r="O7" s="15" t="str">
        <f>IF(A7=1, "",VLOOKUP(A7,'All Meals'!$A$11:$V$61,14))</f>
        <v/>
      </c>
      <c r="P7" s="5" t="str">
        <f>IF(O7="","No",IF(O7&gt;=2,"Yes","No"))</f>
        <v>No</v>
      </c>
      <c r="Q7" s="12" t="str">
        <f>IF(A7=1, "",VLOOKUP(A7,'All Meals'!$A$11:$V$61,17))</f>
        <v/>
      </c>
      <c r="R7" s="26" t="str">
        <f>IF(Q7="", "No", IF(Q7&gt;=1, "Yes", "No"))</f>
        <v>No</v>
      </c>
      <c r="S7" s="803" t="s">
        <v>573</v>
      </c>
      <c r="T7" s="804"/>
      <c r="U7" s="804"/>
      <c r="V7" s="804"/>
      <c r="X7" t="b">
        <v>0</v>
      </c>
      <c r="Y7" s="21"/>
      <c r="Z7" s="1048"/>
      <c r="AB7" s="34"/>
      <c r="AC7" s="28">
        <v>1</v>
      </c>
      <c r="AD7" s="28"/>
      <c r="AE7" s="21">
        <v>1</v>
      </c>
      <c r="AF7" s="21" t="str">
        <f t="shared" si="0"/>
        <v/>
      </c>
      <c r="AG7" s="29"/>
      <c r="AH7" s="29">
        <v>1</v>
      </c>
      <c r="AI7" s="29"/>
      <c r="AJ7" s="21">
        <v>1</v>
      </c>
      <c r="AK7" s="21" t="str">
        <f t="shared" si="1"/>
        <v/>
      </c>
      <c r="AL7" s="30"/>
      <c r="AM7" s="30">
        <v>1</v>
      </c>
      <c r="AN7" s="30"/>
      <c r="AO7" s="21">
        <v>1</v>
      </c>
      <c r="AP7" s="21" t="str">
        <f t="shared" si="2"/>
        <v/>
      </c>
      <c r="AQ7" s="31"/>
      <c r="AR7" s="31">
        <v>1</v>
      </c>
      <c r="AS7" s="31"/>
      <c r="AT7" s="21">
        <v>1</v>
      </c>
      <c r="AU7" s="21" t="str">
        <f t="shared" si="3"/>
        <v/>
      </c>
      <c r="AV7" s="32"/>
      <c r="AW7" s="32">
        <v>1</v>
      </c>
      <c r="AX7" s="35"/>
      <c r="AY7">
        <v>1</v>
      </c>
      <c r="AZ7" t="str">
        <f t="shared" si="4"/>
        <v/>
      </c>
    </row>
    <row r="8" spans="1:52" ht="33.75" customHeight="1">
      <c r="A8">
        <v>1</v>
      </c>
      <c r="B8" s="10"/>
      <c r="C8" s="13" t="str">
        <f>IF(A8=1, "",VLOOKUP(A8,'All Meals'!$A$11:$V$61,5))</f>
        <v/>
      </c>
      <c r="D8" s="3" t="str">
        <f t="shared" ref="D8:D26" si="6">IF(C8="","No",IF(C8&gt;=1,"Yes","No"))</f>
        <v>No</v>
      </c>
      <c r="E8" s="3"/>
      <c r="F8" s="3"/>
      <c r="G8" s="3" t="b">
        <v>0</v>
      </c>
      <c r="I8" s="3"/>
      <c r="J8" s="3" t="str">
        <f t="shared" si="5"/>
        <v>No</v>
      </c>
      <c r="K8" s="13" t="str">
        <f>IF(A8=1, "",VLOOKUP(A8,'All Meals'!$A$11:$V$61,8))</f>
        <v/>
      </c>
      <c r="L8" s="6" t="str">
        <f t="shared" ref="L8:L26" si="7">IF(K8="","No",IF(K8&gt;=1,"Yes","No"))</f>
        <v>No</v>
      </c>
      <c r="M8" s="16" t="str">
        <f>IF(A8=1, "",VLOOKUP(A8,'All Meals'!$A$11:$V$61,9))</f>
        <v/>
      </c>
      <c r="N8" s="6" t="str">
        <f t="shared" ref="N8:N26" si="8">IF(M8="","No",IF(M8&gt;=2,"Yes","No"))</f>
        <v>No</v>
      </c>
      <c r="O8" s="16" t="str">
        <f>IF(A8=1, "",VLOOKUP(A8,'All Meals'!$A$11:$V$61,14))</f>
        <v/>
      </c>
      <c r="P8" s="6" t="str">
        <f t="shared" ref="P8:P26" si="9">IF(O8="","No",IF(O8&gt;=2,"Yes","No"))</f>
        <v>No</v>
      </c>
      <c r="Q8" s="13" t="str">
        <f>IF(A8=1, "",VLOOKUP(A8,'All Meals'!$A$11:$V$61,17))</f>
        <v/>
      </c>
      <c r="R8" s="24" t="str">
        <f t="shared" ref="R8:R26" si="10">IF(Q8="", "No", IF(Q8&gt;=1, "Yes", "No"))</f>
        <v>No</v>
      </c>
      <c r="S8" s="803" t="s">
        <v>574</v>
      </c>
      <c r="T8" s="804"/>
      <c r="U8" s="804"/>
      <c r="V8" s="804"/>
      <c r="X8" t="b">
        <v>0</v>
      </c>
      <c r="Y8" s="21"/>
      <c r="Z8" s="635" t="str">
        <f>IF(X8=TRUE, "No", "Yes")</f>
        <v>Yes</v>
      </c>
      <c r="AB8" s="34"/>
      <c r="AC8" s="28">
        <v>1</v>
      </c>
      <c r="AD8" s="28"/>
      <c r="AE8" s="21">
        <v>1</v>
      </c>
      <c r="AF8" s="21" t="str">
        <f t="shared" si="0"/>
        <v/>
      </c>
      <c r="AG8" s="29"/>
      <c r="AH8" s="29">
        <v>1</v>
      </c>
      <c r="AI8" s="29"/>
      <c r="AJ8" s="21">
        <v>1</v>
      </c>
      <c r="AK8" s="21" t="str">
        <f t="shared" si="1"/>
        <v/>
      </c>
      <c r="AL8" s="30"/>
      <c r="AM8" s="30">
        <v>1</v>
      </c>
      <c r="AN8" s="30"/>
      <c r="AO8" s="21">
        <v>1</v>
      </c>
      <c r="AP8" s="21" t="str">
        <f t="shared" si="2"/>
        <v/>
      </c>
      <c r="AQ8" s="31"/>
      <c r="AR8" s="31">
        <v>1</v>
      </c>
      <c r="AS8" s="31"/>
      <c r="AT8" s="21">
        <v>1</v>
      </c>
      <c r="AU8" s="21" t="str">
        <f t="shared" si="3"/>
        <v/>
      </c>
      <c r="AV8" s="32"/>
      <c r="AW8" s="32">
        <v>1</v>
      </c>
      <c r="AX8" s="35"/>
      <c r="AY8">
        <v>1</v>
      </c>
      <c r="AZ8" t="str">
        <f t="shared" si="4"/>
        <v/>
      </c>
    </row>
    <row r="9" spans="1:52" ht="33.75" customHeight="1" thickBot="1">
      <c r="A9">
        <v>1</v>
      </c>
      <c r="B9" s="10"/>
      <c r="C9" s="13" t="str">
        <f>IF(A9=1, "",VLOOKUP(A9,'All Meals'!$A$11:$V$61,5))</f>
        <v/>
      </c>
      <c r="D9" s="3" t="str">
        <f t="shared" si="6"/>
        <v>No</v>
      </c>
      <c r="E9" s="3"/>
      <c r="F9" s="3"/>
      <c r="G9" s="3" t="b">
        <v>0</v>
      </c>
      <c r="I9" s="3"/>
      <c r="J9" s="3" t="str">
        <f t="shared" si="5"/>
        <v>No</v>
      </c>
      <c r="K9" s="13" t="str">
        <f>IF(A9=1, "",VLOOKUP(A9,'All Meals'!$A$11:$V$61,8))</f>
        <v/>
      </c>
      <c r="L9" s="6" t="str">
        <f t="shared" si="7"/>
        <v>No</v>
      </c>
      <c r="M9" s="16" t="str">
        <f>IF(A9=1, "",VLOOKUP(A9,'All Meals'!$A$11:$V$61,9))</f>
        <v/>
      </c>
      <c r="N9" s="6" t="str">
        <f t="shared" si="8"/>
        <v>No</v>
      </c>
      <c r="O9" s="16" t="str">
        <f>IF(A9=1, "",VLOOKUP(A9,'All Meals'!$A$11:$V$61,14))</f>
        <v/>
      </c>
      <c r="P9" s="6" t="str">
        <f t="shared" si="9"/>
        <v>No</v>
      </c>
      <c r="Q9" s="13" t="str">
        <f>IF(A9=1, "",VLOOKUP(A9,'All Meals'!$A$11:$V$61,17))</f>
        <v/>
      </c>
      <c r="R9" s="24" t="str">
        <f t="shared" si="10"/>
        <v>No</v>
      </c>
      <c r="S9" s="1038" t="s">
        <v>575</v>
      </c>
      <c r="T9" s="1039"/>
      <c r="U9" s="1039"/>
      <c r="V9" s="1039"/>
      <c r="W9" s="20"/>
      <c r="X9" s="20" t="b">
        <v>0</v>
      </c>
      <c r="Y9" s="19"/>
      <c r="Z9" s="18" t="str">
        <f>IF(X9=TRUE, "No", "Yes")</f>
        <v>Yes</v>
      </c>
      <c r="AB9" s="34"/>
      <c r="AC9" s="28">
        <v>1</v>
      </c>
      <c r="AD9" s="28"/>
      <c r="AE9" s="21">
        <v>1</v>
      </c>
      <c r="AF9" s="21" t="str">
        <f t="shared" si="0"/>
        <v/>
      </c>
      <c r="AG9" s="29"/>
      <c r="AH9" s="29">
        <v>1</v>
      </c>
      <c r="AI9" s="29"/>
      <c r="AJ9" s="21">
        <v>1</v>
      </c>
      <c r="AK9" s="21" t="str">
        <f t="shared" si="1"/>
        <v/>
      </c>
      <c r="AL9" s="30"/>
      <c r="AM9" s="30">
        <v>1</v>
      </c>
      <c r="AN9" s="30"/>
      <c r="AO9" s="21">
        <v>1</v>
      </c>
      <c r="AP9" s="21" t="str">
        <f t="shared" si="2"/>
        <v/>
      </c>
      <c r="AQ9" s="31"/>
      <c r="AR9" s="31">
        <v>1</v>
      </c>
      <c r="AS9" s="31"/>
      <c r="AT9" s="21">
        <v>1</v>
      </c>
      <c r="AU9" s="21" t="str">
        <f t="shared" si="3"/>
        <v/>
      </c>
      <c r="AV9" s="32"/>
      <c r="AW9" s="32">
        <v>1</v>
      </c>
      <c r="AX9" s="35"/>
      <c r="AY9">
        <v>1</v>
      </c>
      <c r="AZ9" t="str">
        <f t="shared" si="4"/>
        <v/>
      </c>
    </row>
    <row r="10" spans="1:52" ht="33.75" customHeight="1">
      <c r="A10">
        <v>1</v>
      </c>
      <c r="B10" s="10"/>
      <c r="C10" s="13" t="str">
        <f>IF(A10=1, "",VLOOKUP(A10,'All Meals'!$A$11:$V$61,5))</f>
        <v/>
      </c>
      <c r="D10" s="3" t="str">
        <f t="shared" si="6"/>
        <v>No</v>
      </c>
      <c r="E10" s="3"/>
      <c r="F10" s="3"/>
      <c r="G10" s="3" t="b">
        <v>0</v>
      </c>
      <c r="I10" s="3"/>
      <c r="J10" s="3" t="str">
        <f t="shared" si="5"/>
        <v>No</v>
      </c>
      <c r="K10" s="13" t="str">
        <f>IF(A10=1, "",VLOOKUP(A10,'All Meals'!$A$11:$V$61,8))</f>
        <v/>
      </c>
      <c r="L10" s="6" t="str">
        <f t="shared" si="7"/>
        <v>No</v>
      </c>
      <c r="M10" s="16" t="str">
        <f>IF(A10=1, "",VLOOKUP(A10,'All Meals'!$A$11:$V$61,9))</f>
        <v/>
      </c>
      <c r="N10" s="6" t="str">
        <f t="shared" si="8"/>
        <v>No</v>
      </c>
      <c r="O10" s="16" t="str">
        <f>IF(A10=1, "",VLOOKUP(A10,'All Meals'!$A$11:$V$61,14))</f>
        <v/>
      </c>
      <c r="P10" s="6" t="str">
        <f t="shared" si="9"/>
        <v>No</v>
      </c>
      <c r="Q10" s="13" t="str">
        <f>IF(A10=1, "",VLOOKUP(A10,'All Meals'!$A$11:$V$61,17))</f>
        <v/>
      </c>
      <c r="R10" s="6" t="str">
        <f t="shared" si="10"/>
        <v>No</v>
      </c>
      <c r="AB10" s="34"/>
      <c r="AC10" s="28">
        <v>1</v>
      </c>
      <c r="AD10" s="28"/>
      <c r="AE10" s="21">
        <v>1</v>
      </c>
      <c r="AF10" s="21" t="str">
        <f t="shared" si="0"/>
        <v/>
      </c>
      <c r="AG10" s="29"/>
      <c r="AH10" s="29">
        <v>1</v>
      </c>
      <c r="AI10" s="29"/>
      <c r="AJ10" s="21">
        <v>1</v>
      </c>
      <c r="AK10" s="21" t="str">
        <f t="shared" si="1"/>
        <v/>
      </c>
      <c r="AL10" s="30"/>
      <c r="AM10" s="30">
        <v>1</v>
      </c>
      <c r="AN10" s="30"/>
      <c r="AO10" s="21">
        <v>1</v>
      </c>
      <c r="AP10" s="21" t="str">
        <f t="shared" si="2"/>
        <v/>
      </c>
      <c r="AQ10" s="31"/>
      <c r="AR10" s="31">
        <v>1</v>
      </c>
      <c r="AS10" s="31"/>
      <c r="AT10" s="21">
        <v>1</v>
      </c>
      <c r="AU10" s="21" t="str">
        <f t="shared" si="3"/>
        <v/>
      </c>
      <c r="AV10" s="32"/>
      <c r="AW10" s="32">
        <v>1</v>
      </c>
      <c r="AX10" s="35"/>
      <c r="AY10">
        <v>1</v>
      </c>
      <c r="AZ10" t="str">
        <f t="shared" si="4"/>
        <v/>
      </c>
    </row>
    <row r="11" spans="1:52" ht="33.75" customHeight="1">
      <c r="A11">
        <v>1</v>
      </c>
      <c r="B11" s="10"/>
      <c r="C11" s="13" t="str">
        <f>IF(A11=1, "",VLOOKUP(A11,'All Meals'!$A$11:$V$61,5))</f>
        <v/>
      </c>
      <c r="D11" s="3" t="str">
        <f t="shared" si="6"/>
        <v>No</v>
      </c>
      <c r="E11" s="3"/>
      <c r="F11" s="3"/>
      <c r="G11" s="3" t="b">
        <v>0</v>
      </c>
      <c r="I11" s="3"/>
      <c r="J11" s="3" t="str">
        <f t="shared" si="5"/>
        <v>No</v>
      </c>
      <c r="K11" s="13" t="str">
        <f>IF(A11=1, "",VLOOKUP(A11,'All Meals'!$A$11:$V$61,8))</f>
        <v/>
      </c>
      <c r="L11" s="6" t="str">
        <f t="shared" si="7"/>
        <v>No</v>
      </c>
      <c r="M11" s="16" t="str">
        <f>IF(A11=1, "",VLOOKUP(A11,'All Meals'!$A$11:$V$61,9))</f>
        <v/>
      </c>
      <c r="N11" s="6" t="str">
        <f t="shared" si="8"/>
        <v>No</v>
      </c>
      <c r="O11" s="16" t="str">
        <f>IF(A11=1, "",VLOOKUP(A11,'All Meals'!$A$11:$V$61,14))</f>
        <v/>
      </c>
      <c r="P11" s="6" t="str">
        <f t="shared" si="9"/>
        <v>No</v>
      </c>
      <c r="Q11" s="13" t="str">
        <f>IF(A11=1, "",VLOOKUP(A11,'All Meals'!$A$11:$V$61,17))</f>
        <v/>
      </c>
      <c r="R11" s="6" t="str">
        <f t="shared" si="10"/>
        <v>No</v>
      </c>
      <c r="AB11" s="34"/>
      <c r="AC11" s="28">
        <v>1</v>
      </c>
      <c r="AD11" s="28"/>
      <c r="AE11" s="21">
        <v>1</v>
      </c>
      <c r="AF11" s="21" t="str">
        <f t="shared" si="0"/>
        <v/>
      </c>
      <c r="AG11" s="29"/>
      <c r="AH11" s="29">
        <v>1</v>
      </c>
      <c r="AI11" s="29"/>
      <c r="AJ11" s="21">
        <v>1</v>
      </c>
      <c r="AK11" s="21" t="str">
        <f t="shared" si="1"/>
        <v/>
      </c>
      <c r="AL11" s="30"/>
      <c r="AM11" s="30">
        <v>1</v>
      </c>
      <c r="AN11" s="30"/>
      <c r="AO11" s="21">
        <v>1</v>
      </c>
      <c r="AP11" s="21" t="str">
        <f t="shared" si="2"/>
        <v/>
      </c>
      <c r="AQ11" s="31"/>
      <c r="AR11" s="31">
        <v>1</v>
      </c>
      <c r="AS11" s="31"/>
      <c r="AT11" s="21">
        <v>1</v>
      </c>
      <c r="AU11" s="21" t="str">
        <f t="shared" si="3"/>
        <v/>
      </c>
      <c r="AV11" s="32"/>
      <c r="AW11" s="32">
        <v>1</v>
      </c>
      <c r="AX11" s="35"/>
      <c r="AY11">
        <v>1</v>
      </c>
      <c r="AZ11" t="str">
        <f t="shared" si="4"/>
        <v/>
      </c>
    </row>
    <row r="12" spans="1:52" ht="33.75" customHeight="1">
      <c r="A12">
        <v>1</v>
      </c>
      <c r="B12" s="10"/>
      <c r="C12" s="13" t="str">
        <f>IF(A12=1, "",VLOOKUP(A12,'All Meals'!$A$11:$V$61,5))</f>
        <v/>
      </c>
      <c r="D12" s="3" t="str">
        <f t="shared" si="6"/>
        <v>No</v>
      </c>
      <c r="E12" s="3"/>
      <c r="F12" s="3"/>
      <c r="G12" s="3" t="b">
        <v>0</v>
      </c>
      <c r="I12" s="3"/>
      <c r="J12" s="3" t="str">
        <f t="shared" si="5"/>
        <v>No</v>
      </c>
      <c r="K12" s="13" t="str">
        <f>IF(A12=1, "",VLOOKUP(A12,'All Meals'!$A$11:$V$61,8))</f>
        <v/>
      </c>
      <c r="L12" s="6" t="str">
        <f t="shared" si="7"/>
        <v>No</v>
      </c>
      <c r="M12" s="16" t="str">
        <f>IF(A12=1, "",VLOOKUP(A12,'All Meals'!$A$11:$V$61,9))</f>
        <v/>
      </c>
      <c r="N12" s="6" t="str">
        <f t="shared" si="8"/>
        <v>No</v>
      </c>
      <c r="O12" s="16" t="str">
        <f>IF(A12=1, "",VLOOKUP(A12,'All Meals'!$A$11:$V$61,14))</f>
        <v/>
      </c>
      <c r="P12" s="6" t="str">
        <f t="shared" si="9"/>
        <v>No</v>
      </c>
      <c r="Q12" s="13" t="str">
        <f>IF(A12=1, "",VLOOKUP(A12,'All Meals'!$A$11:$V$61,17))</f>
        <v/>
      </c>
      <c r="R12" s="6" t="str">
        <f t="shared" si="10"/>
        <v>No</v>
      </c>
      <c r="AB12" s="34"/>
      <c r="AC12" s="28">
        <v>1</v>
      </c>
      <c r="AD12" s="28"/>
      <c r="AE12" s="21">
        <v>1</v>
      </c>
      <c r="AF12" s="21" t="str">
        <f t="shared" si="0"/>
        <v/>
      </c>
      <c r="AG12" s="29"/>
      <c r="AH12" s="29">
        <v>1</v>
      </c>
      <c r="AI12" s="29"/>
      <c r="AJ12" s="21">
        <v>1</v>
      </c>
      <c r="AK12" s="21" t="str">
        <f t="shared" si="1"/>
        <v/>
      </c>
      <c r="AL12" s="30"/>
      <c r="AM12" s="30">
        <v>1</v>
      </c>
      <c r="AN12" s="30"/>
      <c r="AO12" s="21">
        <v>1</v>
      </c>
      <c r="AP12" s="21" t="str">
        <f t="shared" si="2"/>
        <v/>
      </c>
      <c r="AQ12" s="31"/>
      <c r="AR12" s="31">
        <v>1</v>
      </c>
      <c r="AS12" s="31"/>
      <c r="AT12" s="21">
        <v>1</v>
      </c>
      <c r="AU12" s="21" t="str">
        <f t="shared" si="3"/>
        <v/>
      </c>
      <c r="AV12" s="32"/>
      <c r="AW12" s="32">
        <v>1</v>
      </c>
      <c r="AX12" s="35"/>
      <c r="AY12">
        <v>1</v>
      </c>
      <c r="AZ12" t="str">
        <f t="shared" si="4"/>
        <v/>
      </c>
    </row>
    <row r="13" spans="1:52" ht="33.75" customHeight="1">
      <c r="A13">
        <v>1</v>
      </c>
      <c r="B13" s="10"/>
      <c r="C13" s="13" t="str">
        <f>IF(A13=1, "",VLOOKUP(A13,'All Meals'!$A$11:$V$61,5))</f>
        <v/>
      </c>
      <c r="D13" s="3" t="str">
        <f t="shared" si="6"/>
        <v>No</v>
      </c>
      <c r="E13" s="3"/>
      <c r="F13" s="3"/>
      <c r="G13" s="3" t="b">
        <v>0</v>
      </c>
      <c r="I13" s="3"/>
      <c r="J13" s="3" t="str">
        <f t="shared" si="5"/>
        <v>No</v>
      </c>
      <c r="K13" s="13" t="str">
        <f>IF(A13=1, "",VLOOKUP(A13,'All Meals'!$A$11:$V$61,8))</f>
        <v/>
      </c>
      <c r="L13" s="6" t="str">
        <f t="shared" si="7"/>
        <v>No</v>
      </c>
      <c r="M13" s="16" t="str">
        <f>IF(A13=1, "",VLOOKUP(A13,'All Meals'!$A$11:$V$61,9))</f>
        <v/>
      </c>
      <c r="N13" s="6" t="str">
        <f t="shared" si="8"/>
        <v>No</v>
      </c>
      <c r="O13" s="16" t="str">
        <f>IF(A13=1, "",VLOOKUP(A13,'All Meals'!$A$11:$V$61,14))</f>
        <v/>
      </c>
      <c r="P13" s="6" t="str">
        <f t="shared" si="9"/>
        <v>No</v>
      </c>
      <c r="Q13" s="13" t="str">
        <f>IF(A13=1, "",VLOOKUP(A13,'All Meals'!$A$11:$V$61,17))</f>
        <v/>
      </c>
      <c r="R13" s="6" t="str">
        <f t="shared" si="10"/>
        <v>No</v>
      </c>
      <c r="AB13" s="34"/>
      <c r="AC13" s="28">
        <v>1</v>
      </c>
      <c r="AD13" s="28"/>
      <c r="AE13" s="21">
        <v>1</v>
      </c>
      <c r="AF13" s="21" t="str">
        <f t="shared" si="0"/>
        <v/>
      </c>
      <c r="AG13" s="29"/>
      <c r="AH13" s="29">
        <v>1</v>
      </c>
      <c r="AI13" s="29"/>
      <c r="AJ13" s="21">
        <v>1</v>
      </c>
      <c r="AK13" s="21" t="str">
        <f t="shared" si="1"/>
        <v/>
      </c>
      <c r="AL13" s="30"/>
      <c r="AM13" s="30">
        <v>1</v>
      </c>
      <c r="AN13" s="30"/>
      <c r="AO13" s="21">
        <v>1</v>
      </c>
      <c r="AP13" s="21" t="str">
        <f t="shared" si="2"/>
        <v/>
      </c>
      <c r="AQ13" s="31"/>
      <c r="AR13" s="31">
        <v>1</v>
      </c>
      <c r="AS13" s="31"/>
      <c r="AT13" s="21">
        <v>1</v>
      </c>
      <c r="AU13" s="21" t="str">
        <f t="shared" si="3"/>
        <v/>
      </c>
      <c r="AV13" s="32"/>
      <c r="AW13" s="32">
        <v>1</v>
      </c>
      <c r="AX13" s="35"/>
      <c r="AY13">
        <v>1</v>
      </c>
      <c r="AZ13" t="str">
        <f t="shared" si="4"/>
        <v/>
      </c>
    </row>
    <row r="14" spans="1:52" ht="33.75" customHeight="1" thickBot="1">
      <c r="A14">
        <v>1</v>
      </c>
      <c r="B14" s="10"/>
      <c r="C14" s="13" t="str">
        <f>IF(A14=1, "",VLOOKUP(A14,'All Meals'!$A$11:$V$61,5))</f>
        <v/>
      </c>
      <c r="D14" s="3" t="str">
        <f t="shared" si="6"/>
        <v>No</v>
      </c>
      <c r="E14" s="3"/>
      <c r="F14" s="3"/>
      <c r="G14" s="3" t="b">
        <v>0</v>
      </c>
      <c r="I14" s="3"/>
      <c r="J14" s="3" t="str">
        <f t="shared" si="5"/>
        <v>No</v>
      </c>
      <c r="K14" s="13" t="str">
        <f>IF(A14=1, "",VLOOKUP(A14,'All Meals'!$A$11:$V$61,8))</f>
        <v/>
      </c>
      <c r="L14" s="6" t="str">
        <f t="shared" si="7"/>
        <v>No</v>
      </c>
      <c r="M14" s="16" t="str">
        <f>IF(A14=1, "",VLOOKUP(A14,'All Meals'!$A$11:$V$61,9))</f>
        <v/>
      </c>
      <c r="N14" s="6" t="str">
        <f t="shared" si="8"/>
        <v>No</v>
      </c>
      <c r="O14" s="16" t="str">
        <f>IF(A14=1, "",VLOOKUP(A14,'All Meals'!$A$11:$V$61,14))</f>
        <v/>
      </c>
      <c r="P14" s="6" t="str">
        <f t="shared" si="9"/>
        <v>No</v>
      </c>
      <c r="Q14" s="13" t="str">
        <f>IF(A14=1, "",VLOOKUP(A14,'All Meals'!$A$11:$V$61,17))</f>
        <v/>
      </c>
      <c r="R14" s="6" t="str">
        <f t="shared" si="10"/>
        <v>No</v>
      </c>
      <c r="AB14" s="36"/>
      <c r="AC14" s="37">
        <v>1</v>
      </c>
      <c r="AD14" s="37"/>
      <c r="AE14" s="19">
        <v>1</v>
      </c>
      <c r="AF14" s="19" t="str">
        <f t="shared" si="0"/>
        <v/>
      </c>
      <c r="AG14" s="38"/>
      <c r="AH14" s="38">
        <v>1</v>
      </c>
      <c r="AI14" s="38"/>
      <c r="AJ14" s="19">
        <v>1</v>
      </c>
      <c r="AK14" s="19" t="str">
        <f t="shared" si="1"/>
        <v/>
      </c>
      <c r="AL14" s="39"/>
      <c r="AM14" s="39">
        <v>1</v>
      </c>
      <c r="AN14" s="39"/>
      <c r="AO14" s="19">
        <v>1</v>
      </c>
      <c r="AP14" s="19" t="str">
        <f t="shared" si="2"/>
        <v/>
      </c>
      <c r="AQ14" s="40"/>
      <c r="AR14" s="40">
        <v>1</v>
      </c>
      <c r="AS14" s="40"/>
      <c r="AT14" s="19">
        <v>1</v>
      </c>
      <c r="AU14" s="19" t="str">
        <f t="shared" si="3"/>
        <v/>
      </c>
      <c r="AV14" s="41"/>
      <c r="AW14" s="41">
        <v>1</v>
      </c>
      <c r="AX14" s="42"/>
      <c r="AY14">
        <v>1</v>
      </c>
      <c r="AZ14" t="str">
        <f t="shared" si="4"/>
        <v/>
      </c>
    </row>
    <row r="15" spans="1:52" ht="33.75" customHeight="1">
      <c r="A15">
        <v>1</v>
      </c>
      <c r="B15" s="10"/>
      <c r="C15" s="13" t="str">
        <f>IF(A15=1, "",VLOOKUP(A15,'All Meals'!$A$11:$V$61,5))</f>
        <v/>
      </c>
      <c r="D15" s="3" t="str">
        <f t="shared" si="6"/>
        <v>No</v>
      </c>
      <c r="E15" s="3"/>
      <c r="F15" s="3"/>
      <c r="G15" s="3" t="b">
        <v>0</v>
      </c>
      <c r="I15" s="3"/>
      <c r="J15" s="3" t="str">
        <f t="shared" si="5"/>
        <v>No</v>
      </c>
      <c r="K15" s="13" t="str">
        <f>IF(A15=1, "",VLOOKUP(A15,'All Meals'!$A$11:$V$61,8))</f>
        <v/>
      </c>
      <c r="L15" s="6" t="str">
        <f t="shared" si="7"/>
        <v>No</v>
      </c>
      <c r="M15" s="16" t="str">
        <f>IF(A15=1, "",VLOOKUP(A15,'All Meals'!$A$11:$V$61,9))</f>
        <v/>
      </c>
      <c r="N15" s="6" t="str">
        <f t="shared" si="8"/>
        <v>No</v>
      </c>
      <c r="O15" s="16" t="str">
        <f>IF(A15=1, "",VLOOKUP(A15,'All Meals'!$A$11:$V$61,14))</f>
        <v/>
      </c>
      <c r="P15" s="6" t="str">
        <f t="shared" si="9"/>
        <v>No</v>
      </c>
      <c r="Q15" s="13" t="str">
        <f>IF(A15=1, "",VLOOKUP(A15,'All Meals'!$A$11:$V$61,17))</f>
        <v/>
      </c>
      <c r="R15" s="6" t="str">
        <f t="shared" si="10"/>
        <v>No</v>
      </c>
    </row>
    <row r="16" spans="1:52" ht="33.75" customHeight="1">
      <c r="A16">
        <v>1</v>
      </c>
      <c r="B16" s="10"/>
      <c r="C16" s="13" t="str">
        <f>IF(A16=1, "",VLOOKUP(A16,'All Meals'!$A$11:$V$61,5))</f>
        <v/>
      </c>
      <c r="D16" s="3" t="str">
        <f t="shared" si="6"/>
        <v>No</v>
      </c>
      <c r="E16" s="3"/>
      <c r="F16" s="3"/>
      <c r="G16" s="3" t="b">
        <v>0</v>
      </c>
      <c r="I16" s="3"/>
      <c r="J16" s="3" t="str">
        <f t="shared" si="5"/>
        <v>No</v>
      </c>
      <c r="K16" s="13" t="str">
        <f>IF(A16=1, "",VLOOKUP(A16,'All Meals'!$A$11:$V$61,8))</f>
        <v/>
      </c>
      <c r="L16" s="6" t="str">
        <f t="shared" si="7"/>
        <v>No</v>
      </c>
      <c r="M16" s="16" t="str">
        <f>IF(A16=1, "",VLOOKUP(A16,'All Meals'!$A$11:$V$61,9))</f>
        <v/>
      </c>
      <c r="N16" s="6" t="str">
        <f t="shared" si="8"/>
        <v>No</v>
      </c>
      <c r="O16" s="16" t="str">
        <f>IF(A16=1, "",VLOOKUP(A16,'All Meals'!$A$11:$V$61,14))</f>
        <v/>
      </c>
      <c r="P16" s="6" t="str">
        <f t="shared" si="9"/>
        <v>No</v>
      </c>
      <c r="Q16" s="13" t="str">
        <f>IF(A16=1, "",VLOOKUP(A16,'All Meals'!$A$11:$V$61,17))</f>
        <v/>
      </c>
      <c r="R16" s="6" t="str">
        <f t="shared" si="10"/>
        <v>No</v>
      </c>
    </row>
    <row r="17" spans="1:18" ht="33.75" customHeight="1">
      <c r="A17">
        <v>1</v>
      </c>
      <c r="B17" s="10"/>
      <c r="C17" s="13" t="str">
        <f>IF(A17=1, "",VLOOKUP(A17,'All Meals'!$A$11:$V$61,5))</f>
        <v/>
      </c>
      <c r="D17" s="3" t="str">
        <f t="shared" si="6"/>
        <v>No</v>
      </c>
      <c r="E17" s="3"/>
      <c r="F17" s="3"/>
      <c r="G17" s="3" t="b">
        <v>0</v>
      </c>
      <c r="I17" s="3"/>
      <c r="J17" s="3" t="str">
        <f t="shared" si="5"/>
        <v>No</v>
      </c>
      <c r="K17" s="13" t="str">
        <f>IF(A17=1, "",VLOOKUP(A17,'All Meals'!$A$11:$V$61,8))</f>
        <v/>
      </c>
      <c r="L17" s="6" t="str">
        <f t="shared" si="7"/>
        <v>No</v>
      </c>
      <c r="M17" s="16" t="str">
        <f>IF(A17=1, "",VLOOKUP(A17,'All Meals'!$A$11:$V$61,9))</f>
        <v/>
      </c>
      <c r="N17" s="6" t="str">
        <f t="shared" si="8"/>
        <v>No</v>
      </c>
      <c r="O17" s="16" t="str">
        <f>IF(A17=1, "",VLOOKUP(A17,'All Meals'!$A$11:$V$61,14))</f>
        <v/>
      </c>
      <c r="P17" s="6" t="str">
        <f t="shared" si="9"/>
        <v>No</v>
      </c>
      <c r="Q17" s="13" t="str">
        <f>IF(A17=1, "",VLOOKUP(A17,'All Meals'!$A$11:$V$61,17))</f>
        <v/>
      </c>
      <c r="R17" s="6" t="str">
        <f t="shared" si="10"/>
        <v>No</v>
      </c>
    </row>
    <row r="18" spans="1:18" ht="33.75" customHeight="1">
      <c r="A18">
        <v>1</v>
      </c>
      <c r="B18" s="10"/>
      <c r="C18" s="13" t="str">
        <f>IF(A18=1, "",VLOOKUP(A18,'All Meals'!$A$11:$V$61,5))</f>
        <v/>
      </c>
      <c r="D18" s="3" t="str">
        <f t="shared" si="6"/>
        <v>No</v>
      </c>
      <c r="E18" s="3"/>
      <c r="F18" s="3"/>
      <c r="G18" s="3" t="b">
        <v>0</v>
      </c>
      <c r="I18" s="3"/>
      <c r="J18" s="3" t="str">
        <f t="shared" si="5"/>
        <v>No</v>
      </c>
      <c r="K18" s="13" t="str">
        <f>IF(A18=1, "",VLOOKUP(A18,'All Meals'!$A$11:$V$61,8))</f>
        <v/>
      </c>
      <c r="L18" s="6" t="str">
        <f t="shared" si="7"/>
        <v>No</v>
      </c>
      <c r="M18" s="16" t="str">
        <f>IF(A18=1, "",VLOOKUP(A18,'All Meals'!$A$11:$V$61,9))</f>
        <v/>
      </c>
      <c r="N18" s="6" t="str">
        <f t="shared" si="8"/>
        <v>No</v>
      </c>
      <c r="O18" s="16" t="str">
        <f>IF(A18=1, "",VLOOKUP(A18,'All Meals'!$A$11:$V$61,14))</f>
        <v/>
      </c>
      <c r="P18" s="6" t="str">
        <f t="shared" si="9"/>
        <v>No</v>
      </c>
      <c r="Q18" s="13" t="str">
        <f>IF(A18=1, "",VLOOKUP(A18,'All Meals'!$A$11:$V$61,17))</f>
        <v/>
      </c>
      <c r="R18" s="6" t="str">
        <f t="shared" si="10"/>
        <v>No</v>
      </c>
    </row>
    <row r="19" spans="1:18" ht="33.75" customHeight="1">
      <c r="A19">
        <v>1</v>
      </c>
      <c r="B19" s="10"/>
      <c r="C19" s="13" t="str">
        <f>IF(A19=1, "",VLOOKUP(A19,'All Meals'!$A$11:$V$61,5))</f>
        <v/>
      </c>
      <c r="D19" s="3" t="str">
        <f t="shared" si="6"/>
        <v>No</v>
      </c>
      <c r="E19" s="3"/>
      <c r="F19" s="3"/>
      <c r="G19" s="3" t="b">
        <v>0</v>
      </c>
      <c r="I19" s="3"/>
      <c r="J19" s="3" t="str">
        <f t="shared" si="5"/>
        <v>No</v>
      </c>
      <c r="K19" s="13" t="str">
        <f>IF(A19=1, "",VLOOKUP(A19,'All Meals'!$A$11:$V$61,8))</f>
        <v/>
      </c>
      <c r="L19" s="6" t="str">
        <f t="shared" si="7"/>
        <v>No</v>
      </c>
      <c r="M19" s="16" t="str">
        <f>IF(A19=1, "",VLOOKUP(A19,'All Meals'!$A$11:$V$61,9))</f>
        <v/>
      </c>
      <c r="N19" s="6" t="str">
        <f t="shared" si="8"/>
        <v>No</v>
      </c>
      <c r="O19" s="16" t="str">
        <f>IF(A19=1, "",VLOOKUP(A19,'All Meals'!$A$11:$V$61,14))</f>
        <v/>
      </c>
      <c r="P19" s="6" t="str">
        <f t="shared" si="9"/>
        <v>No</v>
      </c>
      <c r="Q19" s="13" t="str">
        <f>IF(A19=1, "",VLOOKUP(A19,'All Meals'!$A$11:$V$61,17))</f>
        <v/>
      </c>
      <c r="R19" s="6" t="str">
        <f t="shared" si="10"/>
        <v>No</v>
      </c>
    </row>
    <row r="20" spans="1:18" ht="33.75" customHeight="1">
      <c r="A20">
        <v>1</v>
      </c>
      <c r="B20" s="10"/>
      <c r="C20" s="13" t="str">
        <f>IF(A20=1, "",VLOOKUP(A20,'All Meals'!$A$11:$V$61,5))</f>
        <v/>
      </c>
      <c r="D20" s="3" t="str">
        <f t="shared" si="6"/>
        <v>No</v>
      </c>
      <c r="E20" s="3"/>
      <c r="F20" s="3"/>
      <c r="G20" s="3" t="b">
        <v>0</v>
      </c>
      <c r="I20" s="3"/>
      <c r="J20" s="3" t="str">
        <f t="shared" si="5"/>
        <v>No</v>
      </c>
      <c r="K20" s="13" t="str">
        <f>IF(A20=1, "",VLOOKUP(A20,'All Meals'!$A$11:$V$61,8))</f>
        <v/>
      </c>
      <c r="L20" s="6" t="str">
        <f t="shared" si="7"/>
        <v>No</v>
      </c>
      <c r="M20" s="16" t="str">
        <f>IF(A20=1, "",VLOOKUP(A20,'All Meals'!$A$11:$V$61,9))</f>
        <v/>
      </c>
      <c r="N20" s="6" t="str">
        <f t="shared" si="8"/>
        <v>No</v>
      </c>
      <c r="O20" s="16" t="str">
        <f>IF(A20=1, "",VLOOKUP(A20,'All Meals'!$A$11:$V$61,14))</f>
        <v/>
      </c>
      <c r="P20" s="6" t="str">
        <f t="shared" si="9"/>
        <v>No</v>
      </c>
      <c r="Q20" s="13" t="str">
        <f>IF(A20=1, "",VLOOKUP(A20,'All Meals'!$A$11:$V$61,17))</f>
        <v/>
      </c>
      <c r="R20" s="6" t="str">
        <f t="shared" si="10"/>
        <v>No</v>
      </c>
    </row>
    <row r="21" spans="1:18" ht="33.75" customHeight="1">
      <c r="A21">
        <v>1</v>
      </c>
      <c r="B21" s="10"/>
      <c r="C21" s="13" t="str">
        <f>IF(A21=1, "",VLOOKUP(A21,'All Meals'!$A$11:$V$61,5))</f>
        <v/>
      </c>
      <c r="D21" s="3" t="str">
        <f t="shared" si="6"/>
        <v>No</v>
      </c>
      <c r="E21" s="3"/>
      <c r="F21" s="3"/>
      <c r="G21" s="3" t="b">
        <v>0</v>
      </c>
      <c r="I21" s="3"/>
      <c r="J21" s="3" t="str">
        <f t="shared" si="5"/>
        <v>No</v>
      </c>
      <c r="K21" s="13" t="str">
        <f>IF(A21=1, "",VLOOKUP(A21,'All Meals'!$A$11:$V$61,8))</f>
        <v/>
      </c>
      <c r="L21" s="6" t="str">
        <f t="shared" si="7"/>
        <v>No</v>
      </c>
      <c r="M21" s="16" t="str">
        <f>IF(A21=1, "",VLOOKUP(A21,'All Meals'!$A$11:$V$61,9))</f>
        <v/>
      </c>
      <c r="N21" s="6" t="str">
        <f t="shared" si="8"/>
        <v>No</v>
      </c>
      <c r="O21" s="16" t="str">
        <f>IF(A21=1, "",VLOOKUP(A21,'All Meals'!$A$11:$V$61,14))</f>
        <v/>
      </c>
      <c r="P21" s="6" t="str">
        <f t="shared" si="9"/>
        <v>No</v>
      </c>
      <c r="Q21" s="13" t="str">
        <f>IF(A21=1, "",VLOOKUP(A21,'All Meals'!$A$11:$V$61,17))</f>
        <v/>
      </c>
      <c r="R21" s="6" t="str">
        <f t="shared" si="10"/>
        <v>No</v>
      </c>
    </row>
    <row r="22" spans="1:18" ht="33.75" customHeight="1">
      <c r="A22">
        <v>1</v>
      </c>
      <c r="B22" s="10"/>
      <c r="C22" s="13" t="str">
        <f>IF(A22=1, "",VLOOKUP(A22,'All Meals'!$A$11:$V$61,5))</f>
        <v/>
      </c>
      <c r="D22" s="3" t="str">
        <f t="shared" si="6"/>
        <v>No</v>
      </c>
      <c r="E22" s="3"/>
      <c r="F22" s="3"/>
      <c r="G22" s="3" t="b">
        <v>0</v>
      </c>
      <c r="I22" s="3"/>
      <c r="J22" s="3" t="str">
        <f t="shared" si="5"/>
        <v>No</v>
      </c>
      <c r="K22" s="13" t="str">
        <f>IF(A22=1, "",VLOOKUP(A22,'All Meals'!$A$11:$V$61,8))</f>
        <v/>
      </c>
      <c r="L22" s="6" t="str">
        <f t="shared" si="7"/>
        <v>No</v>
      </c>
      <c r="M22" s="16" t="str">
        <f>IF(A22=1, "",VLOOKUP(A22,'All Meals'!$A$11:$V$61,9))</f>
        <v/>
      </c>
      <c r="N22" s="6" t="str">
        <f t="shared" si="8"/>
        <v>No</v>
      </c>
      <c r="O22" s="16" t="str">
        <f>IF(A22=1, "",VLOOKUP(A22,'All Meals'!$A$11:$V$61,14))</f>
        <v/>
      </c>
      <c r="P22" s="6" t="str">
        <f t="shared" si="9"/>
        <v>No</v>
      </c>
      <c r="Q22" s="13" t="str">
        <f>IF(A22=1, "",VLOOKUP(A22,'All Meals'!$A$11:$V$61,17))</f>
        <v/>
      </c>
      <c r="R22" s="6" t="str">
        <f t="shared" si="10"/>
        <v>No</v>
      </c>
    </row>
    <row r="23" spans="1:18" ht="33.75" customHeight="1">
      <c r="A23">
        <v>1</v>
      </c>
      <c r="B23" s="10"/>
      <c r="C23" s="13" t="str">
        <f>IF(A23=1, "",VLOOKUP(A23,'All Meals'!$A$11:$V$61,5))</f>
        <v/>
      </c>
      <c r="D23" s="3" t="str">
        <f t="shared" si="6"/>
        <v>No</v>
      </c>
      <c r="E23" s="3"/>
      <c r="F23" s="3"/>
      <c r="G23" s="3" t="b">
        <v>0</v>
      </c>
      <c r="I23" s="3"/>
      <c r="J23" s="3" t="str">
        <f t="shared" si="5"/>
        <v>No</v>
      </c>
      <c r="K23" s="13" t="str">
        <f>IF(A23=1, "",VLOOKUP(A23,'All Meals'!$A$11:$V$61,8))</f>
        <v/>
      </c>
      <c r="L23" s="6" t="str">
        <f t="shared" si="7"/>
        <v>No</v>
      </c>
      <c r="M23" s="16" t="str">
        <f>IF(A23=1, "",VLOOKUP(A23,'All Meals'!$A$11:$V$61,9))</f>
        <v/>
      </c>
      <c r="N23" s="6" t="str">
        <f t="shared" si="8"/>
        <v>No</v>
      </c>
      <c r="O23" s="16" t="str">
        <f>IF(A23=1, "",VLOOKUP(A23,'All Meals'!$A$11:$V$61,14))</f>
        <v/>
      </c>
      <c r="P23" s="6" t="str">
        <f t="shared" si="9"/>
        <v>No</v>
      </c>
      <c r="Q23" s="13" t="str">
        <f>IF(A23=1, "",VLOOKUP(A23,'All Meals'!$A$11:$V$61,17))</f>
        <v/>
      </c>
      <c r="R23" s="6" t="str">
        <f t="shared" si="10"/>
        <v>No</v>
      </c>
    </row>
    <row r="24" spans="1:18" ht="33.75" customHeight="1">
      <c r="A24">
        <v>1</v>
      </c>
      <c r="B24" s="10"/>
      <c r="C24" s="13" t="str">
        <f>IF(A24=1, "",VLOOKUP(A24,'All Meals'!$A$11:$V$61,5))</f>
        <v/>
      </c>
      <c r="D24" s="3" t="str">
        <f t="shared" si="6"/>
        <v>No</v>
      </c>
      <c r="E24" s="3"/>
      <c r="F24" s="3"/>
      <c r="G24" s="3" t="b">
        <v>0</v>
      </c>
      <c r="I24" s="3"/>
      <c r="J24" s="3" t="str">
        <f t="shared" si="5"/>
        <v>No</v>
      </c>
      <c r="K24" s="13" t="str">
        <f>IF(A24=1, "",VLOOKUP(A24,'All Meals'!$A$11:$V$61,8))</f>
        <v/>
      </c>
      <c r="L24" s="6" t="str">
        <f t="shared" si="7"/>
        <v>No</v>
      </c>
      <c r="M24" s="16" t="str">
        <f>IF(A24=1, "",VLOOKUP(A24,'All Meals'!$A$11:$V$61,9))</f>
        <v/>
      </c>
      <c r="N24" s="6" t="str">
        <f t="shared" si="8"/>
        <v>No</v>
      </c>
      <c r="O24" s="16" t="str">
        <f>IF(A24=1, "",VLOOKUP(A24,'All Meals'!$A$11:$V$61,14))</f>
        <v/>
      </c>
      <c r="P24" s="6" t="str">
        <f t="shared" si="9"/>
        <v>No</v>
      </c>
      <c r="Q24" s="13" t="str">
        <f>IF(A24=1, "",VLOOKUP(A24,'All Meals'!$A$11:$V$61,17))</f>
        <v/>
      </c>
      <c r="R24" s="6" t="str">
        <f t="shared" si="10"/>
        <v>No</v>
      </c>
    </row>
    <row r="25" spans="1:18" ht="33.75" customHeight="1">
      <c r="A25">
        <v>1</v>
      </c>
      <c r="B25" s="10"/>
      <c r="C25" s="13" t="str">
        <f>IF(A25=1, "",VLOOKUP(A25,'All Meals'!$A$11:$V$61,5))</f>
        <v/>
      </c>
      <c r="D25" s="3" t="str">
        <f t="shared" si="6"/>
        <v>No</v>
      </c>
      <c r="E25" s="3"/>
      <c r="F25" s="3"/>
      <c r="G25" s="3" t="b">
        <v>0</v>
      </c>
      <c r="I25" s="3"/>
      <c r="J25" s="3" t="str">
        <f t="shared" si="5"/>
        <v>No</v>
      </c>
      <c r="K25" s="13" t="str">
        <f>IF(A25=1, "",VLOOKUP(A25,'All Meals'!$A$11:$V$61,8))</f>
        <v/>
      </c>
      <c r="L25" s="6" t="str">
        <f t="shared" si="7"/>
        <v>No</v>
      </c>
      <c r="M25" s="16" t="str">
        <f>IF(A25=1, "",VLOOKUP(A25,'All Meals'!$A$11:$V$61,9))</f>
        <v/>
      </c>
      <c r="N25" s="6" t="str">
        <f t="shared" si="8"/>
        <v>No</v>
      </c>
      <c r="O25" s="16" t="str">
        <f>IF(A25=1, "",VLOOKUP(A25,'All Meals'!$A$11:$V$61,14))</f>
        <v/>
      </c>
      <c r="P25" s="6" t="str">
        <f t="shared" si="9"/>
        <v>No</v>
      </c>
      <c r="Q25" s="13" t="str">
        <f>IF(A25=1, "",VLOOKUP(A25,'All Meals'!$A$11:$V$61,17))</f>
        <v/>
      </c>
      <c r="R25" s="6" t="str">
        <f t="shared" si="10"/>
        <v>No</v>
      </c>
    </row>
    <row r="26" spans="1:18" ht="33.75" customHeight="1" thickBot="1">
      <c r="A26">
        <v>1</v>
      </c>
      <c r="B26" s="11"/>
      <c r="C26" s="14" t="str">
        <f>IF(A26=1, "",VLOOKUP(A26,'All Meals'!$A$11:$V$61,5))</f>
        <v/>
      </c>
      <c r="D26" s="7" t="str">
        <f t="shared" si="6"/>
        <v>No</v>
      </c>
      <c r="E26" s="7"/>
      <c r="F26" s="7"/>
      <c r="G26" s="7" t="b">
        <v>0</v>
      </c>
      <c r="I26" s="7"/>
      <c r="J26" s="7" t="str">
        <f t="shared" si="5"/>
        <v>No</v>
      </c>
      <c r="K26" s="14" t="str">
        <f>IF(A26=1, "",VLOOKUP(A26,'All Meals'!$A$11:$V$61,8))</f>
        <v/>
      </c>
      <c r="L26" s="8" t="str">
        <f t="shared" si="7"/>
        <v>No</v>
      </c>
      <c r="M26" s="17" t="str">
        <f>IF(A26=1, "",VLOOKUP(A26,'All Meals'!$A$11:$V$61,9))</f>
        <v/>
      </c>
      <c r="N26" s="8" t="str">
        <f t="shared" si="8"/>
        <v>No</v>
      </c>
      <c r="O26" s="17" t="str">
        <f>IF(A26=1, "",VLOOKUP(A26,'All Meals'!$A$11:$V$61,14))</f>
        <v/>
      </c>
      <c r="P26" s="8" t="str">
        <f t="shared" si="9"/>
        <v>No</v>
      </c>
      <c r="Q26" s="14" t="str">
        <f>IF(A26=1, "",VLOOKUP(A26,'All Meals'!$A$11:$V$61,17))</f>
        <v/>
      </c>
      <c r="R26" s="8" t="str">
        <f t="shared" si="10"/>
        <v>No</v>
      </c>
    </row>
    <row r="27" spans="1:18" ht="33.75" customHeight="1"/>
    <row r="28" spans="1:18" ht="33.75" customHeight="1"/>
    <row r="29" spans="1:18" ht="33.75" customHeight="1"/>
    <row r="30" spans="1:18" ht="33.75" customHeight="1"/>
  </sheetData>
  <mergeCells count="39">
    <mergeCell ref="B1:R1"/>
    <mergeCell ref="B2:S2"/>
    <mergeCell ref="AB2:AX2"/>
    <mergeCell ref="B3:R3"/>
    <mergeCell ref="AB3:AB4"/>
    <mergeCell ref="AD3:AD4"/>
    <mergeCell ref="AG3:AG4"/>
    <mergeCell ref="AI3:AI4"/>
    <mergeCell ref="AL3:AL4"/>
    <mergeCell ref="AN3:AN4"/>
    <mergeCell ref="AQ3:AQ4"/>
    <mergeCell ref="AS3:AS4"/>
    <mergeCell ref="AV3:AV4"/>
    <mergeCell ref="AX3:AX4"/>
    <mergeCell ref="C4:J4"/>
    <mergeCell ref="K4:L4"/>
    <mergeCell ref="M4:N4"/>
    <mergeCell ref="O4:P4"/>
    <mergeCell ref="S9:V9"/>
    <mergeCell ref="R5:R6"/>
    <mergeCell ref="S5:V5"/>
    <mergeCell ref="Q5:Q6"/>
    <mergeCell ref="P5:P6"/>
    <mergeCell ref="Q4:R4"/>
    <mergeCell ref="S4:Z4"/>
    <mergeCell ref="Z5:Z7"/>
    <mergeCell ref="S6:V6"/>
    <mergeCell ref="S7:V7"/>
    <mergeCell ref="S8:V8"/>
    <mergeCell ref="B5:B6"/>
    <mergeCell ref="C5:C6"/>
    <mergeCell ref="D5:D6"/>
    <mergeCell ref="E5:E6"/>
    <mergeCell ref="J5:J6"/>
    <mergeCell ref="K5:K6"/>
    <mergeCell ref="L5:L6"/>
    <mergeCell ref="M5:M6"/>
    <mergeCell ref="N5:N6"/>
    <mergeCell ref="O5:O6"/>
  </mergeCells>
  <conditionalFormatting sqref="D7:D26 L7:L26 N7:N26 P7:P26 R7:R26 J7:J26 Z5:Z9">
    <cfRule type="containsText" dxfId="22" priority="1" stopIfTrue="1" operator="containsText" text="Yes">
      <formula>NOT(ISERROR(SEARCH("Yes",D5)))</formula>
    </cfRule>
    <cfRule type="containsText" dxfId="21" priority="2" stopIfTrue="1" operator="containsText" text="No">
      <formula>NOT(ISERROR(SEARCH("No",D5)))</formula>
    </cfRule>
  </conditionalFormatting>
  <pageMargins left="0.7" right="0.7" top="0.75" bottom="0.75" header="0.3" footer="0.3"/>
  <pageSetup scale="5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Drop Down 1">
              <controlPr defaultSize="0" autoLine="0" autoPict="0">
                <anchor moveWithCells="1">
                  <from>
                    <xdr:col>1</xdr:col>
                    <xdr:colOff>161925</xdr:colOff>
                    <xdr:row>6</xdr:row>
                    <xdr:rowOff>104775</xdr:rowOff>
                  </from>
                  <to>
                    <xdr:col>1</xdr:col>
                    <xdr:colOff>3057525</xdr:colOff>
                    <xdr:row>6</xdr:row>
                    <xdr:rowOff>371475</xdr:rowOff>
                  </to>
                </anchor>
              </controlPr>
            </control>
          </mc:Choice>
        </mc:AlternateContent>
        <mc:AlternateContent xmlns:mc="http://schemas.openxmlformats.org/markup-compatibility/2006">
          <mc:Choice Requires="x14">
            <control shapeId="8194" r:id="rId5" name="Drop Down 2">
              <controlPr defaultSize="0" autoLine="0" autoPict="0">
                <anchor moveWithCells="1">
                  <from>
                    <xdr:col>1</xdr:col>
                    <xdr:colOff>161925</xdr:colOff>
                    <xdr:row>7</xdr:row>
                    <xdr:rowOff>104775</xdr:rowOff>
                  </from>
                  <to>
                    <xdr:col>1</xdr:col>
                    <xdr:colOff>3057525</xdr:colOff>
                    <xdr:row>7</xdr:row>
                    <xdr:rowOff>371475</xdr:rowOff>
                  </to>
                </anchor>
              </controlPr>
            </control>
          </mc:Choice>
        </mc:AlternateContent>
        <mc:AlternateContent xmlns:mc="http://schemas.openxmlformats.org/markup-compatibility/2006">
          <mc:Choice Requires="x14">
            <control shapeId="8195" r:id="rId6" name="Drop Down 3">
              <controlPr defaultSize="0" autoLine="0" autoPict="0">
                <anchor moveWithCells="1">
                  <from>
                    <xdr:col>1</xdr:col>
                    <xdr:colOff>161925</xdr:colOff>
                    <xdr:row>8</xdr:row>
                    <xdr:rowOff>104775</xdr:rowOff>
                  </from>
                  <to>
                    <xdr:col>1</xdr:col>
                    <xdr:colOff>3057525</xdr:colOff>
                    <xdr:row>8</xdr:row>
                    <xdr:rowOff>371475</xdr:rowOff>
                  </to>
                </anchor>
              </controlPr>
            </control>
          </mc:Choice>
        </mc:AlternateContent>
        <mc:AlternateContent xmlns:mc="http://schemas.openxmlformats.org/markup-compatibility/2006">
          <mc:Choice Requires="x14">
            <control shapeId="8196" r:id="rId7" name="Drop Down 4">
              <controlPr defaultSize="0" autoLine="0" autoPict="0">
                <anchor moveWithCells="1">
                  <from>
                    <xdr:col>1</xdr:col>
                    <xdr:colOff>161925</xdr:colOff>
                    <xdr:row>9</xdr:row>
                    <xdr:rowOff>104775</xdr:rowOff>
                  </from>
                  <to>
                    <xdr:col>1</xdr:col>
                    <xdr:colOff>3057525</xdr:colOff>
                    <xdr:row>9</xdr:row>
                    <xdr:rowOff>371475</xdr:rowOff>
                  </to>
                </anchor>
              </controlPr>
            </control>
          </mc:Choice>
        </mc:AlternateContent>
        <mc:AlternateContent xmlns:mc="http://schemas.openxmlformats.org/markup-compatibility/2006">
          <mc:Choice Requires="x14">
            <control shapeId="8197" r:id="rId8" name="Drop Down 5">
              <controlPr defaultSize="0" autoLine="0" autoPict="0">
                <anchor moveWithCells="1">
                  <from>
                    <xdr:col>1</xdr:col>
                    <xdr:colOff>161925</xdr:colOff>
                    <xdr:row>10</xdr:row>
                    <xdr:rowOff>104775</xdr:rowOff>
                  </from>
                  <to>
                    <xdr:col>1</xdr:col>
                    <xdr:colOff>3057525</xdr:colOff>
                    <xdr:row>10</xdr:row>
                    <xdr:rowOff>371475</xdr:rowOff>
                  </to>
                </anchor>
              </controlPr>
            </control>
          </mc:Choice>
        </mc:AlternateContent>
        <mc:AlternateContent xmlns:mc="http://schemas.openxmlformats.org/markup-compatibility/2006">
          <mc:Choice Requires="x14">
            <control shapeId="8198" r:id="rId9" name="Drop Down 6">
              <controlPr defaultSize="0" autoLine="0" autoPict="0">
                <anchor moveWithCells="1">
                  <from>
                    <xdr:col>1</xdr:col>
                    <xdr:colOff>161925</xdr:colOff>
                    <xdr:row>11</xdr:row>
                    <xdr:rowOff>104775</xdr:rowOff>
                  </from>
                  <to>
                    <xdr:col>1</xdr:col>
                    <xdr:colOff>3057525</xdr:colOff>
                    <xdr:row>11</xdr:row>
                    <xdr:rowOff>371475</xdr:rowOff>
                  </to>
                </anchor>
              </controlPr>
            </control>
          </mc:Choice>
        </mc:AlternateContent>
        <mc:AlternateContent xmlns:mc="http://schemas.openxmlformats.org/markup-compatibility/2006">
          <mc:Choice Requires="x14">
            <control shapeId="8199" r:id="rId10" name="Drop Down 7">
              <controlPr defaultSize="0" autoLine="0" autoPict="0">
                <anchor moveWithCells="1">
                  <from>
                    <xdr:col>1</xdr:col>
                    <xdr:colOff>161925</xdr:colOff>
                    <xdr:row>12</xdr:row>
                    <xdr:rowOff>104775</xdr:rowOff>
                  </from>
                  <to>
                    <xdr:col>1</xdr:col>
                    <xdr:colOff>3057525</xdr:colOff>
                    <xdr:row>12</xdr:row>
                    <xdr:rowOff>371475</xdr:rowOff>
                  </to>
                </anchor>
              </controlPr>
            </control>
          </mc:Choice>
        </mc:AlternateContent>
        <mc:AlternateContent xmlns:mc="http://schemas.openxmlformats.org/markup-compatibility/2006">
          <mc:Choice Requires="x14">
            <control shapeId="8200" r:id="rId11" name="Drop Down 8">
              <controlPr defaultSize="0" autoLine="0" autoPict="0">
                <anchor moveWithCells="1">
                  <from>
                    <xdr:col>1</xdr:col>
                    <xdr:colOff>161925</xdr:colOff>
                    <xdr:row>13</xdr:row>
                    <xdr:rowOff>104775</xdr:rowOff>
                  </from>
                  <to>
                    <xdr:col>1</xdr:col>
                    <xdr:colOff>3057525</xdr:colOff>
                    <xdr:row>13</xdr:row>
                    <xdr:rowOff>371475</xdr:rowOff>
                  </to>
                </anchor>
              </controlPr>
            </control>
          </mc:Choice>
        </mc:AlternateContent>
        <mc:AlternateContent xmlns:mc="http://schemas.openxmlformats.org/markup-compatibility/2006">
          <mc:Choice Requires="x14">
            <control shapeId="8201" r:id="rId12" name="Drop Down 9">
              <controlPr defaultSize="0" autoLine="0" autoPict="0">
                <anchor moveWithCells="1">
                  <from>
                    <xdr:col>1</xdr:col>
                    <xdr:colOff>161925</xdr:colOff>
                    <xdr:row>14</xdr:row>
                    <xdr:rowOff>104775</xdr:rowOff>
                  </from>
                  <to>
                    <xdr:col>1</xdr:col>
                    <xdr:colOff>3057525</xdr:colOff>
                    <xdr:row>14</xdr:row>
                    <xdr:rowOff>371475</xdr:rowOff>
                  </to>
                </anchor>
              </controlPr>
            </control>
          </mc:Choice>
        </mc:AlternateContent>
        <mc:AlternateContent xmlns:mc="http://schemas.openxmlformats.org/markup-compatibility/2006">
          <mc:Choice Requires="x14">
            <control shapeId="8202" r:id="rId13" name="Drop Down 10">
              <controlPr defaultSize="0" autoLine="0" autoPict="0">
                <anchor moveWithCells="1">
                  <from>
                    <xdr:col>1</xdr:col>
                    <xdr:colOff>161925</xdr:colOff>
                    <xdr:row>15</xdr:row>
                    <xdr:rowOff>104775</xdr:rowOff>
                  </from>
                  <to>
                    <xdr:col>1</xdr:col>
                    <xdr:colOff>3057525</xdr:colOff>
                    <xdr:row>15</xdr:row>
                    <xdr:rowOff>371475</xdr:rowOff>
                  </to>
                </anchor>
              </controlPr>
            </control>
          </mc:Choice>
        </mc:AlternateContent>
        <mc:AlternateContent xmlns:mc="http://schemas.openxmlformats.org/markup-compatibility/2006">
          <mc:Choice Requires="x14">
            <control shapeId="8203" r:id="rId14" name="Drop Down 11">
              <controlPr defaultSize="0" autoLine="0" autoPict="0">
                <anchor moveWithCells="1">
                  <from>
                    <xdr:col>1</xdr:col>
                    <xdr:colOff>161925</xdr:colOff>
                    <xdr:row>16</xdr:row>
                    <xdr:rowOff>104775</xdr:rowOff>
                  </from>
                  <to>
                    <xdr:col>1</xdr:col>
                    <xdr:colOff>3057525</xdr:colOff>
                    <xdr:row>16</xdr:row>
                    <xdr:rowOff>371475</xdr:rowOff>
                  </to>
                </anchor>
              </controlPr>
            </control>
          </mc:Choice>
        </mc:AlternateContent>
        <mc:AlternateContent xmlns:mc="http://schemas.openxmlformats.org/markup-compatibility/2006">
          <mc:Choice Requires="x14">
            <control shapeId="8204" r:id="rId15" name="Drop Down 12">
              <controlPr defaultSize="0" autoLine="0" autoPict="0">
                <anchor moveWithCells="1">
                  <from>
                    <xdr:col>1</xdr:col>
                    <xdr:colOff>161925</xdr:colOff>
                    <xdr:row>17</xdr:row>
                    <xdr:rowOff>104775</xdr:rowOff>
                  </from>
                  <to>
                    <xdr:col>1</xdr:col>
                    <xdr:colOff>3057525</xdr:colOff>
                    <xdr:row>17</xdr:row>
                    <xdr:rowOff>371475</xdr:rowOff>
                  </to>
                </anchor>
              </controlPr>
            </control>
          </mc:Choice>
        </mc:AlternateContent>
        <mc:AlternateContent xmlns:mc="http://schemas.openxmlformats.org/markup-compatibility/2006">
          <mc:Choice Requires="x14">
            <control shapeId="8205" r:id="rId16" name="Drop Down 13">
              <controlPr defaultSize="0" autoLine="0" autoPict="0">
                <anchor moveWithCells="1">
                  <from>
                    <xdr:col>1</xdr:col>
                    <xdr:colOff>161925</xdr:colOff>
                    <xdr:row>18</xdr:row>
                    <xdr:rowOff>104775</xdr:rowOff>
                  </from>
                  <to>
                    <xdr:col>1</xdr:col>
                    <xdr:colOff>3057525</xdr:colOff>
                    <xdr:row>18</xdr:row>
                    <xdr:rowOff>371475</xdr:rowOff>
                  </to>
                </anchor>
              </controlPr>
            </control>
          </mc:Choice>
        </mc:AlternateContent>
        <mc:AlternateContent xmlns:mc="http://schemas.openxmlformats.org/markup-compatibility/2006">
          <mc:Choice Requires="x14">
            <control shapeId="8206" r:id="rId17" name="Drop Down 14">
              <controlPr defaultSize="0" autoLine="0" autoPict="0">
                <anchor moveWithCells="1">
                  <from>
                    <xdr:col>1</xdr:col>
                    <xdr:colOff>161925</xdr:colOff>
                    <xdr:row>19</xdr:row>
                    <xdr:rowOff>104775</xdr:rowOff>
                  </from>
                  <to>
                    <xdr:col>1</xdr:col>
                    <xdr:colOff>3057525</xdr:colOff>
                    <xdr:row>19</xdr:row>
                    <xdr:rowOff>371475</xdr:rowOff>
                  </to>
                </anchor>
              </controlPr>
            </control>
          </mc:Choice>
        </mc:AlternateContent>
        <mc:AlternateContent xmlns:mc="http://schemas.openxmlformats.org/markup-compatibility/2006">
          <mc:Choice Requires="x14">
            <control shapeId="8207" r:id="rId18" name="Drop Down 15">
              <controlPr defaultSize="0" autoLine="0" autoPict="0">
                <anchor moveWithCells="1">
                  <from>
                    <xdr:col>1</xdr:col>
                    <xdr:colOff>161925</xdr:colOff>
                    <xdr:row>20</xdr:row>
                    <xdr:rowOff>104775</xdr:rowOff>
                  </from>
                  <to>
                    <xdr:col>1</xdr:col>
                    <xdr:colOff>3057525</xdr:colOff>
                    <xdr:row>20</xdr:row>
                    <xdr:rowOff>371475</xdr:rowOff>
                  </to>
                </anchor>
              </controlPr>
            </control>
          </mc:Choice>
        </mc:AlternateContent>
        <mc:AlternateContent xmlns:mc="http://schemas.openxmlformats.org/markup-compatibility/2006">
          <mc:Choice Requires="x14">
            <control shapeId="8208" r:id="rId19" name="Drop Down 16">
              <controlPr defaultSize="0" autoLine="0" autoPict="0">
                <anchor moveWithCells="1">
                  <from>
                    <xdr:col>1</xdr:col>
                    <xdr:colOff>161925</xdr:colOff>
                    <xdr:row>21</xdr:row>
                    <xdr:rowOff>104775</xdr:rowOff>
                  </from>
                  <to>
                    <xdr:col>1</xdr:col>
                    <xdr:colOff>3057525</xdr:colOff>
                    <xdr:row>21</xdr:row>
                    <xdr:rowOff>371475</xdr:rowOff>
                  </to>
                </anchor>
              </controlPr>
            </control>
          </mc:Choice>
        </mc:AlternateContent>
        <mc:AlternateContent xmlns:mc="http://schemas.openxmlformats.org/markup-compatibility/2006">
          <mc:Choice Requires="x14">
            <control shapeId="8209" r:id="rId20" name="Drop Down 17">
              <controlPr defaultSize="0" autoLine="0" autoPict="0">
                <anchor moveWithCells="1">
                  <from>
                    <xdr:col>1</xdr:col>
                    <xdr:colOff>161925</xdr:colOff>
                    <xdr:row>22</xdr:row>
                    <xdr:rowOff>104775</xdr:rowOff>
                  </from>
                  <to>
                    <xdr:col>1</xdr:col>
                    <xdr:colOff>3057525</xdr:colOff>
                    <xdr:row>22</xdr:row>
                    <xdr:rowOff>371475</xdr:rowOff>
                  </to>
                </anchor>
              </controlPr>
            </control>
          </mc:Choice>
        </mc:AlternateContent>
        <mc:AlternateContent xmlns:mc="http://schemas.openxmlformats.org/markup-compatibility/2006">
          <mc:Choice Requires="x14">
            <control shapeId="8210" r:id="rId21" name="Drop Down 18">
              <controlPr defaultSize="0" autoLine="0" autoPict="0">
                <anchor moveWithCells="1">
                  <from>
                    <xdr:col>1</xdr:col>
                    <xdr:colOff>161925</xdr:colOff>
                    <xdr:row>23</xdr:row>
                    <xdr:rowOff>104775</xdr:rowOff>
                  </from>
                  <to>
                    <xdr:col>1</xdr:col>
                    <xdr:colOff>3057525</xdr:colOff>
                    <xdr:row>23</xdr:row>
                    <xdr:rowOff>371475</xdr:rowOff>
                  </to>
                </anchor>
              </controlPr>
            </control>
          </mc:Choice>
        </mc:AlternateContent>
        <mc:AlternateContent xmlns:mc="http://schemas.openxmlformats.org/markup-compatibility/2006">
          <mc:Choice Requires="x14">
            <control shapeId="8211" r:id="rId22" name="Drop Down 19">
              <controlPr defaultSize="0" autoLine="0" autoPict="0">
                <anchor moveWithCells="1">
                  <from>
                    <xdr:col>1</xdr:col>
                    <xdr:colOff>161925</xdr:colOff>
                    <xdr:row>24</xdr:row>
                    <xdr:rowOff>104775</xdr:rowOff>
                  </from>
                  <to>
                    <xdr:col>1</xdr:col>
                    <xdr:colOff>3057525</xdr:colOff>
                    <xdr:row>24</xdr:row>
                    <xdr:rowOff>371475</xdr:rowOff>
                  </to>
                </anchor>
              </controlPr>
            </control>
          </mc:Choice>
        </mc:AlternateContent>
        <mc:AlternateContent xmlns:mc="http://schemas.openxmlformats.org/markup-compatibility/2006">
          <mc:Choice Requires="x14">
            <control shapeId="8212" r:id="rId23" name="Drop Down 20">
              <controlPr defaultSize="0" autoLine="0" autoPict="0">
                <anchor moveWithCells="1">
                  <from>
                    <xdr:col>1</xdr:col>
                    <xdr:colOff>161925</xdr:colOff>
                    <xdr:row>25</xdr:row>
                    <xdr:rowOff>104775</xdr:rowOff>
                  </from>
                  <to>
                    <xdr:col>1</xdr:col>
                    <xdr:colOff>3057525</xdr:colOff>
                    <xdr:row>25</xdr:row>
                    <xdr:rowOff>371475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4</xdr:col>
                    <xdr:colOff>323850</xdr:colOff>
                    <xdr:row>6</xdr:row>
                    <xdr:rowOff>142875</xdr:rowOff>
                  </from>
                  <to>
                    <xdr:col>4</xdr:col>
                    <xdr:colOff>628650</xdr:colOff>
                    <xdr:row>6</xdr:row>
                    <xdr:rowOff>361950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4</xdr:col>
                    <xdr:colOff>323850</xdr:colOff>
                    <xdr:row>7</xdr:row>
                    <xdr:rowOff>142875</xdr:rowOff>
                  </from>
                  <to>
                    <xdr:col>4</xdr:col>
                    <xdr:colOff>628650</xdr:colOff>
                    <xdr:row>7</xdr:row>
                    <xdr:rowOff>361950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4</xdr:col>
                    <xdr:colOff>323850</xdr:colOff>
                    <xdr:row>8</xdr:row>
                    <xdr:rowOff>142875</xdr:rowOff>
                  </from>
                  <to>
                    <xdr:col>4</xdr:col>
                    <xdr:colOff>628650</xdr:colOff>
                    <xdr:row>8</xdr:row>
                    <xdr:rowOff>361950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4</xdr:col>
                    <xdr:colOff>323850</xdr:colOff>
                    <xdr:row>9</xdr:row>
                    <xdr:rowOff>142875</xdr:rowOff>
                  </from>
                  <to>
                    <xdr:col>4</xdr:col>
                    <xdr:colOff>628650</xdr:colOff>
                    <xdr:row>9</xdr:row>
                    <xdr:rowOff>361950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4</xdr:col>
                    <xdr:colOff>323850</xdr:colOff>
                    <xdr:row>10</xdr:row>
                    <xdr:rowOff>142875</xdr:rowOff>
                  </from>
                  <to>
                    <xdr:col>4</xdr:col>
                    <xdr:colOff>628650</xdr:colOff>
                    <xdr:row>10</xdr:row>
                    <xdr:rowOff>361950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4</xdr:col>
                    <xdr:colOff>323850</xdr:colOff>
                    <xdr:row>11</xdr:row>
                    <xdr:rowOff>142875</xdr:rowOff>
                  </from>
                  <to>
                    <xdr:col>4</xdr:col>
                    <xdr:colOff>628650</xdr:colOff>
                    <xdr:row>11</xdr:row>
                    <xdr:rowOff>361950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4</xdr:col>
                    <xdr:colOff>323850</xdr:colOff>
                    <xdr:row>12</xdr:row>
                    <xdr:rowOff>142875</xdr:rowOff>
                  </from>
                  <to>
                    <xdr:col>4</xdr:col>
                    <xdr:colOff>628650</xdr:colOff>
                    <xdr:row>12</xdr:row>
                    <xdr:rowOff>361950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4</xdr:col>
                    <xdr:colOff>323850</xdr:colOff>
                    <xdr:row>13</xdr:row>
                    <xdr:rowOff>142875</xdr:rowOff>
                  </from>
                  <to>
                    <xdr:col>4</xdr:col>
                    <xdr:colOff>628650</xdr:colOff>
                    <xdr:row>13</xdr:row>
                    <xdr:rowOff>361950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4</xdr:col>
                    <xdr:colOff>323850</xdr:colOff>
                    <xdr:row>14</xdr:row>
                    <xdr:rowOff>142875</xdr:rowOff>
                  </from>
                  <to>
                    <xdr:col>4</xdr:col>
                    <xdr:colOff>628650</xdr:colOff>
                    <xdr:row>14</xdr:row>
                    <xdr:rowOff>361950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4</xdr:col>
                    <xdr:colOff>323850</xdr:colOff>
                    <xdr:row>15</xdr:row>
                    <xdr:rowOff>142875</xdr:rowOff>
                  </from>
                  <to>
                    <xdr:col>4</xdr:col>
                    <xdr:colOff>628650</xdr:colOff>
                    <xdr:row>15</xdr:row>
                    <xdr:rowOff>361950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4</xdr:col>
                    <xdr:colOff>323850</xdr:colOff>
                    <xdr:row>16</xdr:row>
                    <xdr:rowOff>142875</xdr:rowOff>
                  </from>
                  <to>
                    <xdr:col>4</xdr:col>
                    <xdr:colOff>628650</xdr:colOff>
                    <xdr:row>16</xdr:row>
                    <xdr:rowOff>361950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4</xdr:col>
                    <xdr:colOff>323850</xdr:colOff>
                    <xdr:row>17</xdr:row>
                    <xdr:rowOff>142875</xdr:rowOff>
                  </from>
                  <to>
                    <xdr:col>4</xdr:col>
                    <xdr:colOff>628650</xdr:colOff>
                    <xdr:row>17</xdr:row>
                    <xdr:rowOff>361950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4</xdr:col>
                    <xdr:colOff>323850</xdr:colOff>
                    <xdr:row>18</xdr:row>
                    <xdr:rowOff>142875</xdr:rowOff>
                  </from>
                  <to>
                    <xdr:col>4</xdr:col>
                    <xdr:colOff>628650</xdr:colOff>
                    <xdr:row>18</xdr:row>
                    <xdr:rowOff>361950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4</xdr:col>
                    <xdr:colOff>323850</xdr:colOff>
                    <xdr:row>19</xdr:row>
                    <xdr:rowOff>142875</xdr:rowOff>
                  </from>
                  <to>
                    <xdr:col>4</xdr:col>
                    <xdr:colOff>628650</xdr:colOff>
                    <xdr:row>19</xdr:row>
                    <xdr:rowOff>361950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4</xdr:col>
                    <xdr:colOff>323850</xdr:colOff>
                    <xdr:row>20</xdr:row>
                    <xdr:rowOff>142875</xdr:rowOff>
                  </from>
                  <to>
                    <xdr:col>4</xdr:col>
                    <xdr:colOff>628650</xdr:colOff>
                    <xdr:row>20</xdr:row>
                    <xdr:rowOff>361950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4</xdr:col>
                    <xdr:colOff>323850</xdr:colOff>
                    <xdr:row>21</xdr:row>
                    <xdr:rowOff>142875</xdr:rowOff>
                  </from>
                  <to>
                    <xdr:col>4</xdr:col>
                    <xdr:colOff>628650</xdr:colOff>
                    <xdr:row>21</xdr:row>
                    <xdr:rowOff>361950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4</xdr:col>
                    <xdr:colOff>323850</xdr:colOff>
                    <xdr:row>22</xdr:row>
                    <xdr:rowOff>142875</xdr:rowOff>
                  </from>
                  <to>
                    <xdr:col>4</xdr:col>
                    <xdr:colOff>628650</xdr:colOff>
                    <xdr:row>22</xdr:row>
                    <xdr:rowOff>361950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4</xdr:col>
                    <xdr:colOff>323850</xdr:colOff>
                    <xdr:row>23</xdr:row>
                    <xdr:rowOff>142875</xdr:rowOff>
                  </from>
                  <to>
                    <xdr:col>4</xdr:col>
                    <xdr:colOff>628650</xdr:colOff>
                    <xdr:row>23</xdr:row>
                    <xdr:rowOff>361950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4</xdr:col>
                    <xdr:colOff>323850</xdr:colOff>
                    <xdr:row>24</xdr:row>
                    <xdr:rowOff>142875</xdr:rowOff>
                  </from>
                  <to>
                    <xdr:col>4</xdr:col>
                    <xdr:colOff>628650</xdr:colOff>
                    <xdr:row>24</xdr:row>
                    <xdr:rowOff>361950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4</xdr:col>
                    <xdr:colOff>323850</xdr:colOff>
                    <xdr:row>25</xdr:row>
                    <xdr:rowOff>142875</xdr:rowOff>
                  </from>
                  <to>
                    <xdr:col>4</xdr:col>
                    <xdr:colOff>628650</xdr:colOff>
                    <xdr:row>25</xdr:row>
                    <xdr:rowOff>361950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8238" r:id="rId49" name="Drop Down 46">
              <controlPr defaultSize="0" autoLine="0" autoPict="0">
                <anchor moveWithCells="1">
                  <from>
                    <xdr:col>27</xdr:col>
                    <xdr:colOff>123825</xdr:colOff>
                    <xdr:row>4</xdr:row>
                    <xdr:rowOff>76200</xdr:rowOff>
                  </from>
                  <to>
                    <xdr:col>27</xdr:col>
                    <xdr:colOff>1285875</xdr:colOff>
                    <xdr:row>4</xdr:row>
                    <xdr:rowOff>333375</xdr:rowOff>
                  </to>
                </anchor>
              </controlPr>
            </control>
          </mc:Choice>
        </mc:AlternateContent>
        <mc:AlternateContent xmlns:mc="http://schemas.openxmlformats.org/markup-compatibility/2006">
          <mc:Choice Requires="x14">
            <control shapeId="8239" r:id="rId50" name="Drop Down 47">
              <controlPr defaultSize="0" autoLine="0" autoPict="0">
                <anchor moveWithCells="1">
                  <from>
                    <xdr:col>27</xdr:col>
                    <xdr:colOff>123825</xdr:colOff>
                    <xdr:row>5</xdr:row>
                    <xdr:rowOff>85725</xdr:rowOff>
                  </from>
                  <to>
                    <xdr:col>27</xdr:col>
                    <xdr:colOff>1285875</xdr:colOff>
                    <xdr:row>5</xdr:row>
                    <xdr:rowOff>342900</xdr:rowOff>
                  </to>
                </anchor>
              </controlPr>
            </control>
          </mc:Choice>
        </mc:AlternateContent>
        <mc:AlternateContent xmlns:mc="http://schemas.openxmlformats.org/markup-compatibility/2006">
          <mc:Choice Requires="x14">
            <control shapeId="8240" r:id="rId51" name="Drop Down 48">
              <controlPr defaultSize="0" autoLine="0" autoPict="0">
                <anchor moveWithCells="1">
                  <from>
                    <xdr:col>27</xdr:col>
                    <xdr:colOff>123825</xdr:colOff>
                    <xdr:row>6</xdr:row>
                    <xdr:rowOff>85725</xdr:rowOff>
                  </from>
                  <to>
                    <xdr:col>27</xdr:col>
                    <xdr:colOff>1285875</xdr:colOff>
                    <xdr:row>6</xdr:row>
                    <xdr:rowOff>342900</xdr:rowOff>
                  </to>
                </anchor>
              </controlPr>
            </control>
          </mc:Choice>
        </mc:AlternateContent>
        <mc:AlternateContent xmlns:mc="http://schemas.openxmlformats.org/markup-compatibility/2006">
          <mc:Choice Requires="x14">
            <control shapeId="8241" r:id="rId52" name="Drop Down 49">
              <controlPr defaultSize="0" autoLine="0" autoPict="0">
                <anchor moveWithCells="1">
                  <from>
                    <xdr:col>27</xdr:col>
                    <xdr:colOff>123825</xdr:colOff>
                    <xdr:row>7</xdr:row>
                    <xdr:rowOff>76200</xdr:rowOff>
                  </from>
                  <to>
                    <xdr:col>27</xdr:col>
                    <xdr:colOff>1285875</xdr:colOff>
                    <xdr:row>7</xdr:row>
                    <xdr:rowOff>333375</xdr:rowOff>
                  </to>
                </anchor>
              </controlPr>
            </control>
          </mc:Choice>
        </mc:AlternateContent>
        <mc:AlternateContent xmlns:mc="http://schemas.openxmlformats.org/markup-compatibility/2006">
          <mc:Choice Requires="x14">
            <control shapeId="8242" r:id="rId53" name="Drop Down 50">
              <controlPr defaultSize="0" autoLine="0" autoPict="0">
                <anchor moveWithCells="1">
                  <from>
                    <xdr:col>27</xdr:col>
                    <xdr:colOff>123825</xdr:colOff>
                    <xdr:row>8</xdr:row>
                    <xdr:rowOff>76200</xdr:rowOff>
                  </from>
                  <to>
                    <xdr:col>27</xdr:col>
                    <xdr:colOff>1285875</xdr:colOff>
                    <xdr:row>8</xdr:row>
                    <xdr:rowOff>333375</xdr:rowOff>
                  </to>
                </anchor>
              </controlPr>
            </control>
          </mc:Choice>
        </mc:AlternateContent>
        <mc:AlternateContent xmlns:mc="http://schemas.openxmlformats.org/markup-compatibility/2006">
          <mc:Choice Requires="x14">
            <control shapeId="8243" r:id="rId54" name="Drop Down 51">
              <controlPr defaultSize="0" autoLine="0" autoPict="0">
                <anchor moveWithCells="1">
                  <from>
                    <xdr:col>27</xdr:col>
                    <xdr:colOff>123825</xdr:colOff>
                    <xdr:row>9</xdr:row>
                    <xdr:rowOff>76200</xdr:rowOff>
                  </from>
                  <to>
                    <xdr:col>27</xdr:col>
                    <xdr:colOff>1285875</xdr:colOff>
                    <xdr:row>9</xdr:row>
                    <xdr:rowOff>333375</xdr:rowOff>
                  </to>
                </anchor>
              </controlPr>
            </control>
          </mc:Choice>
        </mc:AlternateContent>
        <mc:AlternateContent xmlns:mc="http://schemas.openxmlformats.org/markup-compatibility/2006">
          <mc:Choice Requires="x14">
            <control shapeId="8244" r:id="rId55" name="Drop Down 52">
              <controlPr defaultSize="0" autoLine="0" autoPict="0">
                <anchor moveWithCells="1">
                  <from>
                    <xdr:col>27</xdr:col>
                    <xdr:colOff>123825</xdr:colOff>
                    <xdr:row>10</xdr:row>
                    <xdr:rowOff>76200</xdr:rowOff>
                  </from>
                  <to>
                    <xdr:col>27</xdr:col>
                    <xdr:colOff>1285875</xdr:colOff>
                    <xdr:row>10</xdr:row>
                    <xdr:rowOff>333375</xdr:rowOff>
                  </to>
                </anchor>
              </controlPr>
            </control>
          </mc:Choice>
        </mc:AlternateContent>
        <mc:AlternateContent xmlns:mc="http://schemas.openxmlformats.org/markup-compatibility/2006">
          <mc:Choice Requires="x14">
            <control shapeId="8245" r:id="rId56" name="Drop Down 53">
              <controlPr defaultSize="0" autoLine="0" autoPict="0">
                <anchor moveWithCells="1">
                  <from>
                    <xdr:col>27</xdr:col>
                    <xdr:colOff>123825</xdr:colOff>
                    <xdr:row>11</xdr:row>
                    <xdr:rowOff>76200</xdr:rowOff>
                  </from>
                  <to>
                    <xdr:col>27</xdr:col>
                    <xdr:colOff>1285875</xdr:colOff>
                    <xdr:row>11</xdr:row>
                    <xdr:rowOff>333375</xdr:rowOff>
                  </to>
                </anchor>
              </controlPr>
            </control>
          </mc:Choice>
        </mc:AlternateContent>
        <mc:AlternateContent xmlns:mc="http://schemas.openxmlformats.org/markup-compatibility/2006">
          <mc:Choice Requires="x14">
            <control shapeId="8246" r:id="rId57" name="Drop Down 54">
              <controlPr defaultSize="0" autoLine="0" autoPict="0">
                <anchor moveWithCells="1">
                  <from>
                    <xdr:col>27</xdr:col>
                    <xdr:colOff>123825</xdr:colOff>
                    <xdr:row>12</xdr:row>
                    <xdr:rowOff>76200</xdr:rowOff>
                  </from>
                  <to>
                    <xdr:col>27</xdr:col>
                    <xdr:colOff>1285875</xdr:colOff>
                    <xdr:row>12</xdr:row>
                    <xdr:rowOff>333375</xdr:rowOff>
                  </to>
                </anchor>
              </controlPr>
            </control>
          </mc:Choice>
        </mc:AlternateContent>
        <mc:AlternateContent xmlns:mc="http://schemas.openxmlformats.org/markup-compatibility/2006">
          <mc:Choice Requires="x14">
            <control shapeId="8247" r:id="rId58" name="Drop Down 55">
              <controlPr defaultSize="0" autoLine="0" autoPict="0">
                <anchor moveWithCells="1">
                  <from>
                    <xdr:col>27</xdr:col>
                    <xdr:colOff>123825</xdr:colOff>
                    <xdr:row>13</xdr:row>
                    <xdr:rowOff>76200</xdr:rowOff>
                  </from>
                  <to>
                    <xdr:col>27</xdr:col>
                    <xdr:colOff>1285875</xdr:colOff>
                    <xdr:row>13</xdr:row>
                    <xdr:rowOff>333375</xdr:rowOff>
                  </to>
                </anchor>
              </controlPr>
            </control>
          </mc:Choice>
        </mc:AlternateContent>
        <mc:AlternateContent xmlns:mc="http://schemas.openxmlformats.org/markup-compatibility/2006">
          <mc:Choice Requires="x14">
            <control shapeId="8248" r:id="rId59" name="Drop Down 56">
              <controlPr defaultSize="0" autoLine="0" autoPict="0">
                <anchor moveWithCells="1">
                  <from>
                    <xdr:col>29</xdr:col>
                    <xdr:colOff>123825</xdr:colOff>
                    <xdr:row>4</xdr:row>
                    <xdr:rowOff>76200</xdr:rowOff>
                  </from>
                  <to>
                    <xdr:col>29</xdr:col>
                    <xdr:colOff>942975</xdr:colOff>
                    <xdr:row>4</xdr:row>
                    <xdr:rowOff>333375</xdr:rowOff>
                  </to>
                </anchor>
              </controlPr>
            </control>
          </mc:Choice>
        </mc:AlternateContent>
        <mc:AlternateContent xmlns:mc="http://schemas.openxmlformats.org/markup-compatibility/2006">
          <mc:Choice Requires="x14">
            <control shapeId="8249" r:id="rId60" name="Drop Down 57">
              <controlPr defaultSize="0" autoLine="0" autoPict="0">
                <anchor moveWithCells="1">
                  <from>
                    <xdr:col>29</xdr:col>
                    <xdr:colOff>123825</xdr:colOff>
                    <xdr:row>5</xdr:row>
                    <xdr:rowOff>76200</xdr:rowOff>
                  </from>
                  <to>
                    <xdr:col>29</xdr:col>
                    <xdr:colOff>942975</xdr:colOff>
                    <xdr:row>5</xdr:row>
                    <xdr:rowOff>333375</xdr:rowOff>
                  </to>
                </anchor>
              </controlPr>
            </control>
          </mc:Choice>
        </mc:AlternateContent>
        <mc:AlternateContent xmlns:mc="http://schemas.openxmlformats.org/markup-compatibility/2006">
          <mc:Choice Requires="x14">
            <control shapeId="8250" r:id="rId61" name="Drop Down 58">
              <controlPr defaultSize="0" autoLine="0" autoPict="0">
                <anchor moveWithCells="1">
                  <from>
                    <xdr:col>29</xdr:col>
                    <xdr:colOff>123825</xdr:colOff>
                    <xdr:row>6</xdr:row>
                    <xdr:rowOff>76200</xdr:rowOff>
                  </from>
                  <to>
                    <xdr:col>29</xdr:col>
                    <xdr:colOff>942975</xdr:colOff>
                    <xdr:row>6</xdr:row>
                    <xdr:rowOff>333375</xdr:rowOff>
                  </to>
                </anchor>
              </controlPr>
            </control>
          </mc:Choice>
        </mc:AlternateContent>
        <mc:AlternateContent xmlns:mc="http://schemas.openxmlformats.org/markup-compatibility/2006">
          <mc:Choice Requires="x14">
            <control shapeId="8251" r:id="rId62" name="Drop Down 59">
              <controlPr defaultSize="0" autoLine="0" autoPict="0">
                <anchor moveWithCells="1">
                  <from>
                    <xdr:col>29</xdr:col>
                    <xdr:colOff>123825</xdr:colOff>
                    <xdr:row>7</xdr:row>
                    <xdr:rowOff>76200</xdr:rowOff>
                  </from>
                  <to>
                    <xdr:col>29</xdr:col>
                    <xdr:colOff>942975</xdr:colOff>
                    <xdr:row>7</xdr:row>
                    <xdr:rowOff>333375</xdr:rowOff>
                  </to>
                </anchor>
              </controlPr>
            </control>
          </mc:Choice>
        </mc:AlternateContent>
        <mc:AlternateContent xmlns:mc="http://schemas.openxmlformats.org/markup-compatibility/2006">
          <mc:Choice Requires="x14">
            <control shapeId="8252" r:id="rId63" name="Drop Down 60">
              <controlPr defaultSize="0" autoLine="0" autoPict="0">
                <anchor moveWithCells="1">
                  <from>
                    <xdr:col>29</xdr:col>
                    <xdr:colOff>123825</xdr:colOff>
                    <xdr:row>8</xdr:row>
                    <xdr:rowOff>76200</xdr:rowOff>
                  </from>
                  <to>
                    <xdr:col>29</xdr:col>
                    <xdr:colOff>942975</xdr:colOff>
                    <xdr:row>8</xdr:row>
                    <xdr:rowOff>333375</xdr:rowOff>
                  </to>
                </anchor>
              </controlPr>
            </control>
          </mc:Choice>
        </mc:AlternateContent>
        <mc:AlternateContent xmlns:mc="http://schemas.openxmlformats.org/markup-compatibility/2006">
          <mc:Choice Requires="x14">
            <control shapeId="8253" r:id="rId64" name="Drop Down 61">
              <controlPr defaultSize="0" autoLine="0" autoPict="0">
                <anchor moveWithCells="1">
                  <from>
                    <xdr:col>29</xdr:col>
                    <xdr:colOff>123825</xdr:colOff>
                    <xdr:row>9</xdr:row>
                    <xdr:rowOff>76200</xdr:rowOff>
                  </from>
                  <to>
                    <xdr:col>29</xdr:col>
                    <xdr:colOff>942975</xdr:colOff>
                    <xdr:row>9</xdr:row>
                    <xdr:rowOff>333375</xdr:rowOff>
                  </to>
                </anchor>
              </controlPr>
            </control>
          </mc:Choice>
        </mc:AlternateContent>
        <mc:AlternateContent xmlns:mc="http://schemas.openxmlformats.org/markup-compatibility/2006">
          <mc:Choice Requires="x14">
            <control shapeId="8254" r:id="rId65" name="Drop Down 62">
              <controlPr defaultSize="0" autoLine="0" autoPict="0">
                <anchor moveWithCells="1">
                  <from>
                    <xdr:col>29</xdr:col>
                    <xdr:colOff>123825</xdr:colOff>
                    <xdr:row>10</xdr:row>
                    <xdr:rowOff>76200</xdr:rowOff>
                  </from>
                  <to>
                    <xdr:col>29</xdr:col>
                    <xdr:colOff>942975</xdr:colOff>
                    <xdr:row>10</xdr:row>
                    <xdr:rowOff>333375</xdr:rowOff>
                  </to>
                </anchor>
              </controlPr>
            </control>
          </mc:Choice>
        </mc:AlternateContent>
        <mc:AlternateContent xmlns:mc="http://schemas.openxmlformats.org/markup-compatibility/2006">
          <mc:Choice Requires="x14">
            <control shapeId="8255" r:id="rId66" name="Drop Down 63">
              <controlPr defaultSize="0" autoLine="0" autoPict="0">
                <anchor moveWithCells="1">
                  <from>
                    <xdr:col>29</xdr:col>
                    <xdr:colOff>123825</xdr:colOff>
                    <xdr:row>11</xdr:row>
                    <xdr:rowOff>76200</xdr:rowOff>
                  </from>
                  <to>
                    <xdr:col>29</xdr:col>
                    <xdr:colOff>942975</xdr:colOff>
                    <xdr:row>11</xdr:row>
                    <xdr:rowOff>333375</xdr:rowOff>
                  </to>
                </anchor>
              </controlPr>
            </control>
          </mc:Choice>
        </mc:AlternateContent>
        <mc:AlternateContent xmlns:mc="http://schemas.openxmlformats.org/markup-compatibility/2006">
          <mc:Choice Requires="x14">
            <control shapeId="8256" r:id="rId67" name="Drop Down 64">
              <controlPr defaultSize="0" autoLine="0" autoPict="0">
                <anchor moveWithCells="1">
                  <from>
                    <xdr:col>29</xdr:col>
                    <xdr:colOff>123825</xdr:colOff>
                    <xdr:row>12</xdr:row>
                    <xdr:rowOff>76200</xdr:rowOff>
                  </from>
                  <to>
                    <xdr:col>29</xdr:col>
                    <xdr:colOff>942975</xdr:colOff>
                    <xdr:row>12</xdr:row>
                    <xdr:rowOff>333375</xdr:rowOff>
                  </to>
                </anchor>
              </controlPr>
            </control>
          </mc:Choice>
        </mc:AlternateContent>
        <mc:AlternateContent xmlns:mc="http://schemas.openxmlformats.org/markup-compatibility/2006">
          <mc:Choice Requires="x14">
            <control shapeId="8257" r:id="rId68" name="Drop Down 65">
              <controlPr defaultSize="0" autoLine="0" autoPict="0">
                <anchor moveWithCells="1">
                  <from>
                    <xdr:col>29</xdr:col>
                    <xdr:colOff>123825</xdr:colOff>
                    <xdr:row>13</xdr:row>
                    <xdr:rowOff>76200</xdr:rowOff>
                  </from>
                  <to>
                    <xdr:col>29</xdr:col>
                    <xdr:colOff>942975</xdr:colOff>
                    <xdr:row>13</xdr:row>
                    <xdr:rowOff>333375</xdr:rowOff>
                  </to>
                </anchor>
              </controlPr>
            </control>
          </mc:Choice>
        </mc:AlternateContent>
        <mc:AlternateContent xmlns:mc="http://schemas.openxmlformats.org/markup-compatibility/2006">
          <mc:Choice Requires="x14">
            <control shapeId="8258" r:id="rId69" name="Drop Down 66">
              <controlPr defaultSize="0" autoLine="0" autoPict="0">
                <anchor moveWithCells="1">
                  <from>
                    <xdr:col>32</xdr:col>
                    <xdr:colOff>123825</xdr:colOff>
                    <xdr:row>4</xdr:row>
                    <xdr:rowOff>76200</xdr:rowOff>
                  </from>
                  <to>
                    <xdr:col>32</xdr:col>
                    <xdr:colOff>1295400</xdr:colOff>
                    <xdr:row>4</xdr:row>
                    <xdr:rowOff>333375</xdr:rowOff>
                  </to>
                </anchor>
              </controlPr>
            </control>
          </mc:Choice>
        </mc:AlternateContent>
        <mc:AlternateContent xmlns:mc="http://schemas.openxmlformats.org/markup-compatibility/2006">
          <mc:Choice Requires="x14">
            <control shapeId="8259" r:id="rId70" name="Drop Down 67">
              <controlPr defaultSize="0" autoLine="0" autoPict="0">
                <anchor moveWithCells="1">
                  <from>
                    <xdr:col>32</xdr:col>
                    <xdr:colOff>123825</xdr:colOff>
                    <xdr:row>5</xdr:row>
                    <xdr:rowOff>76200</xdr:rowOff>
                  </from>
                  <to>
                    <xdr:col>32</xdr:col>
                    <xdr:colOff>1295400</xdr:colOff>
                    <xdr:row>5</xdr:row>
                    <xdr:rowOff>333375</xdr:rowOff>
                  </to>
                </anchor>
              </controlPr>
            </control>
          </mc:Choice>
        </mc:AlternateContent>
        <mc:AlternateContent xmlns:mc="http://schemas.openxmlformats.org/markup-compatibility/2006">
          <mc:Choice Requires="x14">
            <control shapeId="8260" r:id="rId71" name="Drop Down 68">
              <controlPr defaultSize="0" autoLine="0" autoPict="0">
                <anchor moveWithCells="1">
                  <from>
                    <xdr:col>32</xdr:col>
                    <xdr:colOff>123825</xdr:colOff>
                    <xdr:row>6</xdr:row>
                    <xdr:rowOff>76200</xdr:rowOff>
                  </from>
                  <to>
                    <xdr:col>32</xdr:col>
                    <xdr:colOff>1295400</xdr:colOff>
                    <xdr:row>6</xdr:row>
                    <xdr:rowOff>333375</xdr:rowOff>
                  </to>
                </anchor>
              </controlPr>
            </control>
          </mc:Choice>
        </mc:AlternateContent>
        <mc:AlternateContent xmlns:mc="http://schemas.openxmlformats.org/markup-compatibility/2006">
          <mc:Choice Requires="x14">
            <control shapeId="8261" r:id="rId72" name="Drop Down 69">
              <controlPr defaultSize="0" autoLine="0" autoPict="0">
                <anchor moveWithCells="1">
                  <from>
                    <xdr:col>32</xdr:col>
                    <xdr:colOff>123825</xdr:colOff>
                    <xdr:row>7</xdr:row>
                    <xdr:rowOff>76200</xdr:rowOff>
                  </from>
                  <to>
                    <xdr:col>32</xdr:col>
                    <xdr:colOff>1295400</xdr:colOff>
                    <xdr:row>7</xdr:row>
                    <xdr:rowOff>333375</xdr:rowOff>
                  </to>
                </anchor>
              </controlPr>
            </control>
          </mc:Choice>
        </mc:AlternateContent>
        <mc:AlternateContent xmlns:mc="http://schemas.openxmlformats.org/markup-compatibility/2006">
          <mc:Choice Requires="x14">
            <control shapeId="8262" r:id="rId73" name="Drop Down 70">
              <controlPr defaultSize="0" autoLine="0" autoPict="0">
                <anchor moveWithCells="1">
                  <from>
                    <xdr:col>32</xdr:col>
                    <xdr:colOff>123825</xdr:colOff>
                    <xdr:row>8</xdr:row>
                    <xdr:rowOff>76200</xdr:rowOff>
                  </from>
                  <to>
                    <xdr:col>32</xdr:col>
                    <xdr:colOff>1295400</xdr:colOff>
                    <xdr:row>8</xdr:row>
                    <xdr:rowOff>333375</xdr:rowOff>
                  </to>
                </anchor>
              </controlPr>
            </control>
          </mc:Choice>
        </mc:AlternateContent>
        <mc:AlternateContent xmlns:mc="http://schemas.openxmlformats.org/markup-compatibility/2006">
          <mc:Choice Requires="x14">
            <control shapeId="8263" r:id="rId74" name="Drop Down 71">
              <controlPr defaultSize="0" autoLine="0" autoPict="0">
                <anchor moveWithCells="1">
                  <from>
                    <xdr:col>32</xdr:col>
                    <xdr:colOff>123825</xdr:colOff>
                    <xdr:row>9</xdr:row>
                    <xdr:rowOff>76200</xdr:rowOff>
                  </from>
                  <to>
                    <xdr:col>32</xdr:col>
                    <xdr:colOff>1295400</xdr:colOff>
                    <xdr:row>9</xdr:row>
                    <xdr:rowOff>333375</xdr:rowOff>
                  </to>
                </anchor>
              </controlPr>
            </control>
          </mc:Choice>
        </mc:AlternateContent>
        <mc:AlternateContent xmlns:mc="http://schemas.openxmlformats.org/markup-compatibility/2006">
          <mc:Choice Requires="x14">
            <control shapeId="8264" r:id="rId75" name="Drop Down 72">
              <controlPr defaultSize="0" autoLine="0" autoPict="0">
                <anchor moveWithCells="1">
                  <from>
                    <xdr:col>32</xdr:col>
                    <xdr:colOff>123825</xdr:colOff>
                    <xdr:row>10</xdr:row>
                    <xdr:rowOff>76200</xdr:rowOff>
                  </from>
                  <to>
                    <xdr:col>32</xdr:col>
                    <xdr:colOff>1295400</xdr:colOff>
                    <xdr:row>10</xdr:row>
                    <xdr:rowOff>333375</xdr:rowOff>
                  </to>
                </anchor>
              </controlPr>
            </control>
          </mc:Choice>
        </mc:AlternateContent>
        <mc:AlternateContent xmlns:mc="http://schemas.openxmlformats.org/markup-compatibility/2006">
          <mc:Choice Requires="x14">
            <control shapeId="8265" r:id="rId76" name="Drop Down 73">
              <controlPr defaultSize="0" autoLine="0" autoPict="0">
                <anchor moveWithCells="1">
                  <from>
                    <xdr:col>32</xdr:col>
                    <xdr:colOff>123825</xdr:colOff>
                    <xdr:row>11</xdr:row>
                    <xdr:rowOff>76200</xdr:rowOff>
                  </from>
                  <to>
                    <xdr:col>32</xdr:col>
                    <xdr:colOff>1295400</xdr:colOff>
                    <xdr:row>11</xdr:row>
                    <xdr:rowOff>333375</xdr:rowOff>
                  </to>
                </anchor>
              </controlPr>
            </control>
          </mc:Choice>
        </mc:AlternateContent>
        <mc:AlternateContent xmlns:mc="http://schemas.openxmlformats.org/markup-compatibility/2006">
          <mc:Choice Requires="x14">
            <control shapeId="8266" r:id="rId77" name="Drop Down 74">
              <controlPr defaultSize="0" autoLine="0" autoPict="0">
                <anchor moveWithCells="1">
                  <from>
                    <xdr:col>32</xdr:col>
                    <xdr:colOff>123825</xdr:colOff>
                    <xdr:row>12</xdr:row>
                    <xdr:rowOff>76200</xdr:rowOff>
                  </from>
                  <to>
                    <xdr:col>32</xdr:col>
                    <xdr:colOff>1295400</xdr:colOff>
                    <xdr:row>12</xdr:row>
                    <xdr:rowOff>333375</xdr:rowOff>
                  </to>
                </anchor>
              </controlPr>
            </control>
          </mc:Choice>
        </mc:AlternateContent>
        <mc:AlternateContent xmlns:mc="http://schemas.openxmlformats.org/markup-compatibility/2006">
          <mc:Choice Requires="x14">
            <control shapeId="8267" r:id="rId78" name="Drop Down 75">
              <controlPr defaultSize="0" autoLine="0" autoPict="0">
                <anchor moveWithCells="1">
                  <from>
                    <xdr:col>32</xdr:col>
                    <xdr:colOff>123825</xdr:colOff>
                    <xdr:row>13</xdr:row>
                    <xdr:rowOff>76200</xdr:rowOff>
                  </from>
                  <to>
                    <xdr:col>32</xdr:col>
                    <xdr:colOff>1295400</xdr:colOff>
                    <xdr:row>13</xdr:row>
                    <xdr:rowOff>333375</xdr:rowOff>
                  </to>
                </anchor>
              </controlPr>
            </control>
          </mc:Choice>
        </mc:AlternateContent>
        <mc:AlternateContent xmlns:mc="http://schemas.openxmlformats.org/markup-compatibility/2006">
          <mc:Choice Requires="x14">
            <control shapeId="8268" r:id="rId79" name="Drop Down 76">
              <controlPr defaultSize="0" autoLine="0" autoPict="0">
                <anchor moveWithCells="1">
                  <from>
                    <xdr:col>34</xdr:col>
                    <xdr:colOff>123825</xdr:colOff>
                    <xdr:row>4</xdr:row>
                    <xdr:rowOff>76200</xdr:rowOff>
                  </from>
                  <to>
                    <xdr:col>34</xdr:col>
                    <xdr:colOff>933450</xdr:colOff>
                    <xdr:row>4</xdr:row>
                    <xdr:rowOff>333375</xdr:rowOff>
                  </to>
                </anchor>
              </controlPr>
            </control>
          </mc:Choice>
        </mc:AlternateContent>
        <mc:AlternateContent xmlns:mc="http://schemas.openxmlformats.org/markup-compatibility/2006">
          <mc:Choice Requires="x14">
            <control shapeId="8269" r:id="rId80" name="Drop Down 77">
              <controlPr defaultSize="0" autoLine="0" autoPict="0">
                <anchor moveWithCells="1">
                  <from>
                    <xdr:col>34</xdr:col>
                    <xdr:colOff>123825</xdr:colOff>
                    <xdr:row>5</xdr:row>
                    <xdr:rowOff>76200</xdr:rowOff>
                  </from>
                  <to>
                    <xdr:col>34</xdr:col>
                    <xdr:colOff>933450</xdr:colOff>
                    <xdr:row>5</xdr:row>
                    <xdr:rowOff>333375</xdr:rowOff>
                  </to>
                </anchor>
              </controlPr>
            </control>
          </mc:Choice>
        </mc:AlternateContent>
        <mc:AlternateContent xmlns:mc="http://schemas.openxmlformats.org/markup-compatibility/2006">
          <mc:Choice Requires="x14">
            <control shapeId="8270" r:id="rId81" name="Drop Down 78">
              <controlPr defaultSize="0" autoLine="0" autoPict="0">
                <anchor moveWithCells="1">
                  <from>
                    <xdr:col>34</xdr:col>
                    <xdr:colOff>123825</xdr:colOff>
                    <xdr:row>6</xdr:row>
                    <xdr:rowOff>76200</xdr:rowOff>
                  </from>
                  <to>
                    <xdr:col>34</xdr:col>
                    <xdr:colOff>933450</xdr:colOff>
                    <xdr:row>6</xdr:row>
                    <xdr:rowOff>333375</xdr:rowOff>
                  </to>
                </anchor>
              </controlPr>
            </control>
          </mc:Choice>
        </mc:AlternateContent>
        <mc:AlternateContent xmlns:mc="http://schemas.openxmlformats.org/markup-compatibility/2006">
          <mc:Choice Requires="x14">
            <control shapeId="8271" r:id="rId82" name="Drop Down 79">
              <controlPr defaultSize="0" autoLine="0" autoPict="0">
                <anchor moveWithCells="1">
                  <from>
                    <xdr:col>34</xdr:col>
                    <xdr:colOff>123825</xdr:colOff>
                    <xdr:row>7</xdr:row>
                    <xdr:rowOff>76200</xdr:rowOff>
                  </from>
                  <to>
                    <xdr:col>34</xdr:col>
                    <xdr:colOff>933450</xdr:colOff>
                    <xdr:row>7</xdr:row>
                    <xdr:rowOff>333375</xdr:rowOff>
                  </to>
                </anchor>
              </controlPr>
            </control>
          </mc:Choice>
        </mc:AlternateContent>
        <mc:AlternateContent xmlns:mc="http://schemas.openxmlformats.org/markup-compatibility/2006">
          <mc:Choice Requires="x14">
            <control shapeId="8272" r:id="rId83" name="Drop Down 80">
              <controlPr defaultSize="0" autoLine="0" autoPict="0">
                <anchor moveWithCells="1">
                  <from>
                    <xdr:col>34</xdr:col>
                    <xdr:colOff>123825</xdr:colOff>
                    <xdr:row>8</xdr:row>
                    <xdr:rowOff>76200</xdr:rowOff>
                  </from>
                  <to>
                    <xdr:col>34</xdr:col>
                    <xdr:colOff>933450</xdr:colOff>
                    <xdr:row>8</xdr:row>
                    <xdr:rowOff>333375</xdr:rowOff>
                  </to>
                </anchor>
              </controlPr>
            </control>
          </mc:Choice>
        </mc:AlternateContent>
        <mc:AlternateContent xmlns:mc="http://schemas.openxmlformats.org/markup-compatibility/2006">
          <mc:Choice Requires="x14">
            <control shapeId="8273" r:id="rId84" name="Drop Down 81">
              <controlPr defaultSize="0" autoLine="0" autoPict="0">
                <anchor moveWithCells="1">
                  <from>
                    <xdr:col>34</xdr:col>
                    <xdr:colOff>123825</xdr:colOff>
                    <xdr:row>9</xdr:row>
                    <xdr:rowOff>76200</xdr:rowOff>
                  </from>
                  <to>
                    <xdr:col>34</xdr:col>
                    <xdr:colOff>933450</xdr:colOff>
                    <xdr:row>9</xdr:row>
                    <xdr:rowOff>333375</xdr:rowOff>
                  </to>
                </anchor>
              </controlPr>
            </control>
          </mc:Choice>
        </mc:AlternateContent>
        <mc:AlternateContent xmlns:mc="http://schemas.openxmlformats.org/markup-compatibility/2006">
          <mc:Choice Requires="x14">
            <control shapeId="8274" r:id="rId85" name="Drop Down 82">
              <controlPr defaultSize="0" autoLine="0" autoPict="0">
                <anchor moveWithCells="1">
                  <from>
                    <xdr:col>34</xdr:col>
                    <xdr:colOff>123825</xdr:colOff>
                    <xdr:row>10</xdr:row>
                    <xdr:rowOff>76200</xdr:rowOff>
                  </from>
                  <to>
                    <xdr:col>34</xdr:col>
                    <xdr:colOff>933450</xdr:colOff>
                    <xdr:row>10</xdr:row>
                    <xdr:rowOff>333375</xdr:rowOff>
                  </to>
                </anchor>
              </controlPr>
            </control>
          </mc:Choice>
        </mc:AlternateContent>
        <mc:AlternateContent xmlns:mc="http://schemas.openxmlformats.org/markup-compatibility/2006">
          <mc:Choice Requires="x14">
            <control shapeId="8275" r:id="rId86" name="Drop Down 83">
              <controlPr defaultSize="0" autoLine="0" autoPict="0">
                <anchor moveWithCells="1">
                  <from>
                    <xdr:col>34</xdr:col>
                    <xdr:colOff>123825</xdr:colOff>
                    <xdr:row>11</xdr:row>
                    <xdr:rowOff>76200</xdr:rowOff>
                  </from>
                  <to>
                    <xdr:col>34</xdr:col>
                    <xdr:colOff>933450</xdr:colOff>
                    <xdr:row>11</xdr:row>
                    <xdr:rowOff>333375</xdr:rowOff>
                  </to>
                </anchor>
              </controlPr>
            </control>
          </mc:Choice>
        </mc:AlternateContent>
        <mc:AlternateContent xmlns:mc="http://schemas.openxmlformats.org/markup-compatibility/2006">
          <mc:Choice Requires="x14">
            <control shapeId="8276" r:id="rId87" name="Drop Down 84">
              <controlPr defaultSize="0" autoLine="0" autoPict="0">
                <anchor moveWithCells="1">
                  <from>
                    <xdr:col>34</xdr:col>
                    <xdr:colOff>123825</xdr:colOff>
                    <xdr:row>12</xdr:row>
                    <xdr:rowOff>76200</xdr:rowOff>
                  </from>
                  <to>
                    <xdr:col>34</xdr:col>
                    <xdr:colOff>933450</xdr:colOff>
                    <xdr:row>12</xdr:row>
                    <xdr:rowOff>333375</xdr:rowOff>
                  </to>
                </anchor>
              </controlPr>
            </control>
          </mc:Choice>
        </mc:AlternateContent>
        <mc:AlternateContent xmlns:mc="http://schemas.openxmlformats.org/markup-compatibility/2006">
          <mc:Choice Requires="x14">
            <control shapeId="8277" r:id="rId88" name="Drop Down 85">
              <controlPr defaultSize="0" autoLine="0" autoPict="0">
                <anchor moveWithCells="1">
                  <from>
                    <xdr:col>34</xdr:col>
                    <xdr:colOff>123825</xdr:colOff>
                    <xdr:row>13</xdr:row>
                    <xdr:rowOff>76200</xdr:rowOff>
                  </from>
                  <to>
                    <xdr:col>34</xdr:col>
                    <xdr:colOff>933450</xdr:colOff>
                    <xdr:row>13</xdr:row>
                    <xdr:rowOff>333375</xdr:rowOff>
                  </to>
                </anchor>
              </controlPr>
            </control>
          </mc:Choice>
        </mc:AlternateContent>
        <mc:AlternateContent xmlns:mc="http://schemas.openxmlformats.org/markup-compatibility/2006">
          <mc:Choice Requires="x14">
            <control shapeId="8278" r:id="rId89" name="Drop Down 86">
              <controlPr defaultSize="0" autoLine="0" autoPict="0">
                <anchor moveWithCells="1">
                  <from>
                    <xdr:col>37</xdr:col>
                    <xdr:colOff>76200</xdr:colOff>
                    <xdr:row>4</xdr:row>
                    <xdr:rowOff>85725</xdr:rowOff>
                  </from>
                  <to>
                    <xdr:col>37</xdr:col>
                    <xdr:colOff>1247775</xdr:colOff>
                    <xdr:row>4</xdr:row>
                    <xdr:rowOff>342900</xdr:rowOff>
                  </to>
                </anchor>
              </controlPr>
            </control>
          </mc:Choice>
        </mc:AlternateContent>
        <mc:AlternateContent xmlns:mc="http://schemas.openxmlformats.org/markup-compatibility/2006">
          <mc:Choice Requires="x14">
            <control shapeId="8279" r:id="rId90" name="Drop Down 87">
              <controlPr defaultSize="0" autoLine="0" autoPict="0">
                <anchor moveWithCells="1">
                  <from>
                    <xdr:col>37</xdr:col>
                    <xdr:colOff>76200</xdr:colOff>
                    <xdr:row>5</xdr:row>
                    <xdr:rowOff>85725</xdr:rowOff>
                  </from>
                  <to>
                    <xdr:col>37</xdr:col>
                    <xdr:colOff>1247775</xdr:colOff>
                    <xdr:row>5</xdr:row>
                    <xdr:rowOff>342900</xdr:rowOff>
                  </to>
                </anchor>
              </controlPr>
            </control>
          </mc:Choice>
        </mc:AlternateContent>
        <mc:AlternateContent xmlns:mc="http://schemas.openxmlformats.org/markup-compatibility/2006">
          <mc:Choice Requires="x14">
            <control shapeId="8280" r:id="rId91" name="Drop Down 88">
              <controlPr defaultSize="0" autoLine="0" autoPict="0">
                <anchor moveWithCells="1">
                  <from>
                    <xdr:col>37</xdr:col>
                    <xdr:colOff>76200</xdr:colOff>
                    <xdr:row>6</xdr:row>
                    <xdr:rowOff>85725</xdr:rowOff>
                  </from>
                  <to>
                    <xdr:col>37</xdr:col>
                    <xdr:colOff>1247775</xdr:colOff>
                    <xdr:row>6</xdr:row>
                    <xdr:rowOff>342900</xdr:rowOff>
                  </to>
                </anchor>
              </controlPr>
            </control>
          </mc:Choice>
        </mc:AlternateContent>
        <mc:AlternateContent xmlns:mc="http://schemas.openxmlformats.org/markup-compatibility/2006">
          <mc:Choice Requires="x14">
            <control shapeId="8281" r:id="rId92" name="Drop Down 89">
              <controlPr defaultSize="0" autoLine="0" autoPict="0">
                <anchor moveWithCells="1">
                  <from>
                    <xdr:col>37</xdr:col>
                    <xdr:colOff>76200</xdr:colOff>
                    <xdr:row>7</xdr:row>
                    <xdr:rowOff>85725</xdr:rowOff>
                  </from>
                  <to>
                    <xdr:col>37</xdr:col>
                    <xdr:colOff>1247775</xdr:colOff>
                    <xdr:row>7</xdr:row>
                    <xdr:rowOff>342900</xdr:rowOff>
                  </to>
                </anchor>
              </controlPr>
            </control>
          </mc:Choice>
        </mc:AlternateContent>
        <mc:AlternateContent xmlns:mc="http://schemas.openxmlformats.org/markup-compatibility/2006">
          <mc:Choice Requires="x14">
            <control shapeId="8282" r:id="rId93" name="Drop Down 90">
              <controlPr defaultSize="0" autoLine="0" autoPict="0">
                <anchor moveWithCells="1">
                  <from>
                    <xdr:col>37</xdr:col>
                    <xdr:colOff>76200</xdr:colOff>
                    <xdr:row>8</xdr:row>
                    <xdr:rowOff>85725</xdr:rowOff>
                  </from>
                  <to>
                    <xdr:col>37</xdr:col>
                    <xdr:colOff>1247775</xdr:colOff>
                    <xdr:row>8</xdr:row>
                    <xdr:rowOff>342900</xdr:rowOff>
                  </to>
                </anchor>
              </controlPr>
            </control>
          </mc:Choice>
        </mc:AlternateContent>
        <mc:AlternateContent xmlns:mc="http://schemas.openxmlformats.org/markup-compatibility/2006">
          <mc:Choice Requires="x14">
            <control shapeId="8283" r:id="rId94" name="Drop Down 91">
              <controlPr defaultSize="0" autoLine="0" autoPict="0">
                <anchor moveWithCells="1">
                  <from>
                    <xdr:col>37</xdr:col>
                    <xdr:colOff>76200</xdr:colOff>
                    <xdr:row>9</xdr:row>
                    <xdr:rowOff>85725</xdr:rowOff>
                  </from>
                  <to>
                    <xdr:col>37</xdr:col>
                    <xdr:colOff>1247775</xdr:colOff>
                    <xdr:row>9</xdr:row>
                    <xdr:rowOff>342900</xdr:rowOff>
                  </to>
                </anchor>
              </controlPr>
            </control>
          </mc:Choice>
        </mc:AlternateContent>
        <mc:AlternateContent xmlns:mc="http://schemas.openxmlformats.org/markup-compatibility/2006">
          <mc:Choice Requires="x14">
            <control shapeId="8284" r:id="rId95" name="Drop Down 92">
              <controlPr defaultSize="0" autoLine="0" autoPict="0">
                <anchor moveWithCells="1">
                  <from>
                    <xdr:col>37</xdr:col>
                    <xdr:colOff>76200</xdr:colOff>
                    <xdr:row>10</xdr:row>
                    <xdr:rowOff>85725</xdr:rowOff>
                  </from>
                  <to>
                    <xdr:col>37</xdr:col>
                    <xdr:colOff>1247775</xdr:colOff>
                    <xdr:row>10</xdr:row>
                    <xdr:rowOff>342900</xdr:rowOff>
                  </to>
                </anchor>
              </controlPr>
            </control>
          </mc:Choice>
        </mc:AlternateContent>
        <mc:AlternateContent xmlns:mc="http://schemas.openxmlformats.org/markup-compatibility/2006">
          <mc:Choice Requires="x14">
            <control shapeId="8285" r:id="rId96" name="Drop Down 93">
              <controlPr defaultSize="0" autoLine="0" autoPict="0">
                <anchor moveWithCells="1">
                  <from>
                    <xdr:col>37</xdr:col>
                    <xdr:colOff>76200</xdr:colOff>
                    <xdr:row>11</xdr:row>
                    <xdr:rowOff>85725</xdr:rowOff>
                  </from>
                  <to>
                    <xdr:col>37</xdr:col>
                    <xdr:colOff>1247775</xdr:colOff>
                    <xdr:row>11</xdr:row>
                    <xdr:rowOff>342900</xdr:rowOff>
                  </to>
                </anchor>
              </controlPr>
            </control>
          </mc:Choice>
        </mc:AlternateContent>
        <mc:AlternateContent xmlns:mc="http://schemas.openxmlformats.org/markup-compatibility/2006">
          <mc:Choice Requires="x14">
            <control shapeId="8286" r:id="rId97" name="Drop Down 94">
              <controlPr defaultSize="0" autoLine="0" autoPict="0">
                <anchor moveWithCells="1">
                  <from>
                    <xdr:col>37</xdr:col>
                    <xdr:colOff>76200</xdr:colOff>
                    <xdr:row>12</xdr:row>
                    <xdr:rowOff>85725</xdr:rowOff>
                  </from>
                  <to>
                    <xdr:col>37</xdr:col>
                    <xdr:colOff>1247775</xdr:colOff>
                    <xdr:row>12</xdr:row>
                    <xdr:rowOff>342900</xdr:rowOff>
                  </to>
                </anchor>
              </controlPr>
            </control>
          </mc:Choice>
        </mc:AlternateContent>
        <mc:AlternateContent xmlns:mc="http://schemas.openxmlformats.org/markup-compatibility/2006">
          <mc:Choice Requires="x14">
            <control shapeId="8287" r:id="rId98" name="Drop Down 95">
              <controlPr defaultSize="0" autoLine="0" autoPict="0">
                <anchor moveWithCells="1">
                  <from>
                    <xdr:col>37</xdr:col>
                    <xdr:colOff>76200</xdr:colOff>
                    <xdr:row>13</xdr:row>
                    <xdr:rowOff>85725</xdr:rowOff>
                  </from>
                  <to>
                    <xdr:col>37</xdr:col>
                    <xdr:colOff>1247775</xdr:colOff>
                    <xdr:row>13</xdr:row>
                    <xdr:rowOff>342900</xdr:rowOff>
                  </to>
                </anchor>
              </controlPr>
            </control>
          </mc:Choice>
        </mc:AlternateContent>
        <mc:AlternateContent xmlns:mc="http://schemas.openxmlformats.org/markup-compatibility/2006">
          <mc:Choice Requires="x14">
            <control shapeId="8288" r:id="rId99" name="Drop Down 96">
              <controlPr defaultSize="0" autoLine="0" autoPict="0">
                <anchor moveWithCells="1">
                  <from>
                    <xdr:col>39</xdr:col>
                    <xdr:colOff>123825</xdr:colOff>
                    <xdr:row>4</xdr:row>
                    <xdr:rowOff>76200</xdr:rowOff>
                  </from>
                  <to>
                    <xdr:col>39</xdr:col>
                    <xdr:colOff>933450</xdr:colOff>
                    <xdr:row>4</xdr:row>
                    <xdr:rowOff>333375</xdr:rowOff>
                  </to>
                </anchor>
              </controlPr>
            </control>
          </mc:Choice>
        </mc:AlternateContent>
        <mc:AlternateContent xmlns:mc="http://schemas.openxmlformats.org/markup-compatibility/2006">
          <mc:Choice Requires="x14">
            <control shapeId="8289" r:id="rId100" name="Drop Down 97">
              <controlPr defaultSize="0" autoLine="0" autoPict="0">
                <anchor moveWithCells="1">
                  <from>
                    <xdr:col>39</xdr:col>
                    <xdr:colOff>123825</xdr:colOff>
                    <xdr:row>5</xdr:row>
                    <xdr:rowOff>76200</xdr:rowOff>
                  </from>
                  <to>
                    <xdr:col>39</xdr:col>
                    <xdr:colOff>933450</xdr:colOff>
                    <xdr:row>5</xdr:row>
                    <xdr:rowOff>333375</xdr:rowOff>
                  </to>
                </anchor>
              </controlPr>
            </control>
          </mc:Choice>
        </mc:AlternateContent>
        <mc:AlternateContent xmlns:mc="http://schemas.openxmlformats.org/markup-compatibility/2006">
          <mc:Choice Requires="x14">
            <control shapeId="8290" r:id="rId101" name="Drop Down 98">
              <controlPr defaultSize="0" autoLine="0" autoPict="0">
                <anchor moveWithCells="1">
                  <from>
                    <xdr:col>39</xdr:col>
                    <xdr:colOff>123825</xdr:colOff>
                    <xdr:row>6</xdr:row>
                    <xdr:rowOff>76200</xdr:rowOff>
                  </from>
                  <to>
                    <xdr:col>39</xdr:col>
                    <xdr:colOff>933450</xdr:colOff>
                    <xdr:row>6</xdr:row>
                    <xdr:rowOff>333375</xdr:rowOff>
                  </to>
                </anchor>
              </controlPr>
            </control>
          </mc:Choice>
        </mc:AlternateContent>
        <mc:AlternateContent xmlns:mc="http://schemas.openxmlformats.org/markup-compatibility/2006">
          <mc:Choice Requires="x14">
            <control shapeId="8291" r:id="rId102" name="Drop Down 99">
              <controlPr defaultSize="0" autoLine="0" autoPict="0">
                <anchor moveWithCells="1">
                  <from>
                    <xdr:col>39</xdr:col>
                    <xdr:colOff>123825</xdr:colOff>
                    <xdr:row>7</xdr:row>
                    <xdr:rowOff>76200</xdr:rowOff>
                  </from>
                  <to>
                    <xdr:col>39</xdr:col>
                    <xdr:colOff>933450</xdr:colOff>
                    <xdr:row>7</xdr:row>
                    <xdr:rowOff>333375</xdr:rowOff>
                  </to>
                </anchor>
              </controlPr>
            </control>
          </mc:Choice>
        </mc:AlternateContent>
        <mc:AlternateContent xmlns:mc="http://schemas.openxmlformats.org/markup-compatibility/2006">
          <mc:Choice Requires="x14">
            <control shapeId="8292" r:id="rId103" name="Drop Down 100">
              <controlPr defaultSize="0" autoLine="0" autoPict="0">
                <anchor moveWithCells="1">
                  <from>
                    <xdr:col>39</xdr:col>
                    <xdr:colOff>123825</xdr:colOff>
                    <xdr:row>8</xdr:row>
                    <xdr:rowOff>76200</xdr:rowOff>
                  </from>
                  <to>
                    <xdr:col>39</xdr:col>
                    <xdr:colOff>933450</xdr:colOff>
                    <xdr:row>8</xdr:row>
                    <xdr:rowOff>333375</xdr:rowOff>
                  </to>
                </anchor>
              </controlPr>
            </control>
          </mc:Choice>
        </mc:AlternateContent>
        <mc:AlternateContent xmlns:mc="http://schemas.openxmlformats.org/markup-compatibility/2006">
          <mc:Choice Requires="x14">
            <control shapeId="8293" r:id="rId104" name="Drop Down 101">
              <controlPr defaultSize="0" autoLine="0" autoPict="0">
                <anchor moveWithCells="1">
                  <from>
                    <xdr:col>39</xdr:col>
                    <xdr:colOff>123825</xdr:colOff>
                    <xdr:row>9</xdr:row>
                    <xdr:rowOff>76200</xdr:rowOff>
                  </from>
                  <to>
                    <xdr:col>39</xdr:col>
                    <xdr:colOff>933450</xdr:colOff>
                    <xdr:row>9</xdr:row>
                    <xdr:rowOff>333375</xdr:rowOff>
                  </to>
                </anchor>
              </controlPr>
            </control>
          </mc:Choice>
        </mc:AlternateContent>
        <mc:AlternateContent xmlns:mc="http://schemas.openxmlformats.org/markup-compatibility/2006">
          <mc:Choice Requires="x14">
            <control shapeId="8294" r:id="rId105" name="Drop Down 102">
              <controlPr defaultSize="0" autoLine="0" autoPict="0">
                <anchor moveWithCells="1">
                  <from>
                    <xdr:col>39</xdr:col>
                    <xdr:colOff>123825</xdr:colOff>
                    <xdr:row>10</xdr:row>
                    <xdr:rowOff>76200</xdr:rowOff>
                  </from>
                  <to>
                    <xdr:col>39</xdr:col>
                    <xdr:colOff>933450</xdr:colOff>
                    <xdr:row>10</xdr:row>
                    <xdr:rowOff>333375</xdr:rowOff>
                  </to>
                </anchor>
              </controlPr>
            </control>
          </mc:Choice>
        </mc:AlternateContent>
        <mc:AlternateContent xmlns:mc="http://schemas.openxmlformats.org/markup-compatibility/2006">
          <mc:Choice Requires="x14">
            <control shapeId="8295" r:id="rId106" name="Drop Down 103">
              <controlPr defaultSize="0" autoLine="0" autoPict="0">
                <anchor moveWithCells="1">
                  <from>
                    <xdr:col>39</xdr:col>
                    <xdr:colOff>123825</xdr:colOff>
                    <xdr:row>11</xdr:row>
                    <xdr:rowOff>76200</xdr:rowOff>
                  </from>
                  <to>
                    <xdr:col>39</xdr:col>
                    <xdr:colOff>933450</xdr:colOff>
                    <xdr:row>11</xdr:row>
                    <xdr:rowOff>333375</xdr:rowOff>
                  </to>
                </anchor>
              </controlPr>
            </control>
          </mc:Choice>
        </mc:AlternateContent>
        <mc:AlternateContent xmlns:mc="http://schemas.openxmlformats.org/markup-compatibility/2006">
          <mc:Choice Requires="x14">
            <control shapeId="8296" r:id="rId107" name="Drop Down 104">
              <controlPr defaultSize="0" autoLine="0" autoPict="0">
                <anchor moveWithCells="1">
                  <from>
                    <xdr:col>39</xdr:col>
                    <xdr:colOff>123825</xdr:colOff>
                    <xdr:row>12</xdr:row>
                    <xdr:rowOff>76200</xdr:rowOff>
                  </from>
                  <to>
                    <xdr:col>39</xdr:col>
                    <xdr:colOff>933450</xdr:colOff>
                    <xdr:row>12</xdr:row>
                    <xdr:rowOff>333375</xdr:rowOff>
                  </to>
                </anchor>
              </controlPr>
            </control>
          </mc:Choice>
        </mc:AlternateContent>
        <mc:AlternateContent xmlns:mc="http://schemas.openxmlformats.org/markup-compatibility/2006">
          <mc:Choice Requires="x14">
            <control shapeId="8297" r:id="rId108" name="Drop Down 105">
              <controlPr defaultSize="0" autoLine="0" autoPict="0">
                <anchor moveWithCells="1">
                  <from>
                    <xdr:col>39</xdr:col>
                    <xdr:colOff>123825</xdr:colOff>
                    <xdr:row>13</xdr:row>
                    <xdr:rowOff>76200</xdr:rowOff>
                  </from>
                  <to>
                    <xdr:col>39</xdr:col>
                    <xdr:colOff>933450</xdr:colOff>
                    <xdr:row>13</xdr:row>
                    <xdr:rowOff>333375</xdr:rowOff>
                  </to>
                </anchor>
              </controlPr>
            </control>
          </mc:Choice>
        </mc:AlternateContent>
        <mc:AlternateContent xmlns:mc="http://schemas.openxmlformats.org/markup-compatibility/2006">
          <mc:Choice Requires="x14">
            <control shapeId="8298" r:id="rId109" name="Drop Down 106">
              <controlPr defaultSize="0" autoLine="0" autoPict="0">
                <anchor moveWithCells="1">
                  <from>
                    <xdr:col>42</xdr:col>
                    <xdr:colOff>76200</xdr:colOff>
                    <xdr:row>4</xdr:row>
                    <xdr:rowOff>85725</xdr:rowOff>
                  </from>
                  <to>
                    <xdr:col>42</xdr:col>
                    <xdr:colOff>1238250</xdr:colOff>
                    <xdr:row>4</xdr:row>
                    <xdr:rowOff>342900</xdr:rowOff>
                  </to>
                </anchor>
              </controlPr>
            </control>
          </mc:Choice>
        </mc:AlternateContent>
        <mc:AlternateContent xmlns:mc="http://schemas.openxmlformats.org/markup-compatibility/2006">
          <mc:Choice Requires="x14">
            <control shapeId="8299" r:id="rId110" name="Drop Down 107">
              <controlPr defaultSize="0" autoLine="0" autoPict="0">
                <anchor moveWithCells="1">
                  <from>
                    <xdr:col>42</xdr:col>
                    <xdr:colOff>76200</xdr:colOff>
                    <xdr:row>5</xdr:row>
                    <xdr:rowOff>85725</xdr:rowOff>
                  </from>
                  <to>
                    <xdr:col>42</xdr:col>
                    <xdr:colOff>1238250</xdr:colOff>
                    <xdr:row>5</xdr:row>
                    <xdr:rowOff>342900</xdr:rowOff>
                  </to>
                </anchor>
              </controlPr>
            </control>
          </mc:Choice>
        </mc:AlternateContent>
        <mc:AlternateContent xmlns:mc="http://schemas.openxmlformats.org/markup-compatibility/2006">
          <mc:Choice Requires="x14">
            <control shapeId="8300" r:id="rId111" name="Drop Down 108">
              <controlPr defaultSize="0" autoLine="0" autoPict="0">
                <anchor moveWithCells="1">
                  <from>
                    <xdr:col>42</xdr:col>
                    <xdr:colOff>76200</xdr:colOff>
                    <xdr:row>6</xdr:row>
                    <xdr:rowOff>85725</xdr:rowOff>
                  </from>
                  <to>
                    <xdr:col>42</xdr:col>
                    <xdr:colOff>1238250</xdr:colOff>
                    <xdr:row>6</xdr:row>
                    <xdr:rowOff>342900</xdr:rowOff>
                  </to>
                </anchor>
              </controlPr>
            </control>
          </mc:Choice>
        </mc:AlternateContent>
        <mc:AlternateContent xmlns:mc="http://schemas.openxmlformats.org/markup-compatibility/2006">
          <mc:Choice Requires="x14">
            <control shapeId="8301" r:id="rId112" name="Drop Down 109">
              <controlPr defaultSize="0" autoLine="0" autoPict="0">
                <anchor moveWithCells="1">
                  <from>
                    <xdr:col>42</xdr:col>
                    <xdr:colOff>76200</xdr:colOff>
                    <xdr:row>7</xdr:row>
                    <xdr:rowOff>85725</xdr:rowOff>
                  </from>
                  <to>
                    <xdr:col>42</xdr:col>
                    <xdr:colOff>1238250</xdr:colOff>
                    <xdr:row>7</xdr:row>
                    <xdr:rowOff>342900</xdr:rowOff>
                  </to>
                </anchor>
              </controlPr>
            </control>
          </mc:Choice>
        </mc:AlternateContent>
        <mc:AlternateContent xmlns:mc="http://schemas.openxmlformats.org/markup-compatibility/2006">
          <mc:Choice Requires="x14">
            <control shapeId="8302" r:id="rId113" name="Drop Down 110">
              <controlPr defaultSize="0" autoLine="0" autoPict="0">
                <anchor moveWithCells="1">
                  <from>
                    <xdr:col>42</xdr:col>
                    <xdr:colOff>76200</xdr:colOff>
                    <xdr:row>8</xdr:row>
                    <xdr:rowOff>85725</xdr:rowOff>
                  </from>
                  <to>
                    <xdr:col>42</xdr:col>
                    <xdr:colOff>1238250</xdr:colOff>
                    <xdr:row>8</xdr:row>
                    <xdr:rowOff>342900</xdr:rowOff>
                  </to>
                </anchor>
              </controlPr>
            </control>
          </mc:Choice>
        </mc:AlternateContent>
        <mc:AlternateContent xmlns:mc="http://schemas.openxmlformats.org/markup-compatibility/2006">
          <mc:Choice Requires="x14">
            <control shapeId="8303" r:id="rId114" name="Drop Down 111">
              <controlPr defaultSize="0" autoLine="0" autoPict="0">
                <anchor moveWithCells="1">
                  <from>
                    <xdr:col>42</xdr:col>
                    <xdr:colOff>76200</xdr:colOff>
                    <xdr:row>9</xdr:row>
                    <xdr:rowOff>85725</xdr:rowOff>
                  </from>
                  <to>
                    <xdr:col>42</xdr:col>
                    <xdr:colOff>1238250</xdr:colOff>
                    <xdr:row>9</xdr:row>
                    <xdr:rowOff>342900</xdr:rowOff>
                  </to>
                </anchor>
              </controlPr>
            </control>
          </mc:Choice>
        </mc:AlternateContent>
        <mc:AlternateContent xmlns:mc="http://schemas.openxmlformats.org/markup-compatibility/2006">
          <mc:Choice Requires="x14">
            <control shapeId="8304" r:id="rId115" name="Drop Down 112">
              <controlPr defaultSize="0" autoLine="0" autoPict="0">
                <anchor moveWithCells="1">
                  <from>
                    <xdr:col>42</xdr:col>
                    <xdr:colOff>76200</xdr:colOff>
                    <xdr:row>10</xdr:row>
                    <xdr:rowOff>85725</xdr:rowOff>
                  </from>
                  <to>
                    <xdr:col>42</xdr:col>
                    <xdr:colOff>1238250</xdr:colOff>
                    <xdr:row>10</xdr:row>
                    <xdr:rowOff>342900</xdr:rowOff>
                  </to>
                </anchor>
              </controlPr>
            </control>
          </mc:Choice>
        </mc:AlternateContent>
        <mc:AlternateContent xmlns:mc="http://schemas.openxmlformats.org/markup-compatibility/2006">
          <mc:Choice Requires="x14">
            <control shapeId="8305" r:id="rId116" name="Drop Down 113">
              <controlPr defaultSize="0" autoLine="0" autoPict="0">
                <anchor moveWithCells="1">
                  <from>
                    <xdr:col>42</xdr:col>
                    <xdr:colOff>76200</xdr:colOff>
                    <xdr:row>11</xdr:row>
                    <xdr:rowOff>85725</xdr:rowOff>
                  </from>
                  <to>
                    <xdr:col>42</xdr:col>
                    <xdr:colOff>1238250</xdr:colOff>
                    <xdr:row>11</xdr:row>
                    <xdr:rowOff>342900</xdr:rowOff>
                  </to>
                </anchor>
              </controlPr>
            </control>
          </mc:Choice>
        </mc:AlternateContent>
        <mc:AlternateContent xmlns:mc="http://schemas.openxmlformats.org/markup-compatibility/2006">
          <mc:Choice Requires="x14">
            <control shapeId="8306" r:id="rId117" name="Drop Down 114">
              <controlPr defaultSize="0" autoLine="0" autoPict="0">
                <anchor moveWithCells="1">
                  <from>
                    <xdr:col>42</xdr:col>
                    <xdr:colOff>76200</xdr:colOff>
                    <xdr:row>12</xdr:row>
                    <xdr:rowOff>85725</xdr:rowOff>
                  </from>
                  <to>
                    <xdr:col>42</xdr:col>
                    <xdr:colOff>1238250</xdr:colOff>
                    <xdr:row>12</xdr:row>
                    <xdr:rowOff>342900</xdr:rowOff>
                  </to>
                </anchor>
              </controlPr>
            </control>
          </mc:Choice>
        </mc:AlternateContent>
        <mc:AlternateContent xmlns:mc="http://schemas.openxmlformats.org/markup-compatibility/2006">
          <mc:Choice Requires="x14">
            <control shapeId="8307" r:id="rId118" name="Drop Down 115">
              <controlPr defaultSize="0" autoLine="0" autoPict="0">
                <anchor moveWithCells="1">
                  <from>
                    <xdr:col>42</xdr:col>
                    <xdr:colOff>76200</xdr:colOff>
                    <xdr:row>13</xdr:row>
                    <xdr:rowOff>85725</xdr:rowOff>
                  </from>
                  <to>
                    <xdr:col>42</xdr:col>
                    <xdr:colOff>1238250</xdr:colOff>
                    <xdr:row>13</xdr:row>
                    <xdr:rowOff>342900</xdr:rowOff>
                  </to>
                </anchor>
              </controlPr>
            </control>
          </mc:Choice>
        </mc:AlternateContent>
        <mc:AlternateContent xmlns:mc="http://schemas.openxmlformats.org/markup-compatibility/2006">
          <mc:Choice Requires="x14">
            <control shapeId="8308" r:id="rId119" name="Drop Down 116">
              <controlPr defaultSize="0" autoLine="0" autoPict="0">
                <anchor moveWithCells="1">
                  <from>
                    <xdr:col>44</xdr:col>
                    <xdr:colOff>57150</xdr:colOff>
                    <xdr:row>4</xdr:row>
                    <xdr:rowOff>76200</xdr:rowOff>
                  </from>
                  <to>
                    <xdr:col>44</xdr:col>
                    <xdr:colOff>857250</xdr:colOff>
                    <xdr:row>4</xdr:row>
                    <xdr:rowOff>333375</xdr:rowOff>
                  </to>
                </anchor>
              </controlPr>
            </control>
          </mc:Choice>
        </mc:AlternateContent>
        <mc:AlternateContent xmlns:mc="http://schemas.openxmlformats.org/markup-compatibility/2006">
          <mc:Choice Requires="x14">
            <control shapeId="8309" r:id="rId120" name="Drop Down 117">
              <controlPr defaultSize="0" autoLine="0" autoPict="0">
                <anchor moveWithCells="1">
                  <from>
                    <xdr:col>44</xdr:col>
                    <xdr:colOff>57150</xdr:colOff>
                    <xdr:row>5</xdr:row>
                    <xdr:rowOff>76200</xdr:rowOff>
                  </from>
                  <to>
                    <xdr:col>44</xdr:col>
                    <xdr:colOff>857250</xdr:colOff>
                    <xdr:row>5</xdr:row>
                    <xdr:rowOff>333375</xdr:rowOff>
                  </to>
                </anchor>
              </controlPr>
            </control>
          </mc:Choice>
        </mc:AlternateContent>
        <mc:AlternateContent xmlns:mc="http://schemas.openxmlformats.org/markup-compatibility/2006">
          <mc:Choice Requires="x14">
            <control shapeId="8310" r:id="rId121" name="Drop Down 118">
              <controlPr defaultSize="0" autoLine="0" autoPict="0">
                <anchor moveWithCells="1">
                  <from>
                    <xdr:col>44</xdr:col>
                    <xdr:colOff>38100</xdr:colOff>
                    <xdr:row>6</xdr:row>
                    <xdr:rowOff>76200</xdr:rowOff>
                  </from>
                  <to>
                    <xdr:col>44</xdr:col>
                    <xdr:colOff>838200</xdr:colOff>
                    <xdr:row>6</xdr:row>
                    <xdr:rowOff>333375</xdr:rowOff>
                  </to>
                </anchor>
              </controlPr>
            </control>
          </mc:Choice>
        </mc:AlternateContent>
        <mc:AlternateContent xmlns:mc="http://schemas.openxmlformats.org/markup-compatibility/2006">
          <mc:Choice Requires="x14">
            <control shapeId="8311" r:id="rId122" name="Drop Down 119">
              <controlPr defaultSize="0" autoLine="0" autoPict="0">
                <anchor moveWithCells="1">
                  <from>
                    <xdr:col>44</xdr:col>
                    <xdr:colOff>76200</xdr:colOff>
                    <xdr:row>7</xdr:row>
                    <xdr:rowOff>76200</xdr:rowOff>
                  </from>
                  <to>
                    <xdr:col>44</xdr:col>
                    <xdr:colOff>876300</xdr:colOff>
                    <xdr:row>7</xdr:row>
                    <xdr:rowOff>333375</xdr:rowOff>
                  </to>
                </anchor>
              </controlPr>
            </control>
          </mc:Choice>
        </mc:AlternateContent>
        <mc:AlternateContent xmlns:mc="http://schemas.openxmlformats.org/markup-compatibility/2006">
          <mc:Choice Requires="x14">
            <control shapeId="8312" r:id="rId123" name="Drop Down 120">
              <controlPr defaultSize="0" autoLine="0" autoPict="0">
                <anchor moveWithCells="1">
                  <from>
                    <xdr:col>44</xdr:col>
                    <xdr:colOff>76200</xdr:colOff>
                    <xdr:row>8</xdr:row>
                    <xdr:rowOff>76200</xdr:rowOff>
                  </from>
                  <to>
                    <xdr:col>44</xdr:col>
                    <xdr:colOff>876300</xdr:colOff>
                    <xdr:row>8</xdr:row>
                    <xdr:rowOff>333375</xdr:rowOff>
                  </to>
                </anchor>
              </controlPr>
            </control>
          </mc:Choice>
        </mc:AlternateContent>
        <mc:AlternateContent xmlns:mc="http://schemas.openxmlformats.org/markup-compatibility/2006">
          <mc:Choice Requires="x14">
            <control shapeId="8313" r:id="rId124" name="Drop Down 121">
              <controlPr defaultSize="0" autoLine="0" autoPict="0">
                <anchor moveWithCells="1">
                  <from>
                    <xdr:col>44</xdr:col>
                    <xdr:colOff>76200</xdr:colOff>
                    <xdr:row>9</xdr:row>
                    <xdr:rowOff>76200</xdr:rowOff>
                  </from>
                  <to>
                    <xdr:col>44</xdr:col>
                    <xdr:colOff>876300</xdr:colOff>
                    <xdr:row>9</xdr:row>
                    <xdr:rowOff>333375</xdr:rowOff>
                  </to>
                </anchor>
              </controlPr>
            </control>
          </mc:Choice>
        </mc:AlternateContent>
        <mc:AlternateContent xmlns:mc="http://schemas.openxmlformats.org/markup-compatibility/2006">
          <mc:Choice Requires="x14">
            <control shapeId="8314" r:id="rId125" name="Drop Down 122">
              <controlPr defaultSize="0" autoLine="0" autoPict="0">
                <anchor moveWithCells="1">
                  <from>
                    <xdr:col>44</xdr:col>
                    <xdr:colOff>76200</xdr:colOff>
                    <xdr:row>10</xdr:row>
                    <xdr:rowOff>85725</xdr:rowOff>
                  </from>
                  <to>
                    <xdr:col>44</xdr:col>
                    <xdr:colOff>876300</xdr:colOff>
                    <xdr:row>10</xdr:row>
                    <xdr:rowOff>342900</xdr:rowOff>
                  </to>
                </anchor>
              </controlPr>
            </control>
          </mc:Choice>
        </mc:AlternateContent>
        <mc:AlternateContent xmlns:mc="http://schemas.openxmlformats.org/markup-compatibility/2006">
          <mc:Choice Requires="x14">
            <control shapeId="8315" r:id="rId126" name="Drop Down 123">
              <controlPr defaultSize="0" autoLine="0" autoPict="0">
                <anchor moveWithCells="1">
                  <from>
                    <xdr:col>44</xdr:col>
                    <xdr:colOff>76200</xdr:colOff>
                    <xdr:row>11</xdr:row>
                    <xdr:rowOff>76200</xdr:rowOff>
                  </from>
                  <to>
                    <xdr:col>44</xdr:col>
                    <xdr:colOff>876300</xdr:colOff>
                    <xdr:row>11</xdr:row>
                    <xdr:rowOff>333375</xdr:rowOff>
                  </to>
                </anchor>
              </controlPr>
            </control>
          </mc:Choice>
        </mc:AlternateContent>
        <mc:AlternateContent xmlns:mc="http://schemas.openxmlformats.org/markup-compatibility/2006">
          <mc:Choice Requires="x14">
            <control shapeId="8316" r:id="rId127" name="Drop Down 124">
              <controlPr defaultSize="0" autoLine="0" autoPict="0">
                <anchor moveWithCells="1">
                  <from>
                    <xdr:col>44</xdr:col>
                    <xdr:colOff>76200</xdr:colOff>
                    <xdr:row>12</xdr:row>
                    <xdr:rowOff>76200</xdr:rowOff>
                  </from>
                  <to>
                    <xdr:col>44</xdr:col>
                    <xdr:colOff>876300</xdr:colOff>
                    <xdr:row>12</xdr:row>
                    <xdr:rowOff>333375</xdr:rowOff>
                  </to>
                </anchor>
              </controlPr>
            </control>
          </mc:Choice>
        </mc:AlternateContent>
        <mc:AlternateContent xmlns:mc="http://schemas.openxmlformats.org/markup-compatibility/2006">
          <mc:Choice Requires="x14">
            <control shapeId="8317" r:id="rId128" name="Drop Down 125">
              <controlPr defaultSize="0" autoLine="0" autoPict="0">
                <anchor moveWithCells="1">
                  <from>
                    <xdr:col>44</xdr:col>
                    <xdr:colOff>76200</xdr:colOff>
                    <xdr:row>13</xdr:row>
                    <xdr:rowOff>76200</xdr:rowOff>
                  </from>
                  <to>
                    <xdr:col>44</xdr:col>
                    <xdr:colOff>876300</xdr:colOff>
                    <xdr:row>13</xdr:row>
                    <xdr:rowOff>333375</xdr:rowOff>
                  </to>
                </anchor>
              </controlPr>
            </control>
          </mc:Choice>
        </mc:AlternateContent>
        <mc:AlternateContent xmlns:mc="http://schemas.openxmlformats.org/markup-compatibility/2006">
          <mc:Choice Requires="x14">
            <control shapeId="8318" r:id="rId129" name="Drop Down 126">
              <controlPr defaultSize="0" autoLine="0" autoPict="0">
                <anchor moveWithCells="1">
                  <from>
                    <xdr:col>47</xdr:col>
                    <xdr:colOff>38100</xdr:colOff>
                    <xdr:row>4</xdr:row>
                    <xdr:rowOff>76200</xdr:rowOff>
                  </from>
                  <to>
                    <xdr:col>47</xdr:col>
                    <xdr:colOff>1219200</xdr:colOff>
                    <xdr:row>4</xdr:row>
                    <xdr:rowOff>333375</xdr:rowOff>
                  </to>
                </anchor>
              </controlPr>
            </control>
          </mc:Choice>
        </mc:AlternateContent>
        <mc:AlternateContent xmlns:mc="http://schemas.openxmlformats.org/markup-compatibility/2006">
          <mc:Choice Requires="x14">
            <control shapeId="8319" r:id="rId130" name="Drop Down 127">
              <controlPr defaultSize="0" autoLine="0" autoPict="0">
                <anchor moveWithCells="1">
                  <from>
                    <xdr:col>47</xdr:col>
                    <xdr:colOff>38100</xdr:colOff>
                    <xdr:row>5</xdr:row>
                    <xdr:rowOff>76200</xdr:rowOff>
                  </from>
                  <to>
                    <xdr:col>47</xdr:col>
                    <xdr:colOff>1219200</xdr:colOff>
                    <xdr:row>5</xdr:row>
                    <xdr:rowOff>333375</xdr:rowOff>
                  </to>
                </anchor>
              </controlPr>
            </control>
          </mc:Choice>
        </mc:AlternateContent>
        <mc:AlternateContent xmlns:mc="http://schemas.openxmlformats.org/markup-compatibility/2006">
          <mc:Choice Requires="x14">
            <control shapeId="8320" r:id="rId131" name="Drop Down 128">
              <controlPr defaultSize="0" autoLine="0" autoPict="0">
                <anchor moveWithCells="1">
                  <from>
                    <xdr:col>47</xdr:col>
                    <xdr:colOff>38100</xdr:colOff>
                    <xdr:row>6</xdr:row>
                    <xdr:rowOff>76200</xdr:rowOff>
                  </from>
                  <to>
                    <xdr:col>47</xdr:col>
                    <xdr:colOff>1219200</xdr:colOff>
                    <xdr:row>6</xdr:row>
                    <xdr:rowOff>333375</xdr:rowOff>
                  </to>
                </anchor>
              </controlPr>
            </control>
          </mc:Choice>
        </mc:AlternateContent>
        <mc:AlternateContent xmlns:mc="http://schemas.openxmlformats.org/markup-compatibility/2006">
          <mc:Choice Requires="x14">
            <control shapeId="8321" r:id="rId132" name="Drop Down 129">
              <controlPr defaultSize="0" autoLine="0" autoPict="0">
                <anchor moveWithCells="1">
                  <from>
                    <xdr:col>47</xdr:col>
                    <xdr:colOff>38100</xdr:colOff>
                    <xdr:row>7</xdr:row>
                    <xdr:rowOff>76200</xdr:rowOff>
                  </from>
                  <to>
                    <xdr:col>47</xdr:col>
                    <xdr:colOff>1219200</xdr:colOff>
                    <xdr:row>7</xdr:row>
                    <xdr:rowOff>333375</xdr:rowOff>
                  </to>
                </anchor>
              </controlPr>
            </control>
          </mc:Choice>
        </mc:AlternateContent>
        <mc:AlternateContent xmlns:mc="http://schemas.openxmlformats.org/markup-compatibility/2006">
          <mc:Choice Requires="x14">
            <control shapeId="8322" r:id="rId133" name="Drop Down 130">
              <controlPr defaultSize="0" autoLine="0" autoPict="0">
                <anchor moveWithCells="1">
                  <from>
                    <xdr:col>47</xdr:col>
                    <xdr:colOff>38100</xdr:colOff>
                    <xdr:row>8</xdr:row>
                    <xdr:rowOff>76200</xdr:rowOff>
                  </from>
                  <to>
                    <xdr:col>47</xdr:col>
                    <xdr:colOff>1219200</xdr:colOff>
                    <xdr:row>8</xdr:row>
                    <xdr:rowOff>333375</xdr:rowOff>
                  </to>
                </anchor>
              </controlPr>
            </control>
          </mc:Choice>
        </mc:AlternateContent>
        <mc:AlternateContent xmlns:mc="http://schemas.openxmlformats.org/markup-compatibility/2006">
          <mc:Choice Requires="x14">
            <control shapeId="8323" r:id="rId134" name="Drop Down 131">
              <controlPr defaultSize="0" autoLine="0" autoPict="0">
                <anchor moveWithCells="1">
                  <from>
                    <xdr:col>47</xdr:col>
                    <xdr:colOff>38100</xdr:colOff>
                    <xdr:row>9</xdr:row>
                    <xdr:rowOff>76200</xdr:rowOff>
                  </from>
                  <to>
                    <xdr:col>47</xdr:col>
                    <xdr:colOff>1219200</xdr:colOff>
                    <xdr:row>9</xdr:row>
                    <xdr:rowOff>333375</xdr:rowOff>
                  </to>
                </anchor>
              </controlPr>
            </control>
          </mc:Choice>
        </mc:AlternateContent>
        <mc:AlternateContent xmlns:mc="http://schemas.openxmlformats.org/markup-compatibility/2006">
          <mc:Choice Requires="x14">
            <control shapeId="8324" r:id="rId135" name="Drop Down 132">
              <controlPr defaultSize="0" autoLine="0" autoPict="0">
                <anchor moveWithCells="1">
                  <from>
                    <xdr:col>47</xdr:col>
                    <xdr:colOff>38100</xdr:colOff>
                    <xdr:row>10</xdr:row>
                    <xdr:rowOff>76200</xdr:rowOff>
                  </from>
                  <to>
                    <xdr:col>47</xdr:col>
                    <xdr:colOff>1219200</xdr:colOff>
                    <xdr:row>10</xdr:row>
                    <xdr:rowOff>333375</xdr:rowOff>
                  </to>
                </anchor>
              </controlPr>
            </control>
          </mc:Choice>
        </mc:AlternateContent>
        <mc:AlternateContent xmlns:mc="http://schemas.openxmlformats.org/markup-compatibility/2006">
          <mc:Choice Requires="x14">
            <control shapeId="8325" r:id="rId136" name="Drop Down 133">
              <controlPr defaultSize="0" autoLine="0" autoPict="0">
                <anchor moveWithCells="1">
                  <from>
                    <xdr:col>47</xdr:col>
                    <xdr:colOff>38100</xdr:colOff>
                    <xdr:row>11</xdr:row>
                    <xdr:rowOff>76200</xdr:rowOff>
                  </from>
                  <to>
                    <xdr:col>47</xdr:col>
                    <xdr:colOff>1219200</xdr:colOff>
                    <xdr:row>11</xdr:row>
                    <xdr:rowOff>333375</xdr:rowOff>
                  </to>
                </anchor>
              </controlPr>
            </control>
          </mc:Choice>
        </mc:AlternateContent>
        <mc:AlternateContent xmlns:mc="http://schemas.openxmlformats.org/markup-compatibility/2006">
          <mc:Choice Requires="x14">
            <control shapeId="8326" r:id="rId137" name="Drop Down 134">
              <controlPr defaultSize="0" autoLine="0" autoPict="0">
                <anchor moveWithCells="1">
                  <from>
                    <xdr:col>47</xdr:col>
                    <xdr:colOff>38100</xdr:colOff>
                    <xdr:row>12</xdr:row>
                    <xdr:rowOff>76200</xdr:rowOff>
                  </from>
                  <to>
                    <xdr:col>47</xdr:col>
                    <xdr:colOff>1219200</xdr:colOff>
                    <xdr:row>12</xdr:row>
                    <xdr:rowOff>333375</xdr:rowOff>
                  </to>
                </anchor>
              </controlPr>
            </control>
          </mc:Choice>
        </mc:AlternateContent>
        <mc:AlternateContent xmlns:mc="http://schemas.openxmlformats.org/markup-compatibility/2006">
          <mc:Choice Requires="x14">
            <control shapeId="8327" r:id="rId138" name="Drop Down 135">
              <controlPr defaultSize="0" autoLine="0" autoPict="0">
                <anchor moveWithCells="1">
                  <from>
                    <xdr:col>47</xdr:col>
                    <xdr:colOff>38100</xdr:colOff>
                    <xdr:row>13</xdr:row>
                    <xdr:rowOff>76200</xdr:rowOff>
                  </from>
                  <to>
                    <xdr:col>47</xdr:col>
                    <xdr:colOff>1219200</xdr:colOff>
                    <xdr:row>13</xdr:row>
                    <xdr:rowOff>333375</xdr:rowOff>
                  </to>
                </anchor>
              </controlPr>
            </control>
          </mc:Choice>
        </mc:AlternateContent>
        <mc:AlternateContent xmlns:mc="http://schemas.openxmlformats.org/markup-compatibility/2006">
          <mc:Choice Requires="x14">
            <control shapeId="8328" r:id="rId139" name="Drop Down 136">
              <controlPr defaultSize="0" autoLine="0" autoPict="0">
                <anchor moveWithCells="1">
                  <from>
                    <xdr:col>49</xdr:col>
                    <xdr:colOff>57150</xdr:colOff>
                    <xdr:row>4</xdr:row>
                    <xdr:rowOff>76200</xdr:rowOff>
                  </from>
                  <to>
                    <xdr:col>49</xdr:col>
                    <xdr:colOff>866775</xdr:colOff>
                    <xdr:row>4</xdr:row>
                    <xdr:rowOff>333375</xdr:rowOff>
                  </to>
                </anchor>
              </controlPr>
            </control>
          </mc:Choice>
        </mc:AlternateContent>
        <mc:AlternateContent xmlns:mc="http://schemas.openxmlformats.org/markup-compatibility/2006">
          <mc:Choice Requires="x14">
            <control shapeId="8329" r:id="rId140" name="Drop Down 137">
              <controlPr defaultSize="0" autoLine="0" autoPict="0">
                <anchor moveWithCells="1">
                  <from>
                    <xdr:col>49</xdr:col>
                    <xdr:colOff>57150</xdr:colOff>
                    <xdr:row>5</xdr:row>
                    <xdr:rowOff>76200</xdr:rowOff>
                  </from>
                  <to>
                    <xdr:col>49</xdr:col>
                    <xdr:colOff>866775</xdr:colOff>
                    <xdr:row>5</xdr:row>
                    <xdr:rowOff>333375</xdr:rowOff>
                  </to>
                </anchor>
              </controlPr>
            </control>
          </mc:Choice>
        </mc:AlternateContent>
        <mc:AlternateContent xmlns:mc="http://schemas.openxmlformats.org/markup-compatibility/2006">
          <mc:Choice Requires="x14">
            <control shapeId="8330" r:id="rId141" name="Drop Down 138">
              <controlPr defaultSize="0" autoLine="0" autoPict="0">
                <anchor moveWithCells="1">
                  <from>
                    <xdr:col>49</xdr:col>
                    <xdr:colOff>57150</xdr:colOff>
                    <xdr:row>6</xdr:row>
                    <xdr:rowOff>76200</xdr:rowOff>
                  </from>
                  <to>
                    <xdr:col>49</xdr:col>
                    <xdr:colOff>866775</xdr:colOff>
                    <xdr:row>6</xdr:row>
                    <xdr:rowOff>333375</xdr:rowOff>
                  </to>
                </anchor>
              </controlPr>
            </control>
          </mc:Choice>
        </mc:AlternateContent>
        <mc:AlternateContent xmlns:mc="http://schemas.openxmlformats.org/markup-compatibility/2006">
          <mc:Choice Requires="x14">
            <control shapeId="8331" r:id="rId142" name="Drop Down 139">
              <controlPr defaultSize="0" autoLine="0" autoPict="0">
                <anchor moveWithCells="1">
                  <from>
                    <xdr:col>49</xdr:col>
                    <xdr:colOff>57150</xdr:colOff>
                    <xdr:row>7</xdr:row>
                    <xdr:rowOff>76200</xdr:rowOff>
                  </from>
                  <to>
                    <xdr:col>49</xdr:col>
                    <xdr:colOff>866775</xdr:colOff>
                    <xdr:row>7</xdr:row>
                    <xdr:rowOff>333375</xdr:rowOff>
                  </to>
                </anchor>
              </controlPr>
            </control>
          </mc:Choice>
        </mc:AlternateContent>
        <mc:AlternateContent xmlns:mc="http://schemas.openxmlformats.org/markup-compatibility/2006">
          <mc:Choice Requires="x14">
            <control shapeId="8332" r:id="rId143" name="Drop Down 140">
              <controlPr defaultSize="0" autoLine="0" autoPict="0">
                <anchor moveWithCells="1">
                  <from>
                    <xdr:col>49</xdr:col>
                    <xdr:colOff>57150</xdr:colOff>
                    <xdr:row>8</xdr:row>
                    <xdr:rowOff>76200</xdr:rowOff>
                  </from>
                  <to>
                    <xdr:col>49</xdr:col>
                    <xdr:colOff>866775</xdr:colOff>
                    <xdr:row>8</xdr:row>
                    <xdr:rowOff>333375</xdr:rowOff>
                  </to>
                </anchor>
              </controlPr>
            </control>
          </mc:Choice>
        </mc:AlternateContent>
        <mc:AlternateContent xmlns:mc="http://schemas.openxmlformats.org/markup-compatibility/2006">
          <mc:Choice Requires="x14">
            <control shapeId="8333" r:id="rId144" name="Drop Down 141">
              <controlPr defaultSize="0" autoLine="0" autoPict="0">
                <anchor moveWithCells="1">
                  <from>
                    <xdr:col>49</xdr:col>
                    <xdr:colOff>57150</xdr:colOff>
                    <xdr:row>9</xdr:row>
                    <xdr:rowOff>76200</xdr:rowOff>
                  </from>
                  <to>
                    <xdr:col>49</xdr:col>
                    <xdr:colOff>866775</xdr:colOff>
                    <xdr:row>9</xdr:row>
                    <xdr:rowOff>333375</xdr:rowOff>
                  </to>
                </anchor>
              </controlPr>
            </control>
          </mc:Choice>
        </mc:AlternateContent>
        <mc:AlternateContent xmlns:mc="http://schemas.openxmlformats.org/markup-compatibility/2006">
          <mc:Choice Requires="x14">
            <control shapeId="8334" r:id="rId145" name="Drop Down 142">
              <controlPr defaultSize="0" autoLine="0" autoPict="0">
                <anchor moveWithCells="1">
                  <from>
                    <xdr:col>49</xdr:col>
                    <xdr:colOff>57150</xdr:colOff>
                    <xdr:row>10</xdr:row>
                    <xdr:rowOff>76200</xdr:rowOff>
                  </from>
                  <to>
                    <xdr:col>49</xdr:col>
                    <xdr:colOff>866775</xdr:colOff>
                    <xdr:row>10</xdr:row>
                    <xdr:rowOff>333375</xdr:rowOff>
                  </to>
                </anchor>
              </controlPr>
            </control>
          </mc:Choice>
        </mc:AlternateContent>
        <mc:AlternateContent xmlns:mc="http://schemas.openxmlformats.org/markup-compatibility/2006">
          <mc:Choice Requires="x14">
            <control shapeId="8335" r:id="rId146" name="Drop Down 143">
              <controlPr defaultSize="0" autoLine="0" autoPict="0">
                <anchor moveWithCells="1">
                  <from>
                    <xdr:col>49</xdr:col>
                    <xdr:colOff>57150</xdr:colOff>
                    <xdr:row>11</xdr:row>
                    <xdr:rowOff>76200</xdr:rowOff>
                  </from>
                  <to>
                    <xdr:col>49</xdr:col>
                    <xdr:colOff>866775</xdr:colOff>
                    <xdr:row>11</xdr:row>
                    <xdr:rowOff>333375</xdr:rowOff>
                  </to>
                </anchor>
              </controlPr>
            </control>
          </mc:Choice>
        </mc:AlternateContent>
        <mc:AlternateContent xmlns:mc="http://schemas.openxmlformats.org/markup-compatibility/2006">
          <mc:Choice Requires="x14">
            <control shapeId="8336" r:id="rId147" name="Drop Down 144">
              <controlPr defaultSize="0" autoLine="0" autoPict="0">
                <anchor moveWithCells="1">
                  <from>
                    <xdr:col>49</xdr:col>
                    <xdr:colOff>57150</xdr:colOff>
                    <xdr:row>12</xdr:row>
                    <xdr:rowOff>76200</xdr:rowOff>
                  </from>
                  <to>
                    <xdr:col>49</xdr:col>
                    <xdr:colOff>866775</xdr:colOff>
                    <xdr:row>12</xdr:row>
                    <xdr:rowOff>333375</xdr:rowOff>
                  </to>
                </anchor>
              </controlPr>
            </control>
          </mc:Choice>
        </mc:AlternateContent>
        <mc:AlternateContent xmlns:mc="http://schemas.openxmlformats.org/markup-compatibility/2006">
          <mc:Choice Requires="x14">
            <control shapeId="8337" r:id="rId148" name="Drop Down 145">
              <controlPr defaultSize="0" autoLine="0" autoPict="0">
                <anchor moveWithCells="1">
                  <from>
                    <xdr:col>49</xdr:col>
                    <xdr:colOff>57150</xdr:colOff>
                    <xdr:row>13</xdr:row>
                    <xdr:rowOff>76200</xdr:rowOff>
                  </from>
                  <to>
                    <xdr:col>49</xdr:col>
                    <xdr:colOff>866775</xdr:colOff>
                    <xdr:row>13</xdr:row>
                    <xdr:rowOff>333375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IV126"/>
  <sheetViews>
    <sheetView showGridLines="0" zoomScaleNormal="100" workbookViewId="0">
      <selection activeCell="A117" sqref="A117"/>
    </sheetView>
  </sheetViews>
  <sheetFormatPr defaultColWidth="0" defaultRowHeight="15"/>
  <cols>
    <col min="1" max="1" width="122.5703125" customWidth="1"/>
    <col min="2" max="2" width="5.42578125" customWidth="1"/>
    <col min="3" max="16384" width="9.140625" hidden="1"/>
  </cols>
  <sheetData>
    <row r="1" spans="1:256" ht="52.5" customHeight="1"/>
    <row r="2" spans="1:256" ht="24" customHeight="1" thickBot="1">
      <c r="A2" s="602" t="s">
        <v>576</v>
      </c>
    </row>
    <row r="3" spans="1:256" ht="24" customHeight="1" thickBot="1">
      <c r="A3" s="549" t="s">
        <v>8</v>
      </c>
      <c r="B3" s="548"/>
      <c r="C3" s="547" t="s">
        <v>8</v>
      </c>
      <c r="D3" s="423" t="s">
        <v>8</v>
      </c>
      <c r="E3" s="423" t="s">
        <v>8</v>
      </c>
      <c r="F3" s="423" t="s">
        <v>8</v>
      </c>
      <c r="G3" s="423" t="s">
        <v>8</v>
      </c>
      <c r="H3" s="423" t="s">
        <v>8</v>
      </c>
      <c r="I3" s="423" t="s">
        <v>8</v>
      </c>
      <c r="J3" s="423" t="s">
        <v>8</v>
      </c>
      <c r="K3" s="423" t="s">
        <v>8</v>
      </c>
      <c r="L3" s="423" t="s">
        <v>8</v>
      </c>
      <c r="M3" s="423" t="s">
        <v>8</v>
      </c>
      <c r="N3" s="423" t="s">
        <v>8</v>
      </c>
      <c r="O3" s="423" t="s">
        <v>8</v>
      </c>
      <c r="P3" s="423" t="s">
        <v>8</v>
      </c>
      <c r="Q3" s="423" t="s">
        <v>8</v>
      </c>
      <c r="R3" s="423" t="s">
        <v>8</v>
      </c>
      <c r="S3" s="423" t="s">
        <v>8</v>
      </c>
      <c r="T3" s="423" t="s">
        <v>8</v>
      </c>
      <c r="U3" s="423" t="s">
        <v>8</v>
      </c>
      <c r="V3" s="423" t="s">
        <v>8</v>
      </c>
      <c r="W3" s="423" t="s">
        <v>8</v>
      </c>
      <c r="X3" s="423" t="s">
        <v>8</v>
      </c>
      <c r="Y3" s="423" t="s">
        <v>8</v>
      </c>
      <c r="Z3" s="423" t="s">
        <v>8</v>
      </c>
      <c r="AA3" s="423" t="s">
        <v>8</v>
      </c>
      <c r="AB3" s="423" t="s">
        <v>8</v>
      </c>
      <c r="AC3" s="423" t="s">
        <v>8</v>
      </c>
      <c r="AD3" s="423" t="s">
        <v>8</v>
      </c>
      <c r="AE3" s="423" t="s">
        <v>8</v>
      </c>
      <c r="AF3" s="423" t="s">
        <v>8</v>
      </c>
      <c r="AG3" s="423" t="s">
        <v>8</v>
      </c>
      <c r="AH3" s="423" t="s">
        <v>8</v>
      </c>
      <c r="AI3" s="423" t="s">
        <v>8</v>
      </c>
      <c r="AJ3" s="423" t="s">
        <v>8</v>
      </c>
      <c r="AK3" s="423" t="s">
        <v>8</v>
      </c>
      <c r="AL3" s="423" t="s">
        <v>8</v>
      </c>
      <c r="AM3" s="423" t="s">
        <v>8</v>
      </c>
      <c r="AN3" s="423" t="s">
        <v>8</v>
      </c>
      <c r="AO3" s="423" t="s">
        <v>8</v>
      </c>
      <c r="AP3" s="423" t="s">
        <v>8</v>
      </c>
      <c r="AQ3" s="423" t="s">
        <v>8</v>
      </c>
      <c r="AR3" s="423" t="s">
        <v>8</v>
      </c>
      <c r="AS3" s="423" t="s">
        <v>8</v>
      </c>
      <c r="AT3" s="423" t="s">
        <v>8</v>
      </c>
      <c r="AU3" s="423" t="s">
        <v>8</v>
      </c>
      <c r="AV3" s="423" t="s">
        <v>8</v>
      </c>
      <c r="AW3" s="423" t="s">
        <v>8</v>
      </c>
      <c r="AX3" s="423" t="s">
        <v>8</v>
      </c>
      <c r="AY3" s="423" t="s">
        <v>8</v>
      </c>
      <c r="AZ3" s="423" t="s">
        <v>8</v>
      </c>
      <c r="BA3" s="423" t="s">
        <v>8</v>
      </c>
      <c r="BB3" s="423" t="s">
        <v>8</v>
      </c>
      <c r="BC3" s="423" t="s">
        <v>8</v>
      </c>
      <c r="BD3" s="423" t="s">
        <v>8</v>
      </c>
      <c r="BE3" s="423" t="s">
        <v>8</v>
      </c>
      <c r="BF3" s="423" t="s">
        <v>8</v>
      </c>
      <c r="BG3" s="423" t="s">
        <v>8</v>
      </c>
      <c r="BH3" s="423" t="s">
        <v>8</v>
      </c>
      <c r="BI3" s="423" t="s">
        <v>8</v>
      </c>
      <c r="BJ3" s="423" t="s">
        <v>8</v>
      </c>
      <c r="BK3" s="423" t="s">
        <v>8</v>
      </c>
      <c r="BL3" s="423" t="s">
        <v>8</v>
      </c>
      <c r="BM3" s="423" t="s">
        <v>8</v>
      </c>
      <c r="BN3" s="423" t="s">
        <v>8</v>
      </c>
      <c r="BO3" s="423" t="s">
        <v>8</v>
      </c>
      <c r="BP3" s="423" t="s">
        <v>8</v>
      </c>
      <c r="BQ3" s="423" t="s">
        <v>8</v>
      </c>
      <c r="BR3" s="423" t="s">
        <v>8</v>
      </c>
      <c r="BS3" s="423" t="s">
        <v>8</v>
      </c>
      <c r="BT3" s="423" t="s">
        <v>8</v>
      </c>
      <c r="BU3" s="423" t="s">
        <v>8</v>
      </c>
      <c r="BV3" s="423" t="s">
        <v>8</v>
      </c>
      <c r="BW3" s="423" t="s">
        <v>8</v>
      </c>
      <c r="BX3" s="423" t="s">
        <v>8</v>
      </c>
      <c r="BY3" s="423" t="s">
        <v>8</v>
      </c>
      <c r="BZ3" s="423" t="s">
        <v>8</v>
      </c>
      <c r="CA3" s="423" t="s">
        <v>8</v>
      </c>
      <c r="CB3" s="423" t="s">
        <v>8</v>
      </c>
      <c r="CC3" s="423" t="s">
        <v>8</v>
      </c>
      <c r="CD3" s="423" t="s">
        <v>8</v>
      </c>
      <c r="CE3" s="423" t="s">
        <v>8</v>
      </c>
      <c r="CF3" s="423" t="s">
        <v>8</v>
      </c>
      <c r="CG3" s="423" t="s">
        <v>8</v>
      </c>
      <c r="CH3" s="423" t="s">
        <v>8</v>
      </c>
      <c r="CI3" s="423" t="s">
        <v>8</v>
      </c>
      <c r="CJ3" s="423" t="s">
        <v>8</v>
      </c>
      <c r="CK3" s="423" t="s">
        <v>8</v>
      </c>
      <c r="CL3" s="423" t="s">
        <v>8</v>
      </c>
      <c r="CM3" s="423" t="s">
        <v>8</v>
      </c>
      <c r="CN3" s="423" t="s">
        <v>8</v>
      </c>
      <c r="CO3" s="423" t="s">
        <v>8</v>
      </c>
      <c r="CP3" s="423" t="s">
        <v>8</v>
      </c>
      <c r="CQ3" s="423" t="s">
        <v>8</v>
      </c>
      <c r="CR3" s="423" t="s">
        <v>8</v>
      </c>
      <c r="CS3" s="423" t="s">
        <v>8</v>
      </c>
      <c r="CT3" s="423" t="s">
        <v>8</v>
      </c>
      <c r="CU3" s="423" t="s">
        <v>8</v>
      </c>
      <c r="CV3" s="423" t="s">
        <v>8</v>
      </c>
      <c r="CW3" s="423" t="s">
        <v>8</v>
      </c>
      <c r="CX3" s="423" t="s">
        <v>8</v>
      </c>
      <c r="CY3" s="423" t="s">
        <v>8</v>
      </c>
      <c r="CZ3" s="423" t="s">
        <v>8</v>
      </c>
      <c r="DA3" s="423" t="s">
        <v>8</v>
      </c>
      <c r="DB3" s="423" t="s">
        <v>8</v>
      </c>
      <c r="DC3" s="423" t="s">
        <v>8</v>
      </c>
      <c r="DD3" s="423" t="s">
        <v>8</v>
      </c>
      <c r="DE3" s="423" t="s">
        <v>8</v>
      </c>
      <c r="DF3" s="423" t="s">
        <v>8</v>
      </c>
      <c r="DG3" s="423" t="s">
        <v>8</v>
      </c>
      <c r="DH3" s="423" t="s">
        <v>8</v>
      </c>
      <c r="DI3" s="423" t="s">
        <v>8</v>
      </c>
      <c r="DJ3" s="423" t="s">
        <v>8</v>
      </c>
      <c r="DK3" s="423" t="s">
        <v>8</v>
      </c>
      <c r="DL3" s="423" t="s">
        <v>8</v>
      </c>
      <c r="DM3" s="423" t="s">
        <v>8</v>
      </c>
      <c r="DN3" s="423" t="s">
        <v>8</v>
      </c>
      <c r="DO3" s="423" t="s">
        <v>8</v>
      </c>
      <c r="DP3" s="423" t="s">
        <v>8</v>
      </c>
      <c r="DQ3" s="423" t="s">
        <v>8</v>
      </c>
      <c r="DR3" s="423" t="s">
        <v>8</v>
      </c>
      <c r="DS3" s="423" t="s">
        <v>8</v>
      </c>
      <c r="DT3" s="423" t="s">
        <v>8</v>
      </c>
      <c r="DU3" s="423" t="s">
        <v>8</v>
      </c>
      <c r="DV3" s="423" t="s">
        <v>8</v>
      </c>
      <c r="DW3" s="423" t="s">
        <v>8</v>
      </c>
      <c r="DX3" s="423" t="s">
        <v>8</v>
      </c>
      <c r="DY3" s="423" t="s">
        <v>8</v>
      </c>
      <c r="DZ3" s="423" t="s">
        <v>8</v>
      </c>
      <c r="EA3" s="423" t="s">
        <v>8</v>
      </c>
      <c r="EB3" s="423" t="s">
        <v>8</v>
      </c>
      <c r="EC3" s="423" t="s">
        <v>8</v>
      </c>
      <c r="ED3" s="423" t="s">
        <v>8</v>
      </c>
      <c r="EE3" s="423" t="s">
        <v>8</v>
      </c>
      <c r="EF3" s="423" t="s">
        <v>8</v>
      </c>
      <c r="EG3" s="423" t="s">
        <v>8</v>
      </c>
      <c r="EH3" s="423" t="s">
        <v>8</v>
      </c>
      <c r="EI3" s="423" t="s">
        <v>8</v>
      </c>
      <c r="EJ3" s="423" t="s">
        <v>8</v>
      </c>
      <c r="EK3" s="423" t="s">
        <v>8</v>
      </c>
      <c r="EL3" s="423" t="s">
        <v>8</v>
      </c>
      <c r="EM3" s="423" t="s">
        <v>8</v>
      </c>
      <c r="EN3" s="423" t="s">
        <v>8</v>
      </c>
      <c r="EO3" s="423" t="s">
        <v>8</v>
      </c>
      <c r="EP3" s="423" t="s">
        <v>8</v>
      </c>
      <c r="EQ3" s="423" t="s">
        <v>8</v>
      </c>
      <c r="ER3" s="423" t="s">
        <v>8</v>
      </c>
      <c r="ES3" s="423" t="s">
        <v>8</v>
      </c>
      <c r="ET3" s="423" t="s">
        <v>8</v>
      </c>
      <c r="EU3" s="423" t="s">
        <v>8</v>
      </c>
      <c r="EV3" s="423" t="s">
        <v>8</v>
      </c>
      <c r="EW3" s="423" t="s">
        <v>8</v>
      </c>
      <c r="EX3" s="423" t="s">
        <v>8</v>
      </c>
      <c r="EY3" s="423" t="s">
        <v>8</v>
      </c>
      <c r="EZ3" s="423" t="s">
        <v>8</v>
      </c>
      <c r="FA3" s="423" t="s">
        <v>8</v>
      </c>
      <c r="FB3" s="423" t="s">
        <v>8</v>
      </c>
      <c r="FC3" s="423" t="s">
        <v>8</v>
      </c>
      <c r="FD3" s="423" t="s">
        <v>8</v>
      </c>
      <c r="FE3" s="423" t="s">
        <v>8</v>
      </c>
      <c r="FF3" s="423" t="s">
        <v>8</v>
      </c>
      <c r="FG3" s="423" t="s">
        <v>8</v>
      </c>
      <c r="FH3" s="423" t="s">
        <v>8</v>
      </c>
      <c r="FI3" s="423" t="s">
        <v>8</v>
      </c>
      <c r="FJ3" s="423" t="s">
        <v>8</v>
      </c>
      <c r="FK3" s="423" t="s">
        <v>8</v>
      </c>
      <c r="FL3" s="423" t="s">
        <v>8</v>
      </c>
      <c r="FM3" s="423" t="s">
        <v>8</v>
      </c>
      <c r="FN3" s="423" t="s">
        <v>8</v>
      </c>
      <c r="FO3" s="423" t="s">
        <v>8</v>
      </c>
      <c r="FP3" s="423" t="s">
        <v>8</v>
      </c>
      <c r="FQ3" s="423" t="s">
        <v>8</v>
      </c>
      <c r="FR3" s="423" t="s">
        <v>8</v>
      </c>
      <c r="FS3" s="423" t="s">
        <v>8</v>
      </c>
      <c r="FT3" s="423" t="s">
        <v>8</v>
      </c>
      <c r="FU3" s="423" t="s">
        <v>8</v>
      </c>
      <c r="FV3" s="423" t="s">
        <v>8</v>
      </c>
      <c r="FW3" s="423" t="s">
        <v>8</v>
      </c>
      <c r="FX3" s="423" t="s">
        <v>8</v>
      </c>
      <c r="FY3" s="423" t="s">
        <v>8</v>
      </c>
      <c r="FZ3" s="423" t="s">
        <v>8</v>
      </c>
      <c r="GA3" s="423" t="s">
        <v>8</v>
      </c>
      <c r="GB3" s="423" t="s">
        <v>8</v>
      </c>
      <c r="GC3" s="423" t="s">
        <v>8</v>
      </c>
      <c r="GD3" s="423" t="s">
        <v>8</v>
      </c>
      <c r="GE3" s="423" t="s">
        <v>8</v>
      </c>
      <c r="GF3" s="423" t="s">
        <v>8</v>
      </c>
      <c r="GG3" s="423" t="s">
        <v>8</v>
      </c>
      <c r="GH3" s="423" t="s">
        <v>8</v>
      </c>
      <c r="GI3" s="423" t="s">
        <v>8</v>
      </c>
      <c r="GJ3" s="423" t="s">
        <v>8</v>
      </c>
      <c r="GK3" s="423" t="s">
        <v>8</v>
      </c>
      <c r="GL3" s="423" t="s">
        <v>8</v>
      </c>
      <c r="GM3" s="423" t="s">
        <v>8</v>
      </c>
      <c r="GN3" s="423" t="s">
        <v>8</v>
      </c>
      <c r="GO3" s="423" t="s">
        <v>8</v>
      </c>
      <c r="GP3" s="423" t="s">
        <v>8</v>
      </c>
      <c r="GQ3" s="423" t="s">
        <v>8</v>
      </c>
      <c r="GR3" s="423" t="s">
        <v>8</v>
      </c>
      <c r="GS3" s="423" t="s">
        <v>8</v>
      </c>
      <c r="GT3" s="423" t="s">
        <v>8</v>
      </c>
      <c r="GU3" s="423" t="s">
        <v>8</v>
      </c>
      <c r="GV3" s="423" t="s">
        <v>8</v>
      </c>
      <c r="GW3" s="423" t="s">
        <v>8</v>
      </c>
      <c r="GX3" s="423" t="s">
        <v>8</v>
      </c>
      <c r="GY3" s="423" t="s">
        <v>8</v>
      </c>
      <c r="GZ3" s="423" t="s">
        <v>8</v>
      </c>
      <c r="HA3" s="423" t="s">
        <v>8</v>
      </c>
      <c r="HB3" s="423" t="s">
        <v>8</v>
      </c>
      <c r="HC3" s="423" t="s">
        <v>8</v>
      </c>
      <c r="HD3" s="423" t="s">
        <v>8</v>
      </c>
      <c r="HE3" s="423" t="s">
        <v>8</v>
      </c>
      <c r="HF3" s="423" t="s">
        <v>8</v>
      </c>
      <c r="HG3" s="423" t="s">
        <v>8</v>
      </c>
      <c r="HH3" s="423" t="s">
        <v>8</v>
      </c>
      <c r="HI3" s="423" t="s">
        <v>8</v>
      </c>
      <c r="HJ3" s="423" t="s">
        <v>8</v>
      </c>
      <c r="HK3" s="423" t="s">
        <v>8</v>
      </c>
      <c r="HL3" s="423" t="s">
        <v>8</v>
      </c>
      <c r="HM3" s="423" t="s">
        <v>8</v>
      </c>
      <c r="HN3" s="423" t="s">
        <v>8</v>
      </c>
      <c r="HO3" s="423" t="s">
        <v>8</v>
      </c>
      <c r="HP3" s="423" t="s">
        <v>8</v>
      </c>
      <c r="HQ3" s="423" t="s">
        <v>8</v>
      </c>
      <c r="HR3" s="423" t="s">
        <v>8</v>
      </c>
      <c r="HS3" s="423" t="s">
        <v>8</v>
      </c>
      <c r="HT3" s="423" t="s">
        <v>8</v>
      </c>
      <c r="HU3" s="423" t="s">
        <v>8</v>
      </c>
      <c r="HV3" s="423" t="s">
        <v>8</v>
      </c>
      <c r="HW3" s="423" t="s">
        <v>8</v>
      </c>
      <c r="HX3" s="423" t="s">
        <v>8</v>
      </c>
      <c r="HY3" s="423" t="s">
        <v>8</v>
      </c>
      <c r="HZ3" s="423" t="s">
        <v>8</v>
      </c>
      <c r="IA3" s="423" t="s">
        <v>8</v>
      </c>
      <c r="IB3" s="423" t="s">
        <v>8</v>
      </c>
      <c r="IC3" s="423" t="s">
        <v>8</v>
      </c>
      <c r="ID3" s="423" t="s">
        <v>8</v>
      </c>
      <c r="IE3" s="423" t="s">
        <v>8</v>
      </c>
      <c r="IF3" s="423" t="s">
        <v>8</v>
      </c>
      <c r="IG3" s="423" t="s">
        <v>8</v>
      </c>
      <c r="IH3" s="423" t="s">
        <v>8</v>
      </c>
      <c r="II3" s="423" t="s">
        <v>8</v>
      </c>
      <c r="IJ3" s="423" t="s">
        <v>8</v>
      </c>
      <c r="IK3" s="423" t="s">
        <v>8</v>
      </c>
      <c r="IL3" s="423" t="s">
        <v>8</v>
      </c>
      <c r="IM3" s="423" t="s">
        <v>8</v>
      </c>
      <c r="IN3" s="423" t="s">
        <v>8</v>
      </c>
      <c r="IO3" s="423" t="s">
        <v>8</v>
      </c>
      <c r="IP3" s="423" t="s">
        <v>8</v>
      </c>
      <c r="IQ3" s="423" t="s">
        <v>8</v>
      </c>
      <c r="IR3" s="423" t="s">
        <v>8</v>
      </c>
      <c r="IS3" s="423" t="s">
        <v>8</v>
      </c>
      <c r="IT3" s="423" t="s">
        <v>8</v>
      </c>
      <c r="IU3" s="423" t="s">
        <v>8</v>
      </c>
      <c r="IV3" s="423" t="s">
        <v>8</v>
      </c>
    </row>
    <row r="4" spans="1:256" ht="15.75">
      <c r="A4" s="274" t="s">
        <v>577</v>
      </c>
    </row>
    <row r="5" spans="1:256" ht="55.5" customHeight="1">
      <c r="A5" s="365" t="s">
        <v>578</v>
      </c>
    </row>
    <row r="6" spans="1:256" ht="32.25" customHeight="1">
      <c r="A6" s="270" t="s">
        <v>579</v>
      </c>
    </row>
    <row r="7" spans="1:256" ht="26.25" customHeight="1">
      <c r="A7" s="269" t="s">
        <v>580</v>
      </c>
    </row>
    <row r="8" spans="1:256" ht="15.75">
      <c r="A8" s="269"/>
    </row>
    <row r="9" spans="1:256" ht="15.75">
      <c r="A9" s="269" t="s">
        <v>581</v>
      </c>
    </row>
    <row r="10" spans="1:256" ht="15.75">
      <c r="A10" s="271"/>
    </row>
    <row r="11" spans="1:256" ht="15.75">
      <c r="A11" s="272" t="s">
        <v>582</v>
      </c>
    </row>
    <row r="12" spans="1:256" ht="15.75">
      <c r="A12" s="269" t="s">
        <v>583</v>
      </c>
    </row>
    <row r="13" spans="1:256" ht="15.75">
      <c r="A13" s="269" t="s">
        <v>584</v>
      </c>
    </row>
    <row r="14" spans="1:256" ht="15.75">
      <c r="A14" s="269" t="s">
        <v>585</v>
      </c>
    </row>
    <row r="15" spans="1:256" ht="15.75">
      <c r="A15" s="269" t="s">
        <v>586</v>
      </c>
    </row>
    <row r="16" spans="1:256" ht="15.75">
      <c r="A16" s="269" t="s">
        <v>587</v>
      </c>
    </row>
    <row r="17" spans="1:1" ht="15.75">
      <c r="A17" s="269" t="s">
        <v>588</v>
      </c>
    </row>
    <row r="18" spans="1:1" ht="15.75">
      <c r="A18" s="269" t="s">
        <v>589</v>
      </c>
    </row>
    <row r="19" spans="1:1" ht="15.75">
      <c r="A19" s="269" t="s">
        <v>590</v>
      </c>
    </row>
    <row r="20" spans="1:1" ht="15.75">
      <c r="A20" s="271"/>
    </row>
    <row r="21" spans="1:1" ht="15.75">
      <c r="A21" s="272" t="s">
        <v>591</v>
      </c>
    </row>
    <row r="22" spans="1:1" ht="15.75">
      <c r="A22" s="269" t="s">
        <v>592</v>
      </c>
    </row>
    <row r="23" spans="1:1" ht="15.75">
      <c r="A23" s="269" t="s">
        <v>593</v>
      </c>
    </row>
    <row r="24" spans="1:1" ht="15.75">
      <c r="A24" s="269" t="s">
        <v>594</v>
      </c>
    </row>
    <row r="25" spans="1:1" ht="15.75">
      <c r="A25" s="269"/>
    </row>
    <row r="26" spans="1:1" ht="15.75">
      <c r="A26" s="269"/>
    </row>
    <row r="27" spans="1:1" ht="16.5" thickBot="1">
      <c r="A27" s="273" t="s">
        <v>595</v>
      </c>
    </row>
    <row r="28" spans="1:1" ht="16.5" thickBot="1">
      <c r="A28" s="529"/>
    </row>
    <row r="29" spans="1:1" ht="15.75">
      <c r="A29" s="554" t="s">
        <v>596</v>
      </c>
    </row>
    <row r="30" spans="1:1" ht="49.5" customHeight="1" thickBot="1">
      <c r="A30" s="530" t="s">
        <v>597</v>
      </c>
    </row>
    <row r="31" spans="1:1" ht="15.75">
      <c r="A31" s="533" t="s">
        <v>598</v>
      </c>
    </row>
    <row r="32" spans="1:1" ht="15.75">
      <c r="A32" s="252" t="s">
        <v>599</v>
      </c>
    </row>
    <row r="33" spans="1:1" ht="47.25">
      <c r="A33" s="252" t="s">
        <v>600</v>
      </c>
    </row>
    <row r="34" spans="1:1" ht="15.75">
      <c r="A34" s="252" t="s">
        <v>601</v>
      </c>
    </row>
    <row r="35" spans="1:1" ht="31.5">
      <c r="A35" s="252" t="s">
        <v>602</v>
      </c>
    </row>
    <row r="36" spans="1:1" ht="47.25">
      <c r="A36" s="252" t="s">
        <v>603</v>
      </c>
    </row>
    <row r="37" spans="1:1" ht="15.75">
      <c r="A37" s="252" t="s">
        <v>604</v>
      </c>
    </row>
    <row r="38" spans="1:1" ht="15.75">
      <c r="A38" s="252" t="s">
        <v>605</v>
      </c>
    </row>
    <row r="39" spans="1:1" ht="15.75">
      <c r="A39" s="252" t="s">
        <v>606</v>
      </c>
    </row>
    <row r="40" spans="1:1" ht="15.75">
      <c r="A40" s="252" t="s">
        <v>607</v>
      </c>
    </row>
    <row r="41" spans="1:1" ht="15.75">
      <c r="A41" s="531" t="s">
        <v>608</v>
      </c>
    </row>
    <row r="42" spans="1:1" ht="15.75">
      <c r="A42" s="531" t="s">
        <v>609</v>
      </c>
    </row>
    <row r="43" spans="1:1" ht="15.75">
      <c r="A43" s="531" t="s">
        <v>610</v>
      </c>
    </row>
    <row r="44" spans="1:1" ht="15.75">
      <c r="A44" s="531" t="s">
        <v>611</v>
      </c>
    </row>
    <row r="45" spans="1:1" ht="16.5" thickBot="1">
      <c r="A45" s="532" t="s">
        <v>612</v>
      </c>
    </row>
    <row r="46" spans="1:1" ht="16.5" thickBot="1">
      <c r="A46" s="265"/>
    </row>
    <row r="47" spans="1:1" ht="15.75">
      <c r="A47" s="534" t="s">
        <v>613</v>
      </c>
    </row>
    <row r="48" spans="1:1" ht="15.75">
      <c r="A48" s="255"/>
    </row>
    <row r="49" spans="1:1" ht="15.75">
      <c r="A49" s="255" t="s">
        <v>599</v>
      </c>
    </row>
    <row r="50" spans="1:1" ht="31.5">
      <c r="A50" s="255" t="s">
        <v>614</v>
      </c>
    </row>
    <row r="51" spans="1:1" ht="15.75">
      <c r="A51" s="255"/>
    </row>
    <row r="52" spans="1:1" ht="47.25">
      <c r="A52" s="255" t="s">
        <v>615</v>
      </c>
    </row>
    <row r="53" spans="1:1" ht="15.75">
      <c r="A53" s="255" t="s">
        <v>616</v>
      </c>
    </row>
    <row r="54" spans="1:1" ht="15.75">
      <c r="A54" s="535" t="s">
        <v>617</v>
      </c>
    </row>
    <row r="55" spans="1:1" ht="15.75">
      <c r="A55" s="535" t="s">
        <v>618</v>
      </c>
    </row>
    <row r="56" spans="1:1" ht="15.75">
      <c r="A56" s="535" t="s">
        <v>619</v>
      </c>
    </row>
    <row r="57" spans="1:1" ht="15.75">
      <c r="A57" s="535" t="s">
        <v>620</v>
      </c>
    </row>
    <row r="58" spans="1:1" ht="16.5" thickBot="1">
      <c r="A58" s="536" t="s">
        <v>621</v>
      </c>
    </row>
    <row r="59" spans="1:1" ht="16.5" thickBot="1">
      <c r="A59" s="265"/>
    </row>
    <row r="60" spans="1:1" ht="15.75">
      <c r="A60" s="537" t="s">
        <v>622</v>
      </c>
    </row>
    <row r="61" spans="1:1" ht="15.75">
      <c r="A61" s="257" t="s">
        <v>623</v>
      </c>
    </row>
    <row r="62" spans="1:1" ht="15.75">
      <c r="A62" s="257"/>
    </row>
    <row r="63" spans="1:1" ht="31.5">
      <c r="A63" s="257" t="s">
        <v>624</v>
      </c>
    </row>
    <row r="64" spans="1:1" ht="31.5">
      <c r="A64" s="257" t="s">
        <v>625</v>
      </c>
    </row>
    <row r="65" spans="1:1" ht="15.75">
      <c r="A65" s="257" t="s">
        <v>626</v>
      </c>
    </row>
    <row r="66" spans="1:1" ht="15.75">
      <c r="A66" s="257" t="s">
        <v>627</v>
      </c>
    </row>
    <row r="67" spans="1:1" ht="15.75">
      <c r="A67" s="257" t="s">
        <v>628</v>
      </c>
    </row>
    <row r="68" spans="1:1" ht="15.75">
      <c r="A68" s="257" t="s">
        <v>629</v>
      </c>
    </row>
    <row r="69" spans="1:1" ht="15.75">
      <c r="A69" s="257" t="s">
        <v>630</v>
      </c>
    </row>
    <row r="70" spans="1:1" ht="15.75">
      <c r="A70" s="538" t="s">
        <v>631</v>
      </c>
    </row>
    <row r="71" spans="1:1" ht="15.75">
      <c r="A71" s="538" t="s">
        <v>632</v>
      </c>
    </row>
    <row r="72" spans="1:1" ht="15.75">
      <c r="A72" s="538" t="s">
        <v>633</v>
      </c>
    </row>
    <row r="73" spans="1:1" ht="31.5">
      <c r="A73" s="538" t="s">
        <v>634</v>
      </c>
    </row>
    <row r="74" spans="1:1" ht="32.25" thickBot="1">
      <c r="A74" s="458" t="s">
        <v>635</v>
      </c>
    </row>
    <row r="75" spans="1:1" ht="16.5" thickBot="1">
      <c r="A75" s="265"/>
    </row>
    <row r="76" spans="1:1" ht="15.75">
      <c r="A76" s="541" t="s">
        <v>636</v>
      </c>
    </row>
    <row r="77" spans="1:1" ht="15.75">
      <c r="A77" s="254" t="s">
        <v>637</v>
      </c>
    </row>
    <row r="78" spans="1:1" ht="15.75">
      <c r="A78" s="254"/>
    </row>
    <row r="79" spans="1:1" ht="15.75">
      <c r="A79" s="254" t="s">
        <v>638</v>
      </c>
    </row>
    <row r="80" spans="1:1" ht="31.5" customHeight="1">
      <c r="A80" s="254" t="s">
        <v>639</v>
      </c>
    </row>
    <row r="81" spans="1:1" ht="30.75" customHeight="1">
      <c r="A81" s="254" t="s">
        <v>640</v>
      </c>
    </row>
    <row r="82" spans="1:1" ht="15.75">
      <c r="A82" s="254" t="s">
        <v>641</v>
      </c>
    </row>
    <row r="83" spans="1:1" ht="15.75">
      <c r="A83" s="254" t="s">
        <v>642</v>
      </c>
    </row>
    <row r="84" spans="1:1" ht="47.25">
      <c r="A84" s="254" t="s">
        <v>643</v>
      </c>
    </row>
    <row r="85" spans="1:1" ht="31.5">
      <c r="A85" s="254" t="s">
        <v>644</v>
      </c>
    </row>
    <row r="86" spans="1:1" ht="31.5">
      <c r="A86" s="254" t="s">
        <v>645</v>
      </c>
    </row>
    <row r="87" spans="1:1" ht="31.5">
      <c r="A87" s="254" t="s">
        <v>646</v>
      </c>
    </row>
    <row r="88" spans="1:1" ht="15.75">
      <c r="A88" s="539" t="s">
        <v>647</v>
      </c>
    </row>
    <row r="89" spans="1:1" ht="15.75">
      <c r="A89" s="539" t="s">
        <v>648</v>
      </c>
    </row>
    <row r="90" spans="1:1" ht="15.75">
      <c r="A90" s="539" t="s">
        <v>649</v>
      </c>
    </row>
    <row r="91" spans="1:1" ht="16.5" thickBot="1">
      <c r="A91" s="540" t="s">
        <v>650</v>
      </c>
    </row>
    <row r="92" spans="1:1" ht="16.5" thickBot="1">
      <c r="A92" s="267"/>
    </row>
    <row r="93" spans="1:1" s="268" customFormat="1" ht="15.75">
      <c r="A93" s="544" t="s">
        <v>651</v>
      </c>
    </row>
    <row r="94" spans="1:1" s="268" customFormat="1" ht="15.75">
      <c r="A94" s="256" t="s">
        <v>652</v>
      </c>
    </row>
    <row r="95" spans="1:1" s="268" customFormat="1" ht="15.75">
      <c r="A95" s="256"/>
    </row>
    <row r="96" spans="1:1" s="268" customFormat="1" ht="31.5">
      <c r="A96" s="256" t="s">
        <v>653</v>
      </c>
    </row>
    <row r="97" spans="1:1" s="268" customFormat="1" ht="15.75">
      <c r="A97" s="256"/>
    </row>
    <row r="98" spans="1:1" s="268" customFormat="1" ht="31.5">
      <c r="A98" s="256" t="s">
        <v>654</v>
      </c>
    </row>
    <row r="99" spans="1:1" s="268" customFormat="1" ht="15.75">
      <c r="A99" s="256"/>
    </row>
    <row r="100" spans="1:1" s="268" customFormat="1" ht="47.25">
      <c r="A100" s="256" t="s">
        <v>655</v>
      </c>
    </row>
    <row r="101" spans="1:1" s="268" customFormat="1" ht="15.75">
      <c r="A101" s="256"/>
    </row>
    <row r="102" spans="1:1" s="268" customFormat="1" ht="15.75">
      <c r="A102" s="256" t="s">
        <v>656</v>
      </c>
    </row>
    <row r="103" spans="1:1" s="268" customFormat="1" ht="15.75">
      <c r="A103" s="256"/>
    </row>
    <row r="104" spans="1:1" s="268" customFormat="1" ht="47.25">
      <c r="A104" s="256" t="s">
        <v>657</v>
      </c>
    </row>
    <row r="105" spans="1:1" s="268" customFormat="1" ht="15.75">
      <c r="A105" s="542" t="s">
        <v>658</v>
      </c>
    </row>
    <row r="106" spans="1:1" s="268" customFormat="1" ht="15.75">
      <c r="A106" s="542" t="s">
        <v>659</v>
      </c>
    </row>
    <row r="107" spans="1:1" s="268" customFormat="1" ht="15.75">
      <c r="A107" s="542" t="s">
        <v>660</v>
      </c>
    </row>
    <row r="108" spans="1:1" s="268" customFormat="1" ht="16.5" thickBot="1">
      <c r="A108" s="543" t="s">
        <v>661</v>
      </c>
    </row>
    <row r="109" spans="1:1" s="268" customFormat="1" ht="16.5" thickBot="1">
      <c r="A109" s="599"/>
    </row>
    <row r="110" spans="1:1" s="268" customFormat="1" ht="15.75">
      <c r="A110" s="537" t="s">
        <v>662</v>
      </c>
    </row>
    <row r="111" spans="1:1" s="268" customFormat="1" ht="15.75">
      <c r="A111" s="257"/>
    </row>
    <row r="112" spans="1:1" s="268" customFormat="1" ht="47.25">
      <c r="A112" s="257" t="s">
        <v>663</v>
      </c>
    </row>
    <row r="113" spans="1:1" s="268" customFormat="1" ht="15.75">
      <c r="A113" s="257"/>
    </row>
    <row r="114" spans="1:1" s="268" customFormat="1" ht="31.5">
      <c r="A114" s="257" t="s">
        <v>664</v>
      </c>
    </row>
    <row r="115" spans="1:1" s="268" customFormat="1" ht="16.5" thickBot="1">
      <c r="A115" s="458"/>
    </row>
    <row r="116" spans="1:1" ht="16.5" thickBot="1">
      <c r="A116" s="265"/>
    </row>
    <row r="117" spans="1:1" ht="15.75">
      <c r="A117" s="545" t="s">
        <v>665</v>
      </c>
    </row>
    <row r="118" spans="1:1" ht="15.75">
      <c r="A118" s="253" t="s">
        <v>666</v>
      </c>
    </row>
    <row r="119" spans="1:1" ht="15.75">
      <c r="A119" s="253"/>
    </row>
    <row r="120" spans="1:1" ht="36" customHeight="1">
      <c r="A120" s="253" t="s">
        <v>667</v>
      </c>
    </row>
    <row r="121" spans="1:1" ht="13.5" customHeight="1">
      <c r="A121" s="253"/>
    </row>
    <row r="122" spans="1:1" ht="50.25" customHeight="1">
      <c r="A122" s="253" t="s">
        <v>668</v>
      </c>
    </row>
    <row r="123" spans="1:1" ht="15.75">
      <c r="A123" s="253"/>
    </row>
    <row r="124" spans="1:1" ht="15.75">
      <c r="A124" s="253" t="s">
        <v>669</v>
      </c>
    </row>
    <row r="125" spans="1:1" ht="15.75">
      <c r="A125" s="546"/>
    </row>
    <row r="126" spans="1:1" ht="16.5" thickBot="1">
      <c r="A126" s="275" t="s">
        <v>670</v>
      </c>
    </row>
  </sheetData>
  <sheetProtection algorithmName="SHA-512" hashValue="P08b9dnL4JLBKjgmfQnBj4aYnsRYhKMGscz3PZXvnxDGHsE5C4/58W8vcZEpWoIJvOX8TV/Xfcn5Bs4brUiSfw==" saltValue="5xUjgLcHo9ao8JpUImTzkg==" spinCount="100000" sheet="1"/>
  <hyperlinks>
    <hyperlink ref="A31" location="'Simplified Nutrient Assessment'!B7" display="Fruit " xr:uid="{00000000-0004-0000-0E00-000001000000}"/>
    <hyperlink ref="A47" location="'Simplified Nutrient Assessment'!B15" display="Milk " xr:uid="{00000000-0004-0000-0E00-000002000000}"/>
    <hyperlink ref="A60" location="'Simplified Nutrient Assessment'!A23" display="Vegetable Subgroups " xr:uid="{00000000-0004-0000-0E00-000003000000}"/>
    <hyperlink ref="A76" location="'Simplified Nutrient Assessment'!N3" display="Main Dish Simplified Nutrient Data Entry" xr:uid="{00000000-0004-0000-0E00-000004000000}"/>
    <hyperlink ref="A93" location="'Simplified Nutrient Assessment'!X3" display="Other Items Nutrient Assessment" xr:uid="{00000000-0004-0000-0E00-000005000000}"/>
    <hyperlink ref="A29" location="'Simplified Nutrient Assessment'!B3" display="Fruit, Milk, and Vegetable Subgroup Simplified Nutrient Assessment" xr:uid="{00000000-0004-0000-0E00-000006000000}"/>
    <hyperlink ref="A110" location="'Simplified Nutrient Assessment'!A74" display="Sodium Portion of Simplified Nutrient Assessment" xr:uid="{00000000-0004-0000-0E00-000007000000}"/>
    <hyperlink ref="A117" location="'Simplified Nutrient Assessment'!P58" display="Simplified Nutrient Assessment (results)" xr:uid="{00000000-0004-0000-0E00-000008000000}"/>
  </hyperlinks>
  <pageMargins left="0.7" right="0.7" top="0.75" bottom="0.75" header="0.3" footer="0.3"/>
  <pageSetup scale="70" orientation="portrait" r:id="rId1"/>
  <headerFooter>
    <oddHeader>&amp;L&amp;G</oddHeader>
    <oddFooter>Page &amp;P</oddFooter>
  </headerFooter>
  <rowBreaks count="2" manualBreakCount="2">
    <brk id="45" max="16383" man="1"/>
    <brk id="91" max="16383" man="1"/>
  </rowBreaks>
  <drawing r:id="rId2"/>
  <legacyDrawingHF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AV105"/>
  <sheetViews>
    <sheetView zoomScale="75" zoomScaleNormal="75" workbookViewId="0">
      <pane ySplit="6" topLeftCell="A7" activePane="bottomLeft" state="frozen"/>
      <selection pane="bottomLeft" activeCell="N8" sqref="N8"/>
      <selection activeCell="A84" sqref="A84"/>
    </sheetView>
  </sheetViews>
  <sheetFormatPr defaultRowHeight="15"/>
  <cols>
    <col min="1" max="1" width="13.42578125" customWidth="1"/>
    <col min="2" max="5" width="20" hidden="1" customWidth="1"/>
    <col min="6" max="6" width="26.42578125" customWidth="1"/>
    <col min="7" max="7" width="23.42578125" customWidth="1"/>
    <col min="8" max="8" width="5.42578125" hidden="1" customWidth="1"/>
    <col min="9" max="9" width="14.140625" hidden="1" customWidth="1"/>
    <col min="10" max="10" width="26.42578125" customWidth="1"/>
    <col min="11" max="11" width="6.5703125" hidden="1" customWidth="1"/>
    <col min="12" max="12" width="5.5703125" hidden="1" customWidth="1"/>
    <col min="13" max="13" width="2.85546875" customWidth="1"/>
    <col min="14" max="14" width="55.85546875" customWidth="1"/>
    <col min="15" max="15" width="32.5703125" customWidth="1"/>
    <col min="16" max="16" width="15.42578125" customWidth="1"/>
    <col min="17" max="18" width="14.140625" customWidth="1"/>
    <col min="19" max="19" width="17" customWidth="1"/>
    <col min="20" max="20" width="8.140625" hidden="1" customWidth="1"/>
    <col min="21" max="21" width="4.140625" hidden="1" customWidth="1"/>
    <col min="22" max="22" width="10.5703125" hidden="1" customWidth="1"/>
    <col min="23" max="23" width="2.5703125" customWidth="1"/>
    <col min="24" max="24" width="42.140625" customWidth="1"/>
    <col min="25" max="25" width="16.140625" customWidth="1"/>
    <col min="26" max="27" width="13.5703125" customWidth="1"/>
    <col min="28" max="28" width="17.5703125" customWidth="1"/>
    <col min="29" max="30" width="9.140625" hidden="1" customWidth="1"/>
    <col min="31" max="31" width="0" hidden="1" customWidth="1"/>
    <col min="32" max="32" width="2" customWidth="1"/>
    <col min="36" max="36" width="10.5703125" customWidth="1"/>
    <col min="37" max="38" width="10.5703125" hidden="1" customWidth="1"/>
    <col min="39" max="39" width="10.5703125" customWidth="1"/>
    <col min="40" max="40" width="5.85546875" customWidth="1"/>
    <col min="41" max="41" width="3.42578125" customWidth="1"/>
    <col min="44" max="44" width="9.140625" customWidth="1"/>
    <col min="45" max="46" width="9.140625" hidden="1" customWidth="1"/>
    <col min="47" max="47" width="9.140625" customWidth="1"/>
    <col min="48" max="48" width="7.140625" customWidth="1"/>
  </cols>
  <sheetData>
    <row r="1" spans="1:48" ht="23.25" customHeight="1" thickBot="1">
      <c r="A1" s="1108" t="s">
        <v>671</v>
      </c>
      <c r="B1" s="1049"/>
      <c r="C1" s="1049"/>
      <c r="D1" s="1049"/>
      <c r="E1" s="1049"/>
      <c r="F1" s="1049"/>
      <c r="G1" s="1049"/>
      <c r="H1" s="1049"/>
      <c r="I1" s="1049"/>
      <c r="J1" s="1049"/>
      <c r="K1" s="1049"/>
      <c r="L1" s="1049"/>
      <c r="M1" s="1049"/>
      <c r="N1" s="1049"/>
      <c r="O1" s="1049"/>
      <c r="P1" s="1049"/>
      <c r="Q1" s="1049"/>
      <c r="R1" s="1049"/>
      <c r="S1" s="1049"/>
      <c r="T1" s="1049"/>
      <c r="U1" s="1049"/>
      <c r="V1" s="1049"/>
      <c r="W1" s="1049"/>
      <c r="X1" s="1049"/>
      <c r="Y1" s="1049"/>
      <c r="Z1" s="1049"/>
      <c r="AA1" s="1049"/>
      <c r="AB1" s="1050"/>
      <c r="AC1" s="442"/>
    </row>
    <row r="2" spans="1:48" ht="54" customHeight="1" thickBot="1">
      <c r="A2" s="1109" t="s">
        <v>250</v>
      </c>
      <c r="B2" s="1110"/>
      <c r="C2" s="1110"/>
      <c r="D2" s="1110"/>
      <c r="E2" s="1110"/>
      <c r="F2" s="1110"/>
      <c r="G2" s="1110"/>
      <c r="H2" s="1110"/>
      <c r="I2" s="1110"/>
      <c r="J2" s="1110"/>
      <c r="K2" s="1110"/>
      <c r="L2" s="1110"/>
      <c r="M2" s="1110"/>
      <c r="N2" s="1111" t="s">
        <v>672</v>
      </c>
      <c r="O2" s="1111"/>
      <c r="P2" s="1111"/>
      <c r="Q2" s="1111"/>
      <c r="R2" s="646"/>
      <c r="S2" s="570"/>
      <c r="T2" s="570"/>
      <c r="U2" s="570"/>
      <c r="V2" s="570"/>
      <c r="W2" s="570"/>
      <c r="X2" s="1112" t="s">
        <v>673</v>
      </c>
      <c r="Y2" s="1112"/>
      <c r="Z2" s="1111" t="s">
        <v>674</v>
      </c>
      <c r="AA2" s="1111"/>
      <c r="AB2" s="1111"/>
      <c r="AC2" s="1111"/>
    </row>
    <row r="3" spans="1:48" ht="24.75" customHeight="1" thickBot="1">
      <c r="A3" s="1113" t="s">
        <v>675</v>
      </c>
      <c r="B3" s="1114"/>
      <c r="C3" s="1114"/>
      <c r="D3" s="1114"/>
      <c r="E3" s="1114"/>
      <c r="F3" s="1114"/>
      <c r="G3" s="1114"/>
      <c r="H3" s="1114"/>
      <c r="I3" s="1114"/>
      <c r="J3" s="1115"/>
      <c r="K3" s="164"/>
      <c r="L3" s="164"/>
      <c r="N3" s="1113" t="s">
        <v>636</v>
      </c>
      <c r="O3" s="1114"/>
      <c r="P3" s="1114"/>
      <c r="Q3" s="1114"/>
      <c r="R3" s="1114"/>
      <c r="S3" s="1115"/>
      <c r="T3" s="167"/>
      <c r="U3" s="167"/>
      <c r="X3" s="1113" t="s">
        <v>676</v>
      </c>
      <c r="Y3" s="1114"/>
      <c r="Z3" s="1114"/>
      <c r="AA3" s="1114"/>
      <c r="AB3" s="1115"/>
    </row>
    <row r="4" spans="1:48" ht="49.5" customHeight="1" thickBot="1">
      <c r="A4" s="1116" t="s">
        <v>677</v>
      </c>
      <c r="B4" s="1116"/>
      <c r="C4" s="1116"/>
      <c r="D4" s="1116"/>
      <c r="E4" s="1116"/>
      <c r="F4" s="1116"/>
      <c r="G4" s="1116"/>
      <c r="H4" s="1116"/>
      <c r="I4" s="1116"/>
      <c r="J4" s="1116"/>
      <c r="K4" s="455"/>
      <c r="L4" s="455"/>
      <c r="N4" s="1116" t="s">
        <v>678</v>
      </c>
      <c r="O4" s="1116"/>
      <c r="P4" s="1116"/>
      <c r="Q4" s="1116"/>
      <c r="R4" s="1116"/>
      <c r="S4" s="1116"/>
      <c r="T4" s="165"/>
      <c r="U4" s="165"/>
      <c r="X4" s="1116" t="s">
        <v>679</v>
      </c>
      <c r="Y4" s="1116"/>
      <c r="Z4" s="1116"/>
      <c r="AA4" s="1116"/>
      <c r="AB4" s="1116"/>
    </row>
    <row r="5" spans="1:48" ht="12.75" customHeight="1" thickBot="1">
      <c r="A5" s="1117"/>
      <c r="B5" s="1117"/>
      <c r="C5" s="1117"/>
      <c r="D5" s="1117"/>
      <c r="E5" s="1117"/>
      <c r="F5" s="1117"/>
      <c r="G5" s="1117"/>
      <c r="H5" s="1117"/>
      <c r="I5" s="1117"/>
      <c r="J5" s="1117"/>
      <c r="K5" s="455"/>
      <c r="L5" s="455"/>
      <c r="N5" s="374" t="s">
        <v>680</v>
      </c>
      <c r="O5" s="375" t="s">
        <v>681</v>
      </c>
      <c r="P5" s="375" t="s">
        <v>682</v>
      </c>
      <c r="Q5" s="375" t="s">
        <v>683</v>
      </c>
      <c r="R5" s="586" t="s">
        <v>684</v>
      </c>
      <c r="S5" s="376" t="s">
        <v>685</v>
      </c>
      <c r="T5" s="165"/>
      <c r="U5" s="165"/>
      <c r="X5" s="377" t="s">
        <v>686</v>
      </c>
      <c r="Y5" s="377" t="s">
        <v>687</v>
      </c>
      <c r="Z5" s="377" t="s">
        <v>688</v>
      </c>
      <c r="AA5" s="378" t="s">
        <v>689</v>
      </c>
      <c r="AB5" s="590" t="s">
        <v>690</v>
      </c>
    </row>
    <row r="6" spans="1:48" ht="52.5" customHeight="1" thickBot="1">
      <c r="A6" s="1118"/>
      <c r="B6" s="1118"/>
      <c r="C6" s="1118"/>
      <c r="D6" s="1118"/>
      <c r="E6" s="1118"/>
      <c r="F6" s="1118"/>
      <c r="G6" s="1118"/>
      <c r="H6" s="1118"/>
      <c r="I6" s="1118"/>
      <c r="J6" s="1118"/>
      <c r="K6" s="455" t="s">
        <v>691</v>
      </c>
      <c r="L6" s="455" t="s">
        <v>692</v>
      </c>
      <c r="N6" s="370" t="s">
        <v>693</v>
      </c>
      <c r="O6" s="371" t="s">
        <v>694</v>
      </c>
      <c r="P6" s="372" t="s">
        <v>695</v>
      </c>
      <c r="Q6" s="372" t="s">
        <v>696</v>
      </c>
      <c r="R6" s="587" t="s">
        <v>697</v>
      </c>
      <c r="S6" s="373" t="s">
        <v>698</v>
      </c>
      <c r="T6" s="168" t="s">
        <v>699</v>
      </c>
      <c r="U6" s="168" t="s">
        <v>700</v>
      </c>
      <c r="V6" s="168" t="s">
        <v>701</v>
      </c>
      <c r="W6" s="589"/>
      <c r="X6" s="370" t="s">
        <v>702</v>
      </c>
      <c r="Y6" s="372" t="s">
        <v>695</v>
      </c>
      <c r="Z6" s="372" t="s">
        <v>696</v>
      </c>
      <c r="AA6" s="587" t="s">
        <v>697</v>
      </c>
      <c r="AB6" s="373" t="s">
        <v>698</v>
      </c>
      <c r="AC6" s="168" t="s">
        <v>699</v>
      </c>
      <c r="AD6" s="168" t="s">
        <v>700</v>
      </c>
      <c r="AE6" s="168" t="s">
        <v>701</v>
      </c>
      <c r="AF6" s="589"/>
      <c r="AG6" s="1119" t="s">
        <v>703</v>
      </c>
      <c r="AH6" s="1120"/>
      <c r="AI6" s="1120"/>
      <c r="AJ6" s="1120"/>
      <c r="AK6" s="1120"/>
      <c r="AL6" s="1120"/>
      <c r="AM6" s="1120"/>
      <c r="AN6" s="1121"/>
      <c r="AP6" s="1122" t="s">
        <v>120</v>
      </c>
      <c r="AQ6" s="1123"/>
      <c r="AR6" s="1123"/>
      <c r="AS6" s="1123"/>
      <c r="AT6" s="1123"/>
      <c r="AU6" s="1123"/>
      <c r="AV6" s="1124"/>
    </row>
    <row r="7" spans="1:48" ht="27.75" customHeight="1" thickBot="1">
      <c r="A7" s="1128" t="s">
        <v>558</v>
      </c>
      <c r="B7" s="1129"/>
      <c r="C7" s="1129"/>
      <c r="D7" s="1129"/>
      <c r="E7" s="1129"/>
      <c r="F7" s="1129"/>
      <c r="G7" s="1129"/>
      <c r="H7" s="1129"/>
      <c r="I7" s="1129"/>
      <c r="J7" s="1130"/>
      <c r="K7" s="455">
        <f>I14*$F$8</f>
        <v>0</v>
      </c>
      <c r="L7" s="455">
        <f>D14*$F$8</f>
        <v>0</v>
      </c>
      <c r="N7" s="339" t="str">
        <f>'All Meals'!C11</f>
        <v>Example: Chicken nuggets w/ roll and honey sauce</v>
      </c>
      <c r="O7" s="339" t="s">
        <v>704</v>
      </c>
      <c r="P7" s="340">
        <v>250</v>
      </c>
      <c r="Q7" s="340">
        <v>4</v>
      </c>
      <c r="R7" s="340">
        <v>150</v>
      </c>
      <c r="S7" s="340">
        <v>100</v>
      </c>
      <c r="X7" s="340" t="s">
        <v>705</v>
      </c>
      <c r="Y7" s="340">
        <v>50</v>
      </c>
      <c r="Z7" s="340">
        <v>1</v>
      </c>
      <c r="AA7" s="340">
        <v>5</v>
      </c>
      <c r="AB7" s="340">
        <v>100</v>
      </c>
      <c r="AG7" s="1131" t="s">
        <v>706</v>
      </c>
      <c r="AH7" s="1132"/>
      <c r="AI7" s="1132"/>
      <c r="AJ7" s="1132"/>
      <c r="AK7" s="1132"/>
      <c r="AL7" s="1132"/>
      <c r="AM7" s="1132"/>
      <c r="AN7" s="1133"/>
      <c r="AP7" s="1125"/>
      <c r="AQ7" s="1126"/>
      <c r="AR7" s="1126"/>
      <c r="AS7" s="1126"/>
      <c r="AT7" s="1126"/>
      <c r="AU7" s="1126"/>
      <c r="AV7" s="1127"/>
    </row>
    <row r="8" spans="1:48" ht="47.25" customHeight="1">
      <c r="A8" s="156" t="s">
        <v>707</v>
      </c>
      <c r="B8" s="160"/>
      <c r="C8" s="160"/>
      <c r="D8" s="160"/>
      <c r="E8" s="160"/>
      <c r="F8" s="579">
        <f>IF(ISERROR(AVERAGE('All Meals'!J12:J62)),0,AVERAGE('All Meals'!J12:J62))</f>
        <v>0</v>
      </c>
      <c r="G8" s="155" t="s">
        <v>708</v>
      </c>
      <c r="H8" s="450"/>
      <c r="I8" s="450"/>
      <c r="J8" s="608">
        <f>'Weekly Report'!G5</f>
        <v>0</v>
      </c>
      <c r="K8" s="455"/>
      <c r="L8" s="455"/>
      <c r="N8" s="571" t="str">
        <f>IF('All Meals'!C13="","",'All Meals'!C13)</f>
        <v/>
      </c>
      <c r="O8" s="572"/>
      <c r="P8" s="573"/>
      <c r="Q8" s="573"/>
      <c r="R8" s="573"/>
      <c r="S8" s="573"/>
      <c r="T8" s="574">
        <f>P8*S8</f>
        <v>0</v>
      </c>
      <c r="U8" s="574">
        <f>Q8*S8</f>
        <v>0</v>
      </c>
      <c r="V8" s="574">
        <f>R8*S8</f>
        <v>0</v>
      </c>
      <c r="W8" s="574"/>
      <c r="X8" s="575"/>
      <c r="Y8" s="575"/>
      <c r="Z8" s="575"/>
      <c r="AA8" s="575"/>
      <c r="AB8" s="575"/>
      <c r="AC8">
        <f t="shared" ref="AC8:AC39" si="0">Y8*AB8</f>
        <v>0</v>
      </c>
      <c r="AD8">
        <f t="shared" ref="AD8:AD39" si="1">Z8*AB8</f>
        <v>0</v>
      </c>
      <c r="AE8">
        <f>AA8*AB8</f>
        <v>0</v>
      </c>
      <c r="AG8" s="1134" t="s">
        <v>709</v>
      </c>
      <c r="AH8" s="1135"/>
      <c r="AI8" s="1135"/>
      <c r="AJ8" s="1135"/>
      <c r="AK8" s="77">
        <v>1</v>
      </c>
      <c r="AL8" s="77">
        <f>INDEX(SIZES,AK8)</f>
        <v>0</v>
      </c>
      <c r="AM8" s="1136"/>
      <c r="AN8" s="1137"/>
      <c r="AP8" s="914" t="s">
        <v>328</v>
      </c>
      <c r="AQ8" s="915"/>
      <c r="AR8" s="915"/>
      <c r="AS8" s="77">
        <v>1</v>
      </c>
      <c r="AT8" s="77">
        <f>INDEX(SIZES,AS8)</f>
        <v>0</v>
      </c>
      <c r="AU8" s="1138"/>
      <c r="AV8" s="1139"/>
    </row>
    <row r="9" spans="1:48" ht="47.25" customHeight="1">
      <c r="A9" s="1140" t="s">
        <v>710</v>
      </c>
      <c r="B9" s="1141"/>
      <c r="C9" s="1141"/>
      <c r="D9" s="1141"/>
      <c r="E9" s="1141"/>
      <c r="F9" s="1142"/>
      <c r="G9" s="1143" t="s">
        <v>711</v>
      </c>
      <c r="H9" s="1144"/>
      <c r="I9" s="1144"/>
      <c r="J9" s="1145"/>
      <c r="K9" s="455"/>
      <c r="L9" s="455"/>
      <c r="N9" s="571" t="str">
        <f>IF('All Meals'!C14="","",'All Meals'!C14)</f>
        <v/>
      </c>
      <c r="O9" s="572"/>
      <c r="P9" s="573"/>
      <c r="Q9" s="573"/>
      <c r="R9" s="573"/>
      <c r="S9" s="573"/>
      <c r="T9" s="574">
        <f t="shared" ref="T9:T39" si="2">P9*S9</f>
        <v>0</v>
      </c>
      <c r="U9" s="574">
        <f t="shared" ref="U9:U39" si="3">Q9*S9</f>
        <v>0</v>
      </c>
      <c r="V9" s="574">
        <f t="shared" ref="V9:V56" si="4">R9*S9</f>
        <v>0</v>
      </c>
      <c r="W9" s="574"/>
      <c r="X9" s="573"/>
      <c r="Y9" s="573"/>
      <c r="Z9" s="573"/>
      <c r="AA9" s="573"/>
      <c r="AB9" s="573"/>
      <c r="AC9">
        <f t="shared" si="0"/>
        <v>0</v>
      </c>
      <c r="AD9">
        <f t="shared" si="1"/>
        <v>0</v>
      </c>
      <c r="AE9">
        <f t="shared" ref="AE9:AE55" si="5">AA9*AB9</f>
        <v>0</v>
      </c>
      <c r="AG9" s="1134" t="s">
        <v>712</v>
      </c>
      <c r="AH9" s="1135"/>
      <c r="AI9" s="1135"/>
      <c r="AJ9" s="1135"/>
      <c r="AK9" s="77">
        <v>1</v>
      </c>
      <c r="AL9" s="77">
        <f>INDEX(SIZES,AK9)</f>
        <v>0</v>
      </c>
      <c r="AM9" s="1136"/>
      <c r="AN9" s="1137"/>
      <c r="AP9" s="914"/>
      <c r="AQ9" s="915"/>
      <c r="AR9" s="915"/>
      <c r="AS9" s="77">
        <v>1</v>
      </c>
      <c r="AT9" s="77">
        <f>INDEX(SIZES,AS9)</f>
        <v>0</v>
      </c>
      <c r="AU9" s="1146"/>
      <c r="AV9" s="1147"/>
    </row>
    <row r="10" spans="1:48" ht="47.25" customHeight="1">
      <c r="A10" s="463"/>
      <c r="B10" s="464">
        <v>4</v>
      </c>
      <c r="C10" s="465">
        <v>132.59333333333333</v>
      </c>
      <c r="D10" s="465">
        <v>0.3433066666666667</v>
      </c>
      <c r="E10" s="465">
        <v>7.4</v>
      </c>
      <c r="F10" s="466" t="s">
        <v>713</v>
      </c>
      <c r="G10" s="555"/>
      <c r="H10" s="556">
        <v>4</v>
      </c>
      <c r="I10" s="557">
        <v>3.6749999999999998</v>
      </c>
      <c r="J10" s="473" t="s">
        <v>713</v>
      </c>
      <c r="K10" s="455" t="s">
        <v>714</v>
      </c>
      <c r="L10" s="455" t="s">
        <v>715</v>
      </c>
      <c r="N10" s="571" t="str">
        <f>IF('All Meals'!C15="","",'All Meals'!C15)</f>
        <v/>
      </c>
      <c r="O10" s="572"/>
      <c r="P10" s="576"/>
      <c r="Q10" s="576"/>
      <c r="R10" s="576"/>
      <c r="S10" s="576"/>
      <c r="T10" s="574">
        <f t="shared" si="2"/>
        <v>0</v>
      </c>
      <c r="U10" s="574">
        <f t="shared" si="3"/>
        <v>0</v>
      </c>
      <c r="V10" s="574">
        <f t="shared" si="4"/>
        <v>0</v>
      </c>
      <c r="W10" s="574"/>
      <c r="X10" s="573"/>
      <c r="Y10" s="576"/>
      <c r="Z10" s="576"/>
      <c r="AA10" s="576"/>
      <c r="AB10" s="576"/>
      <c r="AC10">
        <f t="shared" si="0"/>
        <v>0</v>
      </c>
      <c r="AD10">
        <f t="shared" si="1"/>
        <v>0</v>
      </c>
      <c r="AE10">
        <f t="shared" si="5"/>
        <v>0</v>
      </c>
      <c r="AG10" s="1134" t="s">
        <v>716</v>
      </c>
      <c r="AH10" s="1135"/>
      <c r="AI10" s="1135"/>
      <c r="AJ10" s="1135"/>
      <c r="AK10" s="350"/>
      <c r="AL10" s="350"/>
      <c r="AM10" s="1148"/>
      <c r="AN10" s="1149"/>
      <c r="AP10" s="914"/>
      <c r="AQ10" s="915"/>
      <c r="AR10" s="915"/>
      <c r="AS10" s="77">
        <v>1</v>
      </c>
      <c r="AT10" s="77">
        <f>INDEX(SIZES,AS10)</f>
        <v>0</v>
      </c>
      <c r="AU10" s="1146"/>
      <c r="AV10" s="1147"/>
    </row>
    <row r="11" spans="1:48" ht="47.25" customHeight="1">
      <c r="A11" s="463"/>
      <c r="B11" s="464"/>
      <c r="C11" s="465">
        <v>154.99333333333334</v>
      </c>
      <c r="D11" s="465">
        <v>1.0608066666666669</v>
      </c>
      <c r="E11" s="465">
        <v>17.399999999999999</v>
      </c>
      <c r="F11" s="467" t="s">
        <v>717</v>
      </c>
      <c r="G11" s="558"/>
      <c r="H11" s="558"/>
      <c r="I11" s="557">
        <v>12.25</v>
      </c>
      <c r="J11" s="474" t="s">
        <v>717</v>
      </c>
      <c r="K11" s="455">
        <f>K7</f>
        <v>0</v>
      </c>
      <c r="L11" s="455">
        <f>L7</f>
        <v>0</v>
      </c>
      <c r="N11" s="571" t="str">
        <f>IF('All Meals'!C16="","",'All Meals'!C16)</f>
        <v/>
      </c>
      <c r="O11" s="572"/>
      <c r="P11" s="576"/>
      <c r="Q11" s="576"/>
      <c r="R11" s="576"/>
      <c r="S11" s="576"/>
      <c r="T11" s="574">
        <f t="shared" si="2"/>
        <v>0</v>
      </c>
      <c r="U11" s="574">
        <f t="shared" si="3"/>
        <v>0</v>
      </c>
      <c r="V11" s="574">
        <f t="shared" si="4"/>
        <v>0</v>
      </c>
      <c r="W11" s="574"/>
      <c r="X11" s="573"/>
      <c r="Y11" s="576"/>
      <c r="Z11" s="576"/>
      <c r="AA11" s="576"/>
      <c r="AB11" s="576"/>
      <c r="AC11">
        <f t="shared" si="0"/>
        <v>0</v>
      </c>
      <c r="AD11">
        <f t="shared" si="1"/>
        <v>0</v>
      </c>
      <c r="AE11">
        <f t="shared" si="5"/>
        <v>0</v>
      </c>
      <c r="AG11" s="1134"/>
      <c r="AH11" s="1135"/>
      <c r="AI11" s="1135"/>
      <c r="AJ11" s="1135"/>
      <c r="AK11" s="350"/>
      <c r="AL11" s="350"/>
      <c r="AM11" s="1148"/>
      <c r="AN11" s="1149"/>
      <c r="AP11" s="914"/>
      <c r="AQ11" s="915"/>
      <c r="AR11" s="915"/>
      <c r="AS11" s="77">
        <v>1</v>
      </c>
      <c r="AT11" s="77">
        <f>INDEX(SIZES,AS11)</f>
        <v>0</v>
      </c>
      <c r="AU11" s="1146"/>
      <c r="AV11" s="1147"/>
    </row>
    <row r="12" spans="1:48" ht="47.25" customHeight="1">
      <c r="A12" s="463"/>
      <c r="B12" s="464"/>
      <c r="C12" s="465">
        <v>177.39333333333335</v>
      </c>
      <c r="D12" s="465">
        <v>1.7783066666666669</v>
      </c>
      <c r="E12" s="465">
        <v>27.4</v>
      </c>
      <c r="F12" s="467" t="s">
        <v>718</v>
      </c>
      <c r="G12" s="558"/>
      <c r="H12" s="558"/>
      <c r="I12" s="557">
        <v>20.824999999999999</v>
      </c>
      <c r="J12" s="474" t="s">
        <v>718</v>
      </c>
      <c r="K12" s="455"/>
      <c r="L12" s="455"/>
      <c r="N12" s="571" t="str">
        <f>IF('All Meals'!C17="","",'All Meals'!C17)</f>
        <v/>
      </c>
      <c r="O12" s="572"/>
      <c r="P12" s="576"/>
      <c r="Q12" s="576"/>
      <c r="R12" s="576"/>
      <c r="S12" s="576"/>
      <c r="T12" s="574">
        <f t="shared" si="2"/>
        <v>0</v>
      </c>
      <c r="U12" s="574">
        <f t="shared" si="3"/>
        <v>0</v>
      </c>
      <c r="V12" s="574">
        <f t="shared" si="4"/>
        <v>0</v>
      </c>
      <c r="W12" s="574"/>
      <c r="X12" s="573"/>
      <c r="Y12" s="576"/>
      <c r="Z12" s="576"/>
      <c r="AA12" s="576"/>
      <c r="AB12" s="576"/>
      <c r="AC12">
        <f t="shared" si="0"/>
        <v>0</v>
      </c>
      <c r="AD12">
        <f t="shared" si="1"/>
        <v>0</v>
      </c>
      <c r="AE12">
        <f t="shared" si="5"/>
        <v>0</v>
      </c>
      <c r="AG12" s="1134" t="s">
        <v>719</v>
      </c>
      <c r="AH12" s="1135"/>
      <c r="AI12" s="1135"/>
      <c r="AJ12" s="1135"/>
      <c r="AK12" s="276"/>
      <c r="AL12" s="276"/>
      <c r="AM12" s="1150">
        <f>ROUND(IF(ISERROR((AM10*AL8)/AL9),0,(AM10*AL8)/AL9),2)</f>
        <v>0</v>
      </c>
      <c r="AN12" s="1151"/>
      <c r="AP12" s="914"/>
      <c r="AQ12" s="915"/>
      <c r="AR12" s="915"/>
      <c r="AS12" s="77">
        <v>1</v>
      </c>
      <c r="AT12" s="77">
        <f>INDEX(SIZES,AS12)</f>
        <v>0</v>
      </c>
      <c r="AU12" s="1152"/>
      <c r="AV12" s="1153"/>
    </row>
    <row r="13" spans="1:48" ht="47.25" customHeight="1" thickBot="1">
      <c r="A13" s="468"/>
      <c r="B13" s="469"/>
      <c r="C13" s="470">
        <v>0</v>
      </c>
      <c r="D13" s="470">
        <v>0</v>
      </c>
      <c r="E13" s="470">
        <v>0</v>
      </c>
      <c r="F13" s="471" t="s">
        <v>720</v>
      </c>
      <c r="G13" s="559"/>
      <c r="H13" s="559"/>
      <c r="I13" s="559">
        <v>0</v>
      </c>
      <c r="J13" s="475" t="s">
        <v>720</v>
      </c>
      <c r="K13" s="455" t="s">
        <v>721</v>
      </c>
      <c r="L13" s="455">
        <f>E14*F8</f>
        <v>0</v>
      </c>
      <c r="N13" s="571" t="str">
        <f>IF('All Meals'!C18="","",'All Meals'!C18)</f>
        <v/>
      </c>
      <c r="O13" s="572"/>
      <c r="P13" s="577"/>
      <c r="Q13" s="577"/>
      <c r="R13" s="577"/>
      <c r="S13" s="576"/>
      <c r="T13" s="574">
        <f t="shared" si="2"/>
        <v>0</v>
      </c>
      <c r="U13" s="574">
        <f t="shared" si="3"/>
        <v>0</v>
      </c>
      <c r="V13" s="574">
        <f t="shared" si="4"/>
        <v>0</v>
      </c>
      <c r="W13" s="574"/>
      <c r="X13" s="573"/>
      <c r="Y13" s="576"/>
      <c r="Z13" s="576"/>
      <c r="AA13" s="576"/>
      <c r="AB13" s="576"/>
      <c r="AC13">
        <f t="shared" si="0"/>
        <v>0</v>
      </c>
      <c r="AD13">
        <f t="shared" si="1"/>
        <v>0</v>
      </c>
      <c r="AE13">
        <f t="shared" si="5"/>
        <v>0</v>
      </c>
      <c r="AG13" s="1134"/>
      <c r="AH13" s="1135"/>
      <c r="AI13" s="1135"/>
      <c r="AJ13" s="1135"/>
      <c r="AK13" s="77"/>
      <c r="AL13" s="77"/>
      <c r="AM13" s="1150"/>
      <c r="AN13" s="1151"/>
      <c r="AP13" s="916"/>
      <c r="AQ13" s="917"/>
      <c r="AR13" s="917"/>
      <c r="AS13" s="215"/>
      <c r="AT13" s="215"/>
      <c r="AU13" s="1154">
        <f>SUM(AT8:AT12)</f>
        <v>0</v>
      </c>
      <c r="AV13" s="1155"/>
    </row>
    <row r="14" spans="1:48" ht="47.25" customHeight="1" thickBot="1">
      <c r="B14" s="66"/>
      <c r="C14" s="66">
        <f>IF($B$10=1,$C$10,IF($B$10=2,C11,IF($B$10=3,C12,IF($B$10=4,C13,0))))</f>
        <v>0</v>
      </c>
      <c r="D14" s="66">
        <f>IF($B$10=1,D10,IF($B$10=2,D11,IF($B$10=3,D12,IF($B$10=4,D13,0))))</f>
        <v>0</v>
      </c>
      <c r="E14" s="592">
        <f>IF($B$10=1,E10,IF($B$10=2,E11,IF($B$10=3,E12,IF($B$10=4,E13,0))))</f>
        <v>0</v>
      </c>
      <c r="F14" s="588"/>
      <c r="G14" s="66"/>
      <c r="H14" s="66">
        <f>IF($H$10=1,$I$10,IF($H$10=2,I11,IF($H$10=3,I12,IF($H$10=4,I13,0))))</f>
        <v>0</v>
      </c>
      <c r="I14" s="66">
        <f>SUM(C14,H14)</f>
        <v>0</v>
      </c>
      <c r="K14" s="455"/>
      <c r="L14" s="455"/>
      <c r="N14" s="571" t="str">
        <f>IF('All Meals'!C19="","",'All Meals'!C19)</f>
        <v/>
      </c>
      <c r="O14" s="572"/>
      <c r="P14" s="577"/>
      <c r="Q14" s="577"/>
      <c r="R14" s="577"/>
      <c r="S14" s="576"/>
      <c r="T14" s="574">
        <f t="shared" si="2"/>
        <v>0</v>
      </c>
      <c r="U14" s="574">
        <f t="shared" si="3"/>
        <v>0</v>
      </c>
      <c r="V14" s="574">
        <f t="shared" si="4"/>
        <v>0</v>
      </c>
      <c r="W14" s="574"/>
      <c r="X14" s="573"/>
      <c r="Y14" s="576"/>
      <c r="Z14" s="576"/>
      <c r="AA14" s="576"/>
      <c r="AB14" s="576"/>
      <c r="AC14">
        <f t="shared" si="0"/>
        <v>0</v>
      </c>
      <c r="AD14">
        <f t="shared" si="1"/>
        <v>0</v>
      </c>
      <c r="AE14">
        <f t="shared" si="5"/>
        <v>0</v>
      </c>
      <c r="AG14" s="1131" t="s">
        <v>722</v>
      </c>
      <c r="AH14" s="1132"/>
      <c r="AI14" s="1132"/>
      <c r="AJ14" s="1132"/>
      <c r="AK14" s="1132"/>
      <c r="AL14" s="1132"/>
      <c r="AM14" s="1132"/>
      <c r="AN14" s="1133"/>
      <c r="AP14" s="1156" t="s">
        <v>153</v>
      </c>
      <c r="AQ14" s="1157"/>
      <c r="AR14" s="1157"/>
      <c r="AS14" s="1157"/>
      <c r="AT14" s="1157"/>
      <c r="AU14" s="1157"/>
      <c r="AV14" s="1158"/>
    </row>
    <row r="15" spans="1:48" ht="47.25" customHeight="1" thickBot="1">
      <c r="A15" s="1162" t="s">
        <v>568</v>
      </c>
      <c r="B15" s="1163"/>
      <c r="C15" s="1163"/>
      <c r="D15" s="1163"/>
      <c r="E15" s="1163"/>
      <c r="F15" s="1163"/>
      <c r="G15" s="1163"/>
      <c r="H15" s="1163"/>
      <c r="I15" s="1163"/>
      <c r="J15" s="1164"/>
      <c r="K15" s="455" t="s">
        <v>691</v>
      </c>
      <c r="L15" s="455" t="s">
        <v>692</v>
      </c>
      <c r="N15" s="571" t="str">
        <f>IF('All Meals'!C20="","",'All Meals'!C20)</f>
        <v/>
      </c>
      <c r="O15" s="572"/>
      <c r="P15" s="577"/>
      <c r="Q15" s="577"/>
      <c r="R15" s="577"/>
      <c r="S15" s="576"/>
      <c r="T15" s="574">
        <f t="shared" si="2"/>
        <v>0</v>
      </c>
      <c r="U15" s="574">
        <f t="shared" si="3"/>
        <v>0</v>
      </c>
      <c r="V15" s="574">
        <f t="shared" si="4"/>
        <v>0</v>
      </c>
      <c r="W15" s="574"/>
      <c r="X15" s="573"/>
      <c r="Y15" s="576"/>
      <c r="Z15" s="576"/>
      <c r="AA15" s="576"/>
      <c r="AB15" s="576"/>
      <c r="AC15">
        <f t="shared" si="0"/>
        <v>0</v>
      </c>
      <c r="AD15">
        <f t="shared" si="1"/>
        <v>0</v>
      </c>
      <c r="AE15">
        <f t="shared" si="5"/>
        <v>0</v>
      </c>
      <c r="AG15" s="1134" t="s">
        <v>723</v>
      </c>
      <c r="AH15" s="1135"/>
      <c r="AI15" s="1135"/>
      <c r="AJ15" s="1135"/>
      <c r="AK15" s="21"/>
      <c r="AL15" s="21"/>
      <c r="AM15" s="1165"/>
      <c r="AN15" s="1166"/>
      <c r="AP15" s="1159"/>
      <c r="AQ15" s="1160"/>
      <c r="AR15" s="1160"/>
      <c r="AS15" s="1160"/>
      <c r="AT15" s="1160"/>
      <c r="AU15" s="1160"/>
      <c r="AV15" s="1161"/>
    </row>
    <row r="16" spans="1:48" ht="47.25" customHeight="1">
      <c r="A16" s="163" t="s">
        <v>707</v>
      </c>
      <c r="B16" s="161"/>
      <c r="C16" s="162"/>
      <c r="D16" s="162"/>
      <c r="E16" s="162"/>
      <c r="F16" s="580">
        <f>IF(ISERROR(AVERAGE('All Meals'!T12:T62)),0, AVERAGE('All Meals'!T12:T62))</f>
        <v>0</v>
      </c>
      <c r="G16" s="456" t="s">
        <v>724</v>
      </c>
      <c r="H16" s="451"/>
      <c r="I16" s="451"/>
      <c r="J16" s="608">
        <f>'Weekly Report'!G32</f>
        <v>0</v>
      </c>
      <c r="K16" s="455">
        <f>C22*$F$16</f>
        <v>0</v>
      </c>
      <c r="L16" s="455">
        <f>D22*$F$16</f>
        <v>0</v>
      </c>
      <c r="N16" s="571" t="str">
        <f>IF('All Meals'!C21="","",'All Meals'!C21)</f>
        <v/>
      </c>
      <c r="O16" s="572"/>
      <c r="P16" s="577"/>
      <c r="Q16" s="577"/>
      <c r="R16" s="577"/>
      <c r="S16" s="576"/>
      <c r="T16" s="574">
        <f t="shared" si="2"/>
        <v>0</v>
      </c>
      <c r="U16" s="574">
        <f t="shared" si="3"/>
        <v>0</v>
      </c>
      <c r="V16" s="574">
        <f t="shared" si="4"/>
        <v>0</v>
      </c>
      <c r="W16" s="574"/>
      <c r="X16" s="578"/>
      <c r="Y16" s="577"/>
      <c r="Z16" s="577"/>
      <c r="AA16" s="577"/>
      <c r="AB16" s="577"/>
      <c r="AC16">
        <f t="shared" si="0"/>
        <v>0</v>
      </c>
      <c r="AD16">
        <f t="shared" si="1"/>
        <v>0</v>
      </c>
      <c r="AE16">
        <f t="shared" si="5"/>
        <v>0</v>
      </c>
      <c r="AG16" s="1134" t="s">
        <v>725</v>
      </c>
      <c r="AH16" s="1135"/>
      <c r="AI16" s="1135"/>
      <c r="AJ16" s="1135"/>
      <c r="AK16" s="21"/>
      <c r="AL16" s="21"/>
      <c r="AM16" s="1165"/>
      <c r="AN16" s="1166"/>
      <c r="AP16" s="1167" t="s">
        <v>154</v>
      </c>
      <c r="AQ16" s="1168"/>
      <c r="AR16" s="1169"/>
      <c r="AU16" s="905"/>
      <c r="AV16" s="906"/>
    </row>
    <row r="17" spans="1:48" ht="47.25" customHeight="1">
      <c r="A17" s="1170" t="s">
        <v>726</v>
      </c>
      <c r="B17" s="1171"/>
      <c r="C17" s="1171"/>
      <c r="D17" s="1171"/>
      <c r="E17" s="1171"/>
      <c r="F17" s="1171"/>
      <c r="G17" s="1171"/>
      <c r="H17" s="1171"/>
      <c r="I17" s="1171"/>
      <c r="J17" s="1172"/>
      <c r="K17" s="455"/>
      <c r="L17" s="455"/>
      <c r="N17" s="571" t="str">
        <f>IF('All Meals'!C22="","",'All Meals'!C22)</f>
        <v/>
      </c>
      <c r="O17" s="572"/>
      <c r="P17" s="577"/>
      <c r="Q17" s="577"/>
      <c r="R17" s="577"/>
      <c r="S17" s="576"/>
      <c r="T17" s="574">
        <f t="shared" si="2"/>
        <v>0</v>
      </c>
      <c r="U17" s="574">
        <f t="shared" si="3"/>
        <v>0</v>
      </c>
      <c r="V17" s="574">
        <f t="shared" si="4"/>
        <v>0</v>
      </c>
      <c r="W17" s="574"/>
      <c r="X17" s="578"/>
      <c r="Y17" s="577"/>
      <c r="Z17" s="577"/>
      <c r="AA17" s="577"/>
      <c r="AB17" s="577"/>
      <c r="AC17">
        <f t="shared" si="0"/>
        <v>0</v>
      </c>
      <c r="AD17">
        <f t="shared" si="1"/>
        <v>0</v>
      </c>
      <c r="AE17">
        <f t="shared" si="5"/>
        <v>0</v>
      </c>
      <c r="AG17" s="1173" t="s">
        <v>727</v>
      </c>
      <c r="AH17" s="1174"/>
      <c r="AI17" s="1174"/>
      <c r="AJ17" s="1174"/>
      <c r="AK17" s="216"/>
      <c r="AL17" s="216"/>
      <c r="AM17" s="1175"/>
      <c r="AN17" s="1176"/>
      <c r="AP17" s="695"/>
      <c r="AQ17" s="903"/>
      <c r="AR17" s="904"/>
      <c r="AU17" s="907"/>
      <c r="AV17" s="908"/>
    </row>
    <row r="18" spans="1:48" ht="47.25" customHeight="1" thickBot="1">
      <c r="A18" s="459"/>
      <c r="B18" s="460">
        <v>4</v>
      </c>
      <c r="C18" s="476">
        <v>114.65</v>
      </c>
      <c r="D18" s="476">
        <v>0.35949999999999999</v>
      </c>
      <c r="E18" s="476">
        <v>136</v>
      </c>
      <c r="F18" s="1179" t="s">
        <v>728</v>
      </c>
      <c r="G18" s="1179"/>
      <c r="H18" s="1179"/>
      <c r="I18" s="1179"/>
      <c r="J18" s="1180"/>
      <c r="K18" s="455"/>
      <c r="L18" s="455"/>
      <c r="N18" s="571" t="str">
        <f>IF('All Meals'!C23="","",'All Meals'!C23)</f>
        <v/>
      </c>
      <c r="O18" s="572"/>
      <c r="P18" s="577"/>
      <c r="Q18" s="577"/>
      <c r="R18" s="577"/>
      <c r="S18" s="576"/>
      <c r="T18" s="574">
        <f t="shared" si="2"/>
        <v>0</v>
      </c>
      <c r="U18" s="574">
        <f t="shared" si="3"/>
        <v>0</v>
      </c>
      <c r="V18" s="574">
        <f t="shared" si="4"/>
        <v>0</v>
      </c>
      <c r="W18" s="574"/>
      <c r="X18" s="578"/>
      <c r="Y18" s="577"/>
      <c r="Z18" s="577"/>
      <c r="AA18" s="577"/>
      <c r="AB18" s="577"/>
      <c r="AC18">
        <f t="shared" si="0"/>
        <v>0</v>
      </c>
      <c r="AD18">
        <f t="shared" si="1"/>
        <v>0</v>
      </c>
      <c r="AE18">
        <f t="shared" si="5"/>
        <v>0</v>
      </c>
      <c r="AG18" s="1134"/>
      <c r="AH18" s="1135"/>
      <c r="AI18" s="1135"/>
      <c r="AJ18" s="1135"/>
      <c r="AK18" s="217"/>
      <c r="AL18" s="217"/>
      <c r="AM18" s="1177"/>
      <c r="AN18" s="1178"/>
      <c r="AP18" s="692" t="s">
        <v>155</v>
      </c>
      <c r="AQ18" s="887"/>
      <c r="AR18" s="888"/>
      <c r="AS18" s="216"/>
      <c r="AT18" s="216"/>
      <c r="AU18" s="1181">
        <f>FLOOR(AU16,0.125)</f>
        <v>0</v>
      </c>
      <c r="AV18" s="1182"/>
    </row>
    <row r="19" spans="1:48" ht="47.25" customHeight="1" thickBot="1">
      <c r="A19" s="459"/>
      <c r="B19" s="460"/>
      <c r="C19" s="476">
        <v>92.5</v>
      </c>
      <c r="D19" s="476">
        <v>0.84099999999999997</v>
      </c>
      <c r="E19" s="476">
        <v>105</v>
      </c>
      <c r="F19" s="1179" t="s">
        <v>729</v>
      </c>
      <c r="G19" s="1179"/>
      <c r="H19" s="1179"/>
      <c r="I19" s="1179"/>
      <c r="J19" s="1180"/>
      <c r="K19" s="455" t="s">
        <v>714</v>
      </c>
      <c r="L19" s="455" t="s">
        <v>715</v>
      </c>
      <c r="N19" s="571" t="str">
        <f>IF('All Meals'!C24="","",'All Meals'!C24)</f>
        <v/>
      </c>
      <c r="O19" s="572"/>
      <c r="P19" s="577"/>
      <c r="Q19" s="577"/>
      <c r="R19" s="577"/>
      <c r="S19" s="576"/>
      <c r="T19" s="574">
        <f t="shared" si="2"/>
        <v>0</v>
      </c>
      <c r="U19" s="574">
        <f t="shared" si="3"/>
        <v>0</v>
      </c>
      <c r="V19" s="574">
        <f t="shared" si="4"/>
        <v>0</v>
      </c>
      <c r="W19" s="574"/>
      <c r="X19" s="578"/>
      <c r="Y19" s="577"/>
      <c r="Z19" s="577"/>
      <c r="AA19" s="577"/>
      <c r="AB19" s="577"/>
      <c r="AC19">
        <f t="shared" si="0"/>
        <v>0</v>
      </c>
      <c r="AD19">
        <f t="shared" si="1"/>
        <v>0</v>
      </c>
      <c r="AE19">
        <f t="shared" si="5"/>
        <v>0</v>
      </c>
      <c r="AG19" s="1134" t="s">
        <v>730</v>
      </c>
      <c r="AH19" s="1135"/>
      <c r="AI19" s="1135"/>
      <c r="AJ19" s="1135"/>
      <c r="AK19" s="216"/>
      <c r="AL19" s="216"/>
      <c r="AM19" s="1187">
        <f>ROUND(IF(ISERROR((AM17*AM15)/AM16),0,(AM17*AM15)/AM16),2)</f>
        <v>0</v>
      </c>
      <c r="AN19" s="1188"/>
      <c r="AP19" s="693"/>
      <c r="AQ19" s="889"/>
      <c r="AR19" s="890"/>
      <c r="AS19" s="217"/>
      <c r="AT19" s="217"/>
      <c r="AU19" s="1183"/>
      <c r="AV19" s="1184"/>
    </row>
    <row r="20" spans="1:48" ht="47.25" customHeight="1" thickBot="1">
      <c r="A20" s="459"/>
      <c r="B20" s="460"/>
      <c r="C20" s="476">
        <v>124.15</v>
      </c>
      <c r="D20" s="476">
        <v>1.0634999999999999</v>
      </c>
      <c r="E20" s="476">
        <v>138</v>
      </c>
      <c r="F20" s="1179" t="s">
        <v>731</v>
      </c>
      <c r="G20" s="1179"/>
      <c r="H20" s="1179"/>
      <c r="I20" s="1179"/>
      <c r="J20" s="1180"/>
      <c r="K20" s="455">
        <f>K16</f>
        <v>0</v>
      </c>
      <c r="L20" s="455">
        <f>L16</f>
        <v>0</v>
      </c>
      <c r="N20" s="571" t="str">
        <f>IF('All Meals'!C25="","",'All Meals'!C25)</f>
        <v/>
      </c>
      <c r="O20" s="572"/>
      <c r="P20" s="577"/>
      <c r="Q20" s="577"/>
      <c r="R20" s="577"/>
      <c r="S20" s="576"/>
      <c r="T20" s="574">
        <f t="shared" si="2"/>
        <v>0</v>
      </c>
      <c r="U20" s="574">
        <f t="shared" si="3"/>
        <v>0</v>
      </c>
      <c r="V20" s="574">
        <f t="shared" si="4"/>
        <v>0</v>
      </c>
      <c r="W20" s="574"/>
      <c r="X20" s="578"/>
      <c r="Y20" s="577"/>
      <c r="Z20" s="577"/>
      <c r="AA20" s="577"/>
      <c r="AB20" s="577"/>
      <c r="AC20">
        <f t="shared" si="0"/>
        <v>0</v>
      </c>
      <c r="AD20">
        <f t="shared" si="1"/>
        <v>0</v>
      </c>
      <c r="AE20">
        <f t="shared" si="5"/>
        <v>0</v>
      </c>
      <c r="AG20" s="1185"/>
      <c r="AH20" s="1186"/>
      <c r="AI20" s="1186"/>
      <c r="AJ20" s="1186"/>
      <c r="AK20" s="217"/>
      <c r="AL20" s="217"/>
      <c r="AM20" s="1189"/>
      <c r="AN20" s="1190"/>
    </row>
    <row r="21" spans="1:48" ht="47.25" customHeight="1" thickBot="1">
      <c r="A21" s="461"/>
      <c r="B21" s="462"/>
      <c r="C21" s="462">
        <v>0</v>
      </c>
      <c r="D21" s="462">
        <v>0</v>
      </c>
      <c r="E21" s="462">
        <v>0</v>
      </c>
      <c r="F21" s="1191" t="s">
        <v>732</v>
      </c>
      <c r="G21" s="1191"/>
      <c r="H21" s="1191"/>
      <c r="I21" s="1191"/>
      <c r="J21" s="1192"/>
      <c r="K21" s="455" t="s">
        <v>721</v>
      </c>
      <c r="L21" s="455">
        <f>E22*F16</f>
        <v>0</v>
      </c>
      <c r="N21" s="571" t="str">
        <f>IF('All Meals'!C26="","",'All Meals'!C26)</f>
        <v/>
      </c>
      <c r="O21" s="572"/>
      <c r="P21" s="577"/>
      <c r="Q21" s="577"/>
      <c r="R21" s="577"/>
      <c r="S21" s="576"/>
      <c r="T21" s="574">
        <f t="shared" si="2"/>
        <v>0</v>
      </c>
      <c r="U21" s="574">
        <f t="shared" si="3"/>
        <v>0</v>
      </c>
      <c r="V21" s="574">
        <f t="shared" si="4"/>
        <v>0</v>
      </c>
      <c r="W21" s="574"/>
      <c r="X21" s="578"/>
      <c r="Y21" s="577"/>
      <c r="Z21" s="577"/>
      <c r="AA21" s="577"/>
      <c r="AB21" s="577"/>
      <c r="AC21">
        <f t="shared" si="0"/>
        <v>0</v>
      </c>
      <c r="AD21">
        <f t="shared" si="1"/>
        <v>0</v>
      </c>
      <c r="AE21">
        <f t="shared" si="5"/>
        <v>0</v>
      </c>
    </row>
    <row r="22" spans="1:48" ht="47.25" customHeight="1" thickBot="1">
      <c r="B22" s="66"/>
      <c r="C22" s="66">
        <f>IF($B$18=1,C18,IF($B$18=2,C19,IF($B$18=3,C20,IF($B$18=4,C21,0))))</f>
        <v>0</v>
      </c>
      <c r="D22" s="66">
        <f>IF($B$18=1,D18,IF($B$18=2,D19,IF($B$18=3,D20,IF($B$18=4,D21,0))))</f>
        <v>0</v>
      </c>
      <c r="E22" s="66">
        <f>IF($B$18=1,E18,IF($B$18=2,E19,IF($B$18=3,E20,IF($B$18=4,E21,0))))</f>
        <v>0</v>
      </c>
      <c r="F22" s="455"/>
      <c r="G22" s="455"/>
      <c r="H22" s="455"/>
      <c r="I22" s="455"/>
      <c r="J22" s="455"/>
      <c r="K22" s="455"/>
      <c r="L22" s="455"/>
      <c r="N22" s="571" t="str">
        <f>IF('All Meals'!C27="","",'All Meals'!C27)</f>
        <v/>
      </c>
      <c r="O22" s="572"/>
      <c r="P22" s="577"/>
      <c r="Q22" s="577"/>
      <c r="R22" s="577"/>
      <c r="S22" s="576"/>
      <c r="T22" s="574">
        <f t="shared" si="2"/>
        <v>0</v>
      </c>
      <c r="U22" s="574">
        <f t="shared" si="3"/>
        <v>0</v>
      </c>
      <c r="V22" s="574">
        <f t="shared" si="4"/>
        <v>0</v>
      </c>
      <c r="W22" s="574"/>
      <c r="X22" s="578"/>
      <c r="Y22" s="577"/>
      <c r="Z22" s="577"/>
      <c r="AA22" s="577"/>
      <c r="AB22" s="577"/>
      <c r="AC22">
        <f t="shared" si="0"/>
        <v>0</v>
      </c>
      <c r="AD22">
        <f t="shared" si="1"/>
        <v>0</v>
      </c>
      <c r="AE22">
        <f t="shared" si="5"/>
        <v>0</v>
      </c>
      <c r="AG22" s="735" t="s">
        <v>733</v>
      </c>
      <c r="AH22" s="735"/>
      <c r="AI22" s="735"/>
      <c r="AJ22" s="735"/>
      <c r="AK22" s="735"/>
      <c r="AL22" s="735"/>
      <c r="AM22" s="735"/>
      <c r="AN22" s="735"/>
      <c r="AO22" s="735"/>
      <c r="AP22" s="735"/>
      <c r="AQ22" s="735"/>
      <c r="AR22" s="735"/>
      <c r="AS22" s="735"/>
      <c r="AT22" s="735"/>
      <c r="AU22" s="735"/>
      <c r="AV22" s="735"/>
    </row>
    <row r="23" spans="1:48" ht="47.25" customHeight="1">
      <c r="A23" s="1204" t="s">
        <v>734</v>
      </c>
      <c r="B23" s="1205"/>
      <c r="C23" s="1205"/>
      <c r="D23" s="1205"/>
      <c r="E23" s="1205"/>
      <c r="F23" s="1205"/>
      <c r="G23" s="1205"/>
      <c r="H23" s="1205"/>
      <c r="I23" s="1205"/>
      <c r="J23" s="1206"/>
      <c r="K23" s="455"/>
      <c r="L23" s="455"/>
      <c r="N23" s="571" t="str">
        <f>IF('All Meals'!C28="","",'All Meals'!C28)</f>
        <v/>
      </c>
      <c r="O23" s="572"/>
      <c r="P23" s="577"/>
      <c r="Q23" s="577"/>
      <c r="R23" s="577"/>
      <c r="S23" s="576"/>
      <c r="T23" s="574">
        <f t="shared" si="2"/>
        <v>0</v>
      </c>
      <c r="U23" s="574">
        <f t="shared" si="3"/>
        <v>0</v>
      </c>
      <c r="V23" s="574">
        <f t="shared" si="4"/>
        <v>0</v>
      </c>
      <c r="W23" s="574"/>
      <c r="X23" s="578"/>
      <c r="Y23" s="577"/>
      <c r="Z23" s="577"/>
      <c r="AA23" s="577"/>
      <c r="AB23" s="577"/>
      <c r="AC23">
        <f t="shared" si="0"/>
        <v>0</v>
      </c>
      <c r="AD23">
        <f t="shared" si="1"/>
        <v>0</v>
      </c>
      <c r="AE23">
        <f t="shared" si="5"/>
        <v>0</v>
      </c>
    </row>
    <row r="24" spans="1:48" ht="47.25" customHeight="1" thickBot="1">
      <c r="A24" s="1207" t="s">
        <v>735</v>
      </c>
      <c r="B24" s="1208"/>
      <c r="C24" s="1208"/>
      <c r="D24" s="1208"/>
      <c r="E24" s="1208"/>
      <c r="F24" s="1208"/>
      <c r="G24" s="1208"/>
      <c r="H24" s="1208"/>
      <c r="I24" s="1208"/>
      <c r="J24" s="1209"/>
      <c r="K24" s="1197" t="s">
        <v>736</v>
      </c>
      <c r="L24" s="1198"/>
      <c r="N24" s="571" t="str">
        <f>IF('All Meals'!C29="","",'All Meals'!C29)</f>
        <v/>
      </c>
      <c r="O24" s="572"/>
      <c r="P24" s="577"/>
      <c r="Q24" s="577"/>
      <c r="R24" s="577"/>
      <c r="S24" s="576"/>
      <c r="T24" s="574">
        <f t="shared" si="2"/>
        <v>0</v>
      </c>
      <c r="U24" s="574">
        <f t="shared" si="3"/>
        <v>0</v>
      </c>
      <c r="V24" s="574">
        <f t="shared" si="4"/>
        <v>0</v>
      </c>
      <c r="W24" s="574"/>
      <c r="X24" s="578"/>
      <c r="Y24" s="577"/>
      <c r="Z24" s="577"/>
      <c r="AA24" s="577"/>
      <c r="AB24" s="577"/>
      <c r="AC24">
        <f t="shared" si="0"/>
        <v>0</v>
      </c>
      <c r="AD24">
        <f t="shared" si="1"/>
        <v>0</v>
      </c>
      <c r="AE24">
        <f t="shared" si="5"/>
        <v>0</v>
      </c>
    </row>
    <row r="25" spans="1:48" ht="47.25" customHeight="1" thickBot="1">
      <c r="A25" s="1193" t="s">
        <v>737</v>
      </c>
      <c r="B25" s="1193"/>
      <c r="C25" s="1193"/>
      <c r="D25" s="1193"/>
      <c r="E25" s="1193"/>
      <c r="F25" s="1193"/>
      <c r="G25" s="1193"/>
      <c r="H25" s="1193"/>
      <c r="I25" s="1193"/>
      <c r="J25" s="1193"/>
      <c r="K25" t="s">
        <v>738</v>
      </c>
      <c r="L25" t="s">
        <v>739</v>
      </c>
      <c r="N25" s="571" t="str">
        <f>IF('All Meals'!C30="","",'All Meals'!C30)</f>
        <v/>
      </c>
      <c r="O25" s="572"/>
      <c r="P25" s="577"/>
      <c r="Q25" s="577"/>
      <c r="R25" s="577"/>
      <c r="S25" s="576"/>
      <c r="T25" s="574">
        <f t="shared" si="2"/>
        <v>0</v>
      </c>
      <c r="U25" s="574">
        <f t="shared" si="3"/>
        <v>0</v>
      </c>
      <c r="V25" s="574">
        <f t="shared" si="4"/>
        <v>0</v>
      </c>
      <c r="W25" s="574"/>
      <c r="X25" s="578"/>
      <c r="Y25" s="577"/>
      <c r="Z25" s="577"/>
      <c r="AA25" s="577"/>
      <c r="AB25" s="577"/>
      <c r="AC25">
        <f t="shared" si="0"/>
        <v>0</v>
      </c>
      <c r="AD25">
        <f t="shared" si="1"/>
        <v>0</v>
      </c>
      <c r="AE25">
        <f t="shared" si="5"/>
        <v>0</v>
      </c>
    </row>
    <row r="26" spans="1:48" ht="47.25" customHeight="1" thickBot="1">
      <c r="A26" s="1194" t="s">
        <v>740</v>
      </c>
      <c r="B26" s="1195"/>
      <c r="C26" s="1195"/>
      <c r="D26" s="1195"/>
      <c r="E26" s="1195"/>
      <c r="F26" s="1195"/>
      <c r="G26" s="1196"/>
      <c r="H26" s="643"/>
      <c r="I26" s="643"/>
      <c r="J26" s="581">
        <f>IF(ISERROR(('Weekly Report'!G13/SUM('Weekly Report'!G13:G17))*'Weekly Report'!G10),0,('Weekly Report'!G13)/SUM('Weekly Report'!G13:G17))*'Weekly Report'!G10</f>
        <v>0</v>
      </c>
      <c r="K26" s="455">
        <f>J26*E32</f>
        <v>0</v>
      </c>
      <c r="L26" s="455">
        <f>K26/5</f>
        <v>0</v>
      </c>
      <c r="N26" s="571" t="str">
        <f>IF('All Meals'!C31="","",'All Meals'!C31)</f>
        <v/>
      </c>
      <c r="O26" s="572"/>
      <c r="P26" s="577"/>
      <c r="Q26" s="577"/>
      <c r="R26" s="577"/>
      <c r="S26" s="576"/>
      <c r="T26" s="574">
        <f t="shared" si="2"/>
        <v>0</v>
      </c>
      <c r="U26" s="574">
        <f t="shared" si="3"/>
        <v>0</v>
      </c>
      <c r="V26" s="574">
        <f t="shared" si="4"/>
        <v>0</v>
      </c>
      <c r="W26" s="574"/>
      <c r="X26" s="578"/>
      <c r="Y26" s="577"/>
      <c r="Z26" s="577"/>
      <c r="AA26" s="577"/>
      <c r="AB26" s="577"/>
      <c r="AC26">
        <f t="shared" si="0"/>
        <v>0</v>
      </c>
      <c r="AD26">
        <f t="shared" si="1"/>
        <v>0</v>
      </c>
      <c r="AE26">
        <f t="shared" si="5"/>
        <v>0</v>
      </c>
      <c r="AH26" s="1201" t="s">
        <v>741</v>
      </c>
      <c r="AI26" s="1202"/>
      <c r="AJ26" s="1202"/>
      <c r="AK26" s="1202"/>
      <c r="AL26" s="1202"/>
      <c r="AM26" s="1202"/>
      <c r="AN26" s="1202"/>
      <c r="AO26" s="1202"/>
      <c r="AP26" s="1202"/>
      <c r="AQ26" s="1202"/>
      <c r="AR26" s="1202"/>
      <c r="AS26" s="1202"/>
      <c r="AT26" s="1202"/>
      <c r="AU26" s="1203"/>
      <c r="AV26" s="164"/>
    </row>
    <row r="27" spans="1:48" ht="47.25" customHeight="1">
      <c r="A27" s="1199" t="s">
        <v>742</v>
      </c>
      <c r="B27" s="1199"/>
      <c r="C27" s="1199"/>
      <c r="D27" s="1199"/>
      <c r="E27" s="1199"/>
      <c r="F27" s="1199"/>
      <c r="G27" s="1199"/>
      <c r="H27" s="1199"/>
      <c r="I27" s="1199"/>
      <c r="J27" s="1199"/>
      <c r="K27" s="455" t="s">
        <v>743</v>
      </c>
      <c r="L27" s="455" t="s">
        <v>744</v>
      </c>
      <c r="N27" s="571" t="str">
        <f>IF('All Meals'!C32="","",'All Meals'!C32)</f>
        <v/>
      </c>
      <c r="O27" s="572"/>
      <c r="P27" s="577"/>
      <c r="Q27" s="577"/>
      <c r="R27" s="577"/>
      <c r="S27" s="576"/>
      <c r="T27" s="574">
        <f t="shared" si="2"/>
        <v>0</v>
      </c>
      <c r="U27" s="574">
        <f t="shared" si="3"/>
        <v>0</v>
      </c>
      <c r="V27" s="574">
        <f t="shared" si="4"/>
        <v>0</v>
      </c>
      <c r="W27" s="574"/>
      <c r="X27" s="578"/>
      <c r="Y27" s="577"/>
      <c r="Z27" s="577"/>
      <c r="AA27" s="577"/>
      <c r="AB27" s="577"/>
      <c r="AC27">
        <f t="shared" si="0"/>
        <v>0</v>
      </c>
      <c r="AD27">
        <f t="shared" si="1"/>
        <v>0</v>
      </c>
      <c r="AE27">
        <f t="shared" si="5"/>
        <v>0</v>
      </c>
      <c r="AH27" s="1200" t="s">
        <v>745</v>
      </c>
      <c r="AI27" s="1200"/>
      <c r="AJ27" s="1200"/>
      <c r="AK27" s="1200"/>
      <c r="AL27" s="1200"/>
      <c r="AM27" s="1200"/>
      <c r="AN27" s="1200" t="s">
        <v>746</v>
      </c>
      <c r="AO27" s="1200"/>
      <c r="AP27" s="1200"/>
      <c r="AQ27" s="1200" t="s">
        <v>747</v>
      </c>
      <c r="AR27" s="1200"/>
      <c r="AU27" s="604" t="s">
        <v>748</v>
      </c>
    </row>
    <row r="28" spans="1:48" ht="47.25" customHeight="1">
      <c r="A28" s="477"/>
      <c r="B28" s="478">
        <v>4</v>
      </c>
      <c r="C28" s="479">
        <v>40.6</v>
      </c>
      <c r="D28" s="479">
        <v>0.3091666666666667</v>
      </c>
      <c r="E28" s="479">
        <v>43.96</v>
      </c>
      <c r="F28" s="1091" t="s">
        <v>749</v>
      </c>
      <c r="G28" s="1091"/>
      <c r="H28" s="1091"/>
      <c r="I28" s="1091"/>
      <c r="J28" s="1092"/>
      <c r="K28" s="455">
        <f>C32*J26</f>
        <v>0</v>
      </c>
      <c r="L28" s="455">
        <f>J26*D32</f>
        <v>0</v>
      </c>
      <c r="N28" s="571" t="str">
        <f>IF('All Meals'!C33="","",'All Meals'!C33)</f>
        <v/>
      </c>
      <c r="O28" s="572"/>
      <c r="P28" s="577"/>
      <c r="Q28" s="577"/>
      <c r="R28" s="577"/>
      <c r="S28" s="576"/>
      <c r="T28" s="574">
        <f t="shared" si="2"/>
        <v>0</v>
      </c>
      <c r="U28" s="574">
        <f t="shared" si="3"/>
        <v>0</v>
      </c>
      <c r="V28" s="574">
        <f t="shared" si="4"/>
        <v>0</v>
      </c>
      <c r="W28" s="574"/>
      <c r="X28" s="578"/>
      <c r="Y28" s="577"/>
      <c r="Z28" s="577"/>
      <c r="AA28" s="577"/>
      <c r="AB28" s="577"/>
      <c r="AC28">
        <f t="shared" si="0"/>
        <v>0</v>
      </c>
      <c r="AD28">
        <f t="shared" si="1"/>
        <v>0</v>
      </c>
      <c r="AE28">
        <f t="shared" si="5"/>
        <v>0</v>
      </c>
      <c r="AH28" s="1076" t="s">
        <v>750</v>
      </c>
      <c r="AI28" s="1076"/>
      <c r="AJ28" s="1076"/>
      <c r="AK28" s="1076"/>
      <c r="AL28" s="1076"/>
      <c r="AM28" s="1076"/>
      <c r="AN28" s="1076">
        <v>68</v>
      </c>
      <c r="AO28" s="1076"/>
      <c r="AP28" s="1076"/>
      <c r="AQ28" s="1076">
        <v>4.87</v>
      </c>
      <c r="AR28" s="1076"/>
      <c r="AU28" s="597">
        <v>61</v>
      </c>
    </row>
    <row r="29" spans="1:48" ht="47.25" customHeight="1">
      <c r="A29" s="480"/>
      <c r="B29" s="481"/>
      <c r="C29" s="479">
        <v>63</v>
      </c>
      <c r="D29" s="479">
        <v>1.0266666666666668</v>
      </c>
      <c r="E29" s="479"/>
      <c r="F29" s="1091" t="s">
        <v>751</v>
      </c>
      <c r="G29" s="1091"/>
      <c r="H29" s="1091"/>
      <c r="I29" s="1091"/>
      <c r="J29" s="1092"/>
      <c r="K29" s="455" t="s">
        <v>714</v>
      </c>
      <c r="L29" s="455" t="s">
        <v>715</v>
      </c>
      <c r="N29" s="571" t="str">
        <f>IF('All Meals'!C34="","",'All Meals'!C34)</f>
        <v/>
      </c>
      <c r="O29" s="572"/>
      <c r="P29" s="577"/>
      <c r="Q29" s="577"/>
      <c r="R29" s="577"/>
      <c r="S29" s="576"/>
      <c r="T29" s="574">
        <f t="shared" si="2"/>
        <v>0</v>
      </c>
      <c r="U29" s="574">
        <f t="shared" si="3"/>
        <v>0</v>
      </c>
      <c r="V29" s="574">
        <f t="shared" si="4"/>
        <v>0</v>
      </c>
      <c r="W29" s="574"/>
      <c r="X29" s="578"/>
      <c r="Y29" s="577"/>
      <c r="Z29" s="577"/>
      <c r="AA29" s="577"/>
      <c r="AB29" s="577"/>
      <c r="AC29">
        <f t="shared" si="0"/>
        <v>0</v>
      </c>
      <c r="AD29">
        <f t="shared" si="1"/>
        <v>0</v>
      </c>
      <c r="AE29">
        <f t="shared" si="5"/>
        <v>0</v>
      </c>
      <c r="AH29" s="1076" t="s">
        <v>752</v>
      </c>
      <c r="AI29" s="1076">
        <v>68</v>
      </c>
      <c r="AJ29" s="1076">
        <v>1.58</v>
      </c>
      <c r="AK29" s="1076" t="s">
        <v>753</v>
      </c>
      <c r="AL29" s="1076">
        <v>68</v>
      </c>
      <c r="AM29" s="1076">
        <v>1.58</v>
      </c>
      <c r="AN29" s="1076">
        <v>94</v>
      </c>
      <c r="AO29" s="1076">
        <v>1.58</v>
      </c>
      <c r="AP29" s="1076" t="s">
        <v>753</v>
      </c>
      <c r="AQ29" s="1093">
        <v>1.6</v>
      </c>
      <c r="AR29" s="1093"/>
      <c r="AU29" s="597">
        <v>70</v>
      </c>
    </row>
    <row r="30" spans="1:48" ht="47.25" customHeight="1">
      <c r="A30" s="480"/>
      <c r="B30" s="481"/>
      <c r="C30" s="479">
        <v>85.4</v>
      </c>
      <c r="D30" s="479">
        <v>1.7441666666666669</v>
      </c>
      <c r="E30" s="479"/>
      <c r="F30" s="1091" t="s">
        <v>754</v>
      </c>
      <c r="G30" s="1091"/>
      <c r="H30" s="1091"/>
      <c r="I30" s="1091"/>
      <c r="J30" s="1092"/>
      <c r="K30" s="455">
        <f>K28/5</f>
        <v>0</v>
      </c>
      <c r="L30" s="455">
        <f>L28/5</f>
        <v>0</v>
      </c>
      <c r="N30" s="571" t="str">
        <f>IF('All Meals'!C35="","",'All Meals'!C35)</f>
        <v/>
      </c>
      <c r="O30" s="572"/>
      <c r="P30" s="577"/>
      <c r="Q30" s="577"/>
      <c r="R30" s="577"/>
      <c r="S30" s="576"/>
      <c r="T30" s="574">
        <f t="shared" si="2"/>
        <v>0</v>
      </c>
      <c r="U30" s="574">
        <f t="shared" si="3"/>
        <v>0</v>
      </c>
      <c r="V30" s="574">
        <f t="shared" si="4"/>
        <v>0</v>
      </c>
      <c r="W30" s="574"/>
      <c r="X30" s="578"/>
      <c r="Y30" s="577"/>
      <c r="Z30" s="577"/>
      <c r="AA30" s="577"/>
      <c r="AB30" s="577"/>
      <c r="AC30">
        <f t="shared" si="0"/>
        <v>0</v>
      </c>
      <c r="AD30">
        <f t="shared" si="1"/>
        <v>0</v>
      </c>
      <c r="AE30">
        <f t="shared" si="5"/>
        <v>0</v>
      </c>
      <c r="AG30" s="445"/>
      <c r="AH30" s="1076" t="s">
        <v>755</v>
      </c>
      <c r="AI30" s="1076">
        <v>52</v>
      </c>
      <c r="AJ30" s="1076">
        <v>3.46</v>
      </c>
      <c r="AK30" s="1076" t="s">
        <v>755</v>
      </c>
      <c r="AL30" s="1076">
        <v>52</v>
      </c>
      <c r="AM30" s="1076">
        <v>3.46</v>
      </c>
      <c r="AN30" s="1076">
        <v>52</v>
      </c>
      <c r="AO30" s="1076">
        <v>3.46</v>
      </c>
      <c r="AP30" s="1076" t="s">
        <v>755</v>
      </c>
      <c r="AQ30" s="1076">
        <v>3.46</v>
      </c>
      <c r="AR30" s="1076"/>
      <c r="AU30" s="597">
        <v>6</v>
      </c>
    </row>
    <row r="31" spans="1:48" ht="47.25" customHeight="1">
      <c r="A31" s="482"/>
      <c r="B31" s="483"/>
      <c r="C31" s="483">
        <v>0</v>
      </c>
      <c r="D31" s="483">
        <v>0</v>
      </c>
      <c r="E31" s="483"/>
      <c r="F31" s="1099" t="s">
        <v>756</v>
      </c>
      <c r="G31" s="1099"/>
      <c r="H31" s="1099"/>
      <c r="I31" s="1099"/>
      <c r="J31" s="1100"/>
      <c r="K31" s="455"/>
      <c r="L31" s="455"/>
      <c r="N31" s="571" t="str">
        <f>IF('All Meals'!C36="","",'All Meals'!C36)</f>
        <v/>
      </c>
      <c r="O31" s="572"/>
      <c r="P31" s="577"/>
      <c r="Q31" s="577"/>
      <c r="R31" s="577"/>
      <c r="S31" s="576"/>
      <c r="T31" s="574">
        <f t="shared" si="2"/>
        <v>0</v>
      </c>
      <c r="U31" s="574">
        <f t="shared" si="3"/>
        <v>0</v>
      </c>
      <c r="V31" s="574">
        <f t="shared" si="4"/>
        <v>0</v>
      </c>
      <c r="W31" s="574"/>
      <c r="X31" s="578"/>
      <c r="Y31" s="577"/>
      <c r="Z31" s="577"/>
      <c r="AA31" s="577"/>
      <c r="AB31" s="577"/>
      <c r="AC31">
        <f t="shared" si="0"/>
        <v>0</v>
      </c>
      <c r="AD31">
        <f t="shared" si="1"/>
        <v>0</v>
      </c>
      <c r="AE31">
        <f t="shared" si="5"/>
        <v>0</v>
      </c>
      <c r="AG31" s="446"/>
      <c r="AH31" s="1076" t="s">
        <v>757</v>
      </c>
      <c r="AI31" s="1076">
        <v>73</v>
      </c>
      <c r="AJ31" s="1076">
        <v>1.2</v>
      </c>
      <c r="AK31" s="1076" t="s">
        <v>757</v>
      </c>
      <c r="AL31" s="1076">
        <v>73</v>
      </c>
      <c r="AM31" s="1076">
        <v>1.2</v>
      </c>
      <c r="AN31" s="1076">
        <v>73</v>
      </c>
      <c r="AO31" s="1076">
        <v>1.2</v>
      </c>
      <c r="AP31" s="1076" t="s">
        <v>757</v>
      </c>
      <c r="AQ31" s="1093">
        <v>1.2</v>
      </c>
      <c r="AR31" s="1093"/>
      <c r="AU31" s="597">
        <v>135</v>
      </c>
    </row>
    <row r="32" spans="1:48" ht="47.25" customHeight="1">
      <c r="B32" s="66"/>
      <c r="C32" s="66">
        <f>IF($B$28=1,C28,IF($B$28=2,C29,IF($B$28=3,C30,IF($B$28=4,C31,0))))</f>
        <v>0</v>
      </c>
      <c r="D32" s="66">
        <f>IF($B$28=1,D28,IF($B$28=2,D29,IF($B$28=3,D30,IF($B$28=4,D31,0))))</f>
        <v>0</v>
      </c>
      <c r="E32" s="66">
        <f>IF($B$28=1,E28,IF($B$28=2,E28,IF($B$28=3,E28,IF($B$28=4,0,0))))</f>
        <v>0</v>
      </c>
      <c r="N32" s="571" t="str">
        <f>IF('All Meals'!C37="","",'All Meals'!C37)</f>
        <v/>
      </c>
      <c r="O32" s="572"/>
      <c r="P32" s="577"/>
      <c r="Q32" s="577"/>
      <c r="R32" s="577"/>
      <c r="S32" s="576"/>
      <c r="T32" s="574">
        <f t="shared" si="2"/>
        <v>0</v>
      </c>
      <c r="U32" s="574">
        <f t="shared" si="3"/>
        <v>0</v>
      </c>
      <c r="V32" s="574">
        <f t="shared" si="4"/>
        <v>0</v>
      </c>
      <c r="W32" s="574"/>
      <c r="X32" s="578"/>
      <c r="Y32" s="577"/>
      <c r="Z32" s="577"/>
      <c r="AA32" s="577"/>
      <c r="AB32" s="577"/>
      <c r="AC32">
        <f t="shared" si="0"/>
        <v>0</v>
      </c>
      <c r="AD32">
        <f t="shared" si="1"/>
        <v>0</v>
      </c>
      <c r="AE32">
        <f t="shared" si="5"/>
        <v>0</v>
      </c>
      <c r="AG32" s="446"/>
      <c r="AH32" s="1076" t="s">
        <v>758</v>
      </c>
      <c r="AI32" s="1076">
        <v>29</v>
      </c>
      <c r="AJ32" s="1076">
        <v>0.19</v>
      </c>
      <c r="AK32" s="1076" t="s">
        <v>758</v>
      </c>
      <c r="AL32" s="1076">
        <v>29</v>
      </c>
      <c r="AM32" s="1076">
        <v>0.19</v>
      </c>
      <c r="AN32" s="1076">
        <v>29</v>
      </c>
      <c r="AO32" s="1076">
        <v>0.19</v>
      </c>
      <c r="AP32" s="1076" t="s">
        <v>758</v>
      </c>
      <c r="AQ32" s="1076">
        <v>0.19</v>
      </c>
      <c r="AR32" s="1076"/>
      <c r="AU32" s="597">
        <v>168</v>
      </c>
    </row>
    <row r="33" spans="1:48" ht="47.25" customHeight="1">
      <c r="A33" s="1077" t="s">
        <v>759</v>
      </c>
      <c r="B33" s="1077"/>
      <c r="C33" s="1077"/>
      <c r="D33" s="1077"/>
      <c r="E33" s="1077"/>
      <c r="F33" s="1077"/>
      <c r="G33" s="1077"/>
      <c r="H33" s="1077"/>
      <c r="I33" s="1077"/>
      <c r="J33" s="1077"/>
      <c r="K33" s="1094" t="s">
        <v>760</v>
      </c>
      <c r="L33" s="1095"/>
      <c r="N33" s="571" t="str">
        <f>IF('All Meals'!C38="","",'All Meals'!C38)</f>
        <v/>
      </c>
      <c r="O33" s="572"/>
      <c r="P33" s="577"/>
      <c r="Q33" s="577"/>
      <c r="R33" s="577"/>
      <c r="S33" s="576"/>
      <c r="T33" s="574">
        <f t="shared" si="2"/>
        <v>0</v>
      </c>
      <c r="U33" s="574">
        <f t="shared" si="3"/>
        <v>0</v>
      </c>
      <c r="V33" s="574">
        <f t="shared" si="4"/>
        <v>0</v>
      </c>
      <c r="W33" s="574"/>
      <c r="X33" s="578"/>
      <c r="Y33" s="577"/>
      <c r="Z33" s="577"/>
      <c r="AA33" s="577"/>
      <c r="AB33" s="577"/>
      <c r="AC33">
        <f t="shared" si="0"/>
        <v>0</v>
      </c>
      <c r="AD33">
        <f t="shared" si="1"/>
        <v>0</v>
      </c>
      <c r="AE33">
        <f t="shared" si="5"/>
        <v>0</v>
      </c>
      <c r="AG33" s="446"/>
      <c r="AH33" s="1076" t="s">
        <v>761</v>
      </c>
      <c r="AI33" s="1076">
        <v>43</v>
      </c>
      <c r="AJ33" s="1076">
        <v>0.66</v>
      </c>
      <c r="AK33" s="1076" t="s">
        <v>761</v>
      </c>
      <c r="AL33" s="1076">
        <v>43</v>
      </c>
      <c r="AM33" s="1076">
        <v>0.66</v>
      </c>
      <c r="AN33" s="1076">
        <v>43</v>
      </c>
      <c r="AO33" s="1076">
        <v>0.66</v>
      </c>
      <c r="AP33" s="1076" t="s">
        <v>761</v>
      </c>
      <c r="AQ33" s="1076">
        <v>0.66</v>
      </c>
      <c r="AR33" s="1076"/>
      <c r="AU33" s="597">
        <v>146</v>
      </c>
    </row>
    <row r="34" spans="1:48" ht="47.25" customHeight="1">
      <c r="A34" s="1101" t="s">
        <v>762</v>
      </c>
      <c r="B34" s="1102"/>
      <c r="C34" s="1102"/>
      <c r="D34" s="1102"/>
      <c r="E34" s="1102"/>
      <c r="F34" s="1102"/>
      <c r="G34" s="1103"/>
      <c r="H34" s="647"/>
      <c r="I34" s="647"/>
      <c r="J34" s="582">
        <f>IF(ISERROR(('Weekly Report'!G14)/SUM('Weekly Report'!G13:G17)*'Weekly Report'!G10),0,(('Weekly Report'!G14)/SUM('Weekly Report'!G13:G17)*'Weekly Report'!G10))</f>
        <v>0</v>
      </c>
      <c r="K34">
        <f>IF(SUM(E40:F40)&gt;0,E36,0)</f>
        <v>0</v>
      </c>
      <c r="L34">
        <f>K34/5</f>
        <v>0</v>
      </c>
      <c r="N34" s="571" t="str">
        <f>IF('All Meals'!C39="","",'All Meals'!C39)</f>
        <v/>
      </c>
      <c r="O34" s="572"/>
      <c r="P34" s="577"/>
      <c r="Q34" s="577"/>
      <c r="R34" s="577"/>
      <c r="S34" s="576"/>
      <c r="T34" s="574">
        <f t="shared" si="2"/>
        <v>0</v>
      </c>
      <c r="U34" s="574">
        <f t="shared" si="3"/>
        <v>0</v>
      </c>
      <c r="V34" s="574">
        <f t="shared" si="4"/>
        <v>0</v>
      </c>
      <c r="W34" s="574"/>
      <c r="X34" s="578"/>
      <c r="Y34" s="577"/>
      <c r="Z34" s="577"/>
      <c r="AA34" s="577"/>
      <c r="AB34" s="577"/>
      <c r="AC34">
        <f t="shared" si="0"/>
        <v>0</v>
      </c>
      <c r="AD34">
        <f t="shared" si="1"/>
        <v>0</v>
      </c>
      <c r="AE34">
        <f t="shared" si="5"/>
        <v>0</v>
      </c>
      <c r="AG34" s="446"/>
      <c r="AH34" s="1076" t="s">
        <v>763</v>
      </c>
      <c r="AI34" s="1076">
        <v>11</v>
      </c>
      <c r="AJ34" s="1076">
        <v>7.0000000000000007E-2</v>
      </c>
      <c r="AK34" s="1076" t="s">
        <v>763</v>
      </c>
      <c r="AL34" s="1076">
        <v>11</v>
      </c>
      <c r="AM34" s="1076">
        <v>7.0000000000000007E-2</v>
      </c>
      <c r="AN34" s="1076">
        <v>11</v>
      </c>
      <c r="AO34" s="1076">
        <v>7.0000000000000007E-2</v>
      </c>
      <c r="AP34" s="1076" t="s">
        <v>763</v>
      </c>
      <c r="AQ34" s="1076">
        <v>7.0000000000000007E-2</v>
      </c>
      <c r="AR34" s="1076"/>
      <c r="AU34" s="597">
        <v>134</v>
      </c>
    </row>
    <row r="35" spans="1:48" ht="47.25" customHeight="1">
      <c r="A35" s="1096" t="s">
        <v>764</v>
      </c>
      <c r="B35" s="1097"/>
      <c r="C35" s="1097"/>
      <c r="D35" s="1097"/>
      <c r="E35" s="1097"/>
      <c r="F35" s="1098"/>
      <c r="G35" s="1078" t="s">
        <v>765</v>
      </c>
      <c r="H35" s="1079"/>
      <c r="I35" s="1079"/>
      <c r="J35" s="1080"/>
      <c r="K35" s="455" t="s">
        <v>743</v>
      </c>
      <c r="L35" s="455" t="s">
        <v>744</v>
      </c>
      <c r="N35" s="571" t="str">
        <f>IF('All Meals'!C40="","",'All Meals'!C40)</f>
        <v/>
      </c>
      <c r="O35" s="572"/>
      <c r="P35" s="577"/>
      <c r="Q35" s="577"/>
      <c r="R35" s="577"/>
      <c r="S35" s="576"/>
      <c r="T35" s="574">
        <f t="shared" si="2"/>
        <v>0</v>
      </c>
      <c r="U35" s="574">
        <f t="shared" si="3"/>
        <v>0</v>
      </c>
      <c r="V35" s="574">
        <f t="shared" si="4"/>
        <v>0</v>
      </c>
      <c r="W35" s="574"/>
      <c r="X35" s="578"/>
      <c r="Y35" s="577"/>
      <c r="Z35" s="577"/>
      <c r="AA35" s="577"/>
      <c r="AB35" s="577"/>
      <c r="AC35">
        <f t="shared" si="0"/>
        <v>0</v>
      </c>
      <c r="AD35">
        <f t="shared" si="1"/>
        <v>0</v>
      </c>
      <c r="AE35">
        <f t="shared" si="5"/>
        <v>0</v>
      </c>
      <c r="AG35" s="446"/>
      <c r="AH35" s="1076" t="s">
        <v>766</v>
      </c>
      <c r="AI35" s="1076">
        <v>57</v>
      </c>
      <c r="AJ35" s="1076">
        <v>0.72</v>
      </c>
      <c r="AK35" s="1076" t="s">
        <v>766</v>
      </c>
      <c r="AL35" s="1076">
        <v>57</v>
      </c>
      <c r="AM35" s="1076">
        <v>0.72</v>
      </c>
      <c r="AN35" s="1076">
        <v>57</v>
      </c>
      <c r="AO35" s="1076">
        <v>0.72</v>
      </c>
      <c r="AP35" s="1076" t="s">
        <v>766</v>
      </c>
      <c r="AQ35" s="1076">
        <v>0.72</v>
      </c>
      <c r="AR35" s="1076"/>
      <c r="AU35" s="597">
        <v>88</v>
      </c>
    </row>
    <row r="36" spans="1:48" ht="47.25" customHeight="1">
      <c r="A36" s="487"/>
      <c r="B36" s="488">
        <v>4</v>
      </c>
      <c r="C36" s="472">
        <v>109.43333333333332</v>
      </c>
      <c r="D36" s="472">
        <v>0.35566666666666674</v>
      </c>
      <c r="E36" s="472">
        <v>128.97</v>
      </c>
      <c r="F36" s="489" t="s">
        <v>767</v>
      </c>
      <c r="G36" s="560"/>
      <c r="H36" s="561">
        <v>4</v>
      </c>
      <c r="I36" s="560">
        <v>3.6749999999999998</v>
      </c>
      <c r="J36" s="484" t="s">
        <v>767</v>
      </c>
      <c r="K36" s="515">
        <f>J34*I40</f>
        <v>0</v>
      </c>
      <c r="L36" s="455">
        <f>J34*D40</f>
        <v>0</v>
      </c>
      <c r="N36" s="571" t="str">
        <f>IF('All Meals'!C41="","",'All Meals'!C41)</f>
        <v/>
      </c>
      <c r="O36" s="572"/>
      <c r="P36" s="577"/>
      <c r="Q36" s="577"/>
      <c r="R36" s="577"/>
      <c r="S36" s="576"/>
      <c r="T36" s="574">
        <f t="shared" si="2"/>
        <v>0</v>
      </c>
      <c r="U36" s="574">
        <f t="shared" si="3"/>
        <v>0</v>
      </c>
      <c r="V36" s="574">
        <f t="shared" si="4"/>
        <v>0</v>
      </c>
      <c r="W36" s="574"/>
      <c r="X36" s="578"/>
      <c r="Y36" s="577"/>
      <c r="Z36" s="577"/>
      <c r="AA36" s="577"/>
      <c r="AB36" s="577"/>
      <c r="AC36">
        <f t="shared" si="0"/>
        <v>0</v>
      </c>
      <c r="AD36">
        <f t="shared" si="1"/>
        <v>0</v>
      </c>
      <c r="AE36">
        <f t="shared" si="5"/>
        <v>0</v>
      </c>
      <c r="AG36" s="446"/>
      <c r="AH36" s="1076" t="s">
        <v>768</v>
      </c>
      <c r="AI36" s="1076">
        <v>9</v>
      </c>
      <c r="AJ36" s="1076">
        <v>0</v>
      </c>
      <c r="AK36" s="1076" t="s">
        <v>768</v>
      </c>
      <c r="AL36" s="1076">
        <v>9</v>
      </c>
      <c r="AM36" s="1076">
        <v>0</v>
      </c>
      <c r="AN36" s="1076">
        <v>9</v>
      </c>
      <c r="AO36" s="1076">
        <v>0</v>
      </c>
      <c r="AP36" s="1076" t="s">
        <v>768</v>
      </c>
      <c r="AQ36" s="1076">
        <v>0</v>
      </c>
      <c r="AR36" s="1076"/>
      <c r="AU36" s="597">
        <v>82</v>
      </c>
    </row>
    <row r="37" spans="1:48" ht="47.25" customHeight="1">
      <c r="A37" s="490"/>
      <c r="B37" s="491"/>
      <c r="C37" s="472">
        <v>131.83333333333331</v>
      </c>
      <c r="D37" s="472">
        <v>1.0731666666666668</v>
      </c>
      <c r="E37" s="472"/>
      <c r="F37" s="492" t="s">
        <v>769</v>
      </c>
      <c r="G37" s="560"/>
      <c r="H37" s="562"/>
      <c r="I37" s="560">
        <v>12.25</v>
      </c>
      <c r="J37" s="485" t="s">
        <v>769</v>
      </c>
      <c r="K37" s="452" t="s">
        <v>714</v>
      </c>
      <c r="L37" s="455" t="s">
        <v>715</v>
      </c>
      <c r="N37" s="571" t="str">
        <f>IF('All Meals'!C42="","",'All Meals'!C42)</f>
        <v/>
      </c>
      <c r="O37" s="572"/>
      <c r="P37" s="577"/>
      <c r="Q37" s="577"/>
      <c r="R37" s="577"/>
      <c r="S37" s="576"/>
      <c r="T37" s="574">
        <f t="shared" si="2"/>
        <v>0</v>
      </c>
      <c r="U37" s="574">
        <f t="shared" si="3"/>
        <v>0</v>
      </c>
      <c r="V37" s="574">
        <f t="shared" si="4"/>
        <v>0</v>
      </c>
      <c r="W37" s="574"/>
      <c r="X37" s="578"/>
      <c r="Y37" s="577"/>
      <c r="Z37" s="577"/>
      <c r="AA37" s="577"/>
      <c r="AB37" s="577"/>
      <c r="AC37">
        <f t="shared" si="0"/>
        <v>0</v>
      </c>
      <c r="AD37">
        <f t="shared" si="1"/>
        <v>0</v>
      </c>
      <c r="AE37">
        <f t="shared" si="5"/>
        <v>0</v>
      </c>
      <c r="AG37" s="446"/>
      <c r="AH37" s="1076" t="s">
        <v>770</v>
      </c>
      <c r="AI37" s="1076">
        <v>38</v>
      </c>
      <c r="AJ37" s="1076">
        <v>0</v>
      </c>
      <c r="AK37" s="1076" t="s">
        <v>770</v>
      </c>
      <c r="AL37" s="1076">
        <v>38</v>
      </c>
      <c r="AM37" s="1076">
        <v>0</v>
      </c>
      <c r="AN37" s="1076">
        <v>38</v>
      </c>
      <c r="AO37" s="1076">
        <v>0</v>
      </c>
      <c r="AP37" s="1076" t="s">
        <v>770</v>
      </c>
      <c r="AQ37" s="1076">
        <v>0</v>
      </c>
      <c r="AR37" s="1076"/>
      <c r="AU37" s="597">
        <v>1</v>
      </c>
    </row>
    <row r="38" spans="1:48" ht="47.25" customHeight="1">
      <c r="A38" s="490"/>
      <c r="B38" s="491"/>
      <c r="C38" s="472">
        <v>154.23333333333332</v>
      </c>
      <c r="D38" s="472">
        <v>1.7906666666666669</v>
      </c>
      <c r="E38" s="472"/>
      <c r="F38" s="492" t="s">
        <v>771</v>
      </c>
      <c r="G38" s="560"/>
      <c r="H38" s="562"/>
      <c r="I38" s="560">
        <v>20.824999999999999</v>
      </c>
      <c r="J38" s="485" t="s">
        <v>771</v>
      </c>
      <c r="K38" s="268">
        <f>K36/5</f>
        <v>0</v>
      </c>
      <c r="L38" s="455">
        <f>L36/5</f>
        <v>0</v>
      </c>
      <c r="N38" s="571" t="str">
        <f>IF('All Meals'!C43="","",'All Meals'!C43)</f>
        <v/>
      </c>
      <c r="O38" s="572"/>
      <c r="P38" s="577"/>
      <c r="Q38" s="577"/>
      <c r="R38" s="577"/>
      <c r="S38" s="576"/>
      <c r="T38" s="574">
        <f t="shared" si="2"/>
        <v>0</v>
      </c>
      <c r="U38" s="574">
        <f t="shared" si="3"/>
        <v>0</v>
      </c>
      <c r="V38" s="574">
        <f t="shared" si="4"/>
        <v>0</v>
      </c>
      <c r="W38" s="574"/>
      <c r="X38" s="578"/>
      <c r="Y38" s="577"/>
      <c r="Z38" s="577"/>
      <c r="AA38" s="577"/>
      <c r="AB38" s="577"/>
      <c r="AC38">
        <f t="shared" si="0"/>
        <v>0</v>
      </c>
      <c r="AD38">
        <f t="shared" si="1"/>
        <v>0</v>
      </c>
      <c r="AE38">
        <f t="shared" si="5"/>
        <v>0</v>
      </c>
      <c r="AG38" s="446"/>
      <c r="AH38" s="1076" t="s">
        <v>772</v>
      </c>
      <c r="AI38" s="1076">
        <v>106</v>
      </c>
      <c r="AJ38" s="1076">
        <v>0.01</v>
      </c>
      <c r="AK38" s="1076" t="s">
        <v>772</v>
      </c>
      <c r="AL38" s="1076">
        <v>106</v>
      </c>
      <c r="AM38" s="1076">
        <v>0.01</v>
      </c>
      <c r="AN38" s="1076">
        <v>106</v>
      </c>
      <c r="AO38" s="1076">
        <v>0.01</v>
      </c>
      <c r="AP38" s="1076" t="s">
        <v>772</v>
      </c>
      <c r="AQ38" s="1076">
        <v>0.01</v>
      </c>
      <c r="AR38" s="1076"/>
      <c r="AU38" s="597">
        <v>24</v>
      </c>
    </row>
    <row r="39" spans="1:48" ht="47.25" customHeight="1">
      <c r="A39" s="493"/>
      <c r="B39" s="494"/>
      <c r="C39" s="494">
        <v>0</v>
      </c>
      <c r="D39" s="494">
        <v>0</v>
      </c>
      <c r="E39" s="494"/>
      <c r="F39" s="495" t="s">
        <v>773</v>
      </c>
      <c r="G39" s="563"/>
      <c r="H39" s="563"/>
      <c r="I39" s="564">
        <v>0</v>
      </c>
      <c r="J39" s="486" t="s">
        <v>773</v>
      </c>
      <c r="K39" s="453"/>
      <c r="N39" s="571" t="str">
        <f>IF('All Meals'!C44="","",'All Meals'!C44)</f>
        <v/>
      </c>
      <c r="O39" s="572"/>
      <c r="P39" s="577"/>
      <c r="Q39" s="577"/>
      <c r="R39" s="577"/>
      <c r="S39" s="576"/>
      <c r="T39" s="574">
        <f t="shared" si="2"/>
        <v>0</v>
      </c>
      <c r="U39" s="574">
        <f t="shared" si="3"/>
        <v>0</v>
      </c>
      <c r="V39" s="574">
        <f t="shared" si="4"/>
        <v>0</v>
      </c>
      <c r="W39" s="574"/>
      <c r="X39" s="578"/>
      <c r="Y39" s="577"/>
      <c r="Z39" s="577"/>
      <c r="AA39" s="577"/>
      <c r="AB39" s="577"/>
      <c r="AC39">
        <f t="shared" si="0"/>
        <v>0</v>
      </c>
      <c r="AD39">
        <f t="shared" si="1"/>
        <v>0</v>
      </c>
      <c r="AE39">
        <f t="shared" si="5"/>
        <v>0</v>
      </c>
      <c r="AG39" s="446"/>
      <c r="AH39" s="1076" t="s">
        <v>774</v>
      </c>
      <c r="AI39" s="1076">
        <v>3</v>
      </c>
      <c r="AJ39" s="1076">
        <v>0.01</v>
      </c>
      <c r="AK39" s="1076" t="s">
        <v>774</v>
      </c>
      <c r="AL39" s="1076">
        <v>3</v>
      </c>
      <c r="AM39" s="1076">
        <v>0.01</v>
      </c>
      <c r="AN39" s="1076">
        <v>3</v>
      </c>
      <c r="AO39" s="1076">
        <v>0.01</v>
      </c>
      <c r="AP39" s="1076" t="s">
        <v>774</v>
      </c>
      <c r="AQ39" s="1076">
        <v>0.01</v>
      </c>
      <c r="AR39" s="1076"/>
      <c r="AU39" s="597">
        <v>57</v>
      </c>
    </row>
    <row r="40" spans="1:48" ht="47.25" customHeight="1">
      <c r="B40" s="66"/>
      <c r="C40" s="66">
        <f>IF($B$36=1,C36,IF($B$36=2,C37,IF($B$36=3,C38,IF($B$36=4,C39,0))))</f>
        <v>0</v>
      </c>
      <c r="D40" s="66">
        <f>IF($B$36=1,D36,IF($B$36=2,D37,IF($B$36=3,D38,IF($B$36=4,D39,0))))</f>
        <v>0</v>
      </c>
      <c r="E40" s="66">
        <f>IF($B$36=1,E36,IF($B$36=2,E36,IF($B$36=3,E36,IF($B$36=4,0,0))))</f>
        <v>0</v>
      </c>
      <c r="F40" s="592">
        <f>IF($H$36=1,E36,IF($H$36=2,E36,IF($H$36=3,E36,IF($H$36=4,0,0))))</f>
        <v>0</v>
      </c>
      <c r="G40" s="455"/>
      <c r="H40" s="454">
        <f>IF($H$36=1,I36,IF($H$36=2,I37,IF($H$36=3,I38,IF($H$36=4,I39,0))))</f>
        <v>0</v>
      </c>
      <c r="I40" s="455">
        <f>SUM(C40,H40)</f>
        <v>0</v>
      </c>
      <c r="N40" s="571" t="str">
        <f>IF('All Meals'!C45="","",'All Meals'!C45)</f>
        <v/>
      </c>
      <c r="O40" s="572"/>
      <c r="P40" s="577"/>
      <c r="Q40" s="577"/>
      <c r="R40" s="577"/>
      <c r="S40" s="576"/>
      <c r="T40" s="574">
        <f t="shared" ref="T40:T56" si="6">P40*S40</f>
        <v>0</v>
      </c>
      <c r="U40" s="574">
        <f t="shared" ref="U40:U56" si="7">Q40*S40</f>
        <v>0</v>
      </c>
      <c r="V40" s="574">
        <f t="shared" si="4"/>
        <v>0</v>
      </c>
      <c r="W40" s="574"/>
      <c r="X40" s="578"/>
      <c r="Y40" s="577"/>
      <c r="Z40" s="577"/>
      <c r="AA40" s="577"/>
      <c r="AB40" s="577"/>
      <c r="AC40">
        <f t="shared" ref="AC40:AC56" si="8">Y40*AB40</f>
        <v>0</v>
      </c>
      <c r="AD40">
        <f t="shared" ref="AD40:AD56" si="9">Z40*AB40</f>
        <v>0</v>
      </c>
      <c r="AE40">
        <f t="shared" si="5"/>
        <v>0</v>
      </c>
      <c r="AG40" s="735" t="s">
        <v>733</v>
      </c>
      <c r="AH40" s="735"/>
      <c r="AI40" s="735"/>
      <c r="AJ40" s="735"/>
      <c r="AK40" s="735"/>
      <c r="AL40" s="735"/>
      <c r="AM40" s="735"/>
      <c r="AN40" s="735"/>
      <c r="AO40" s="735"/>
      <c r="AP40" s="735"/>
      <c r="AQ40" s="735"/>
      <c r="AR40" s="735"/>
      <c r="AS40" s="735"/>
      <c r="AT40" s="735"/>
      <c r="AU40" s="735"/>
      <c r="AV40" s="735"/>
    </row>
    <row r="41" spans="1:48" ht="47.25" customHeight="1">
      <c r="A41" s="1104" t="s">
        <v>775</v>
      </c>
      <c r="B41" s="1104"/>
      <c r="C41" s="1104"/>
      <c r="D41" s="1104"/>
      <c r="E41" s="1104"/>
      <c r="F41" s="1104"/>
      <c r="G41" s="1104"/>
      <c r="H41" s="1104"/>
      <c r="I41" s="1104"/>
      <c r="J41" s="1104"/>
      <c r="K41" s="1094" t="s">
        <v>736</v>
      </c>
      <c r="L41" s="1095"/>
      <c r="N41" s="571" t="str">
        <f>IF('All Meals'!C46="","",'All Meals'!C46)</f>
        <v/>
      </c>
      <c r="O41" s="572"/>
      <c r="P41" s="577"/>
      <c r="Q41" s="577"/>
      <c r="R41" s="577"/>
      <c r="S41" s="576"/>
      <c r="T41" s="574">
        <f t="shared" si="6"/>
        <v>0</v>
      </c>
      <c r="U41" s="574">
        <f t="shared" si="7"/>
        <v>0</v>
      </c>
      <c r="V41" s="574">
        <f t="shared" si="4"/>
        <v>0</v>
      </c>
      <c r="W41" s="574"/>
      <c r="X41" s="578"/>
      <c r="Y41" s="577"/>
      <c r="Z41" s="577"/>
      <c r="AA41" s="577"/>
      <c r="AB41" s="577"/>
      <c r="AC41">
        <f t="shared" si="8"/>
        <v>0</v>
      </c>
      <c r="AD41">
        <f t="shared" si="9"/>
        <v>0</v>
      </c>
      <c r="AE41">
        <f t="shared" si="5"/>
        <v>0</v>
      </c>
      <c r="AG41" s="446"/>
      <c r="AJ41" s="446"/>
      <c r="AN41" s="446"/>
    </row>
    <row r="42" spans="1:48" ht="47.25" customHeight="1">
      <c r="A42" s="1105" t="s">
        <v>776</v>
      </c>
      <c r="B42" s="1106"/>
      <c r="C42" s="1106"/>
      <c r="D42" s="1106"/>
      <c r="E42" s="1106"/>
      <c r="F42" s="1106"/>
      <c r="G42" s="1107"/>
      <c r="H42" s="648"/>
      <c r="I42" s="648"/>
      <c r="J42" s="583">
        <f>IF(ISERROR(('Weekly Report'!G15)/SUM('Weekly Report'!G13:G17)*'Weekly Report'!G10),0,'Weekly Report'!G15/SUM('Weekly Report'!G13:G17)*'Weekly Report'!G10)</f>
        <v>0</v>
      </c>
      <c r="K42">
        <f>J42*E48</f>
        <v>0</v>
      </c>
      <c r="L42">
        <f>K42/5</f>
        <v>0</v>
      </c>
      <c r="N42" s="571" t="str">
        <f>IF('All Meals'!C47="","",'All Meals'!C47)</f>
        <v/>
      </c>
      <c r="O42" s="572"/>
      <c r="P42" s="577"/>
      <c r="Q42" s="577"/>
      <c r="R42" s="577"/>
      <c r="S42" s="576"/>
      <c r="T42" s="574">
        <f t="shared" si="6"/>
        <v>0</v>
      </c>
      <c r="U42" s="574">
        <f t="shared" si="7"/>
        <v>0</v>
      </c>
      <c r="V42" s="574">
        <f t="shared" si="4"/>
        <v>0</v>
      </c>
      <c r="W42" s="574"/>
      <c r="X42" s="578"/>
      <c r="Y42" s="577"/>
      <c r="Z42" s="577"/>
      <c r="AA42" s="577"/>
      <c r="AB42" s="577"/>
      <c r="AC42">
        <f t="shared" si="8"/>
        <v>0</v>
      </c>
      <c r="AD42">
        <f t="shared" si="9"/>
        <v>0</v>
      </c>
      <c r="AE42">
        <f t="shared" si="5"/>
        <v>0</v>
      </c>
      <c r="AG42" s="446"/>
      <c r="AJ42" s="446"/>
      <c r="AN42" s="446"/>
    </row>
    <row r="43" spans="1:48" ht="47.25" customHeight="1">
      <c r="A43" s="1081" t="s">
        <v>777</v>
      </c>
      <c r="B43" s="1082"/>
      <c r="C43" s="1082"/>
      <c r="D43" s="1082"/>
      <c r="E43" s="1082"/>
      <c r="F43" s="1082"/>
      <c r="G43" s="1082"/>
      <c r="H43" s="1082"/>
      <c r="I43" s="1082"/>
      <c r="J43" s="1083"/>
      <c r="K43" s="455" t="s">
        <v>743</v>
      </c>
      <c r="L43" s="455" t="s">
        <v>744</v>
      </c>
      <c r="N43" s="571" t="str">
        <f>IF('All Meals'!C48="","",'All Meals'!C48)</f>
        <v/>
      </c>
      <c r="O43" s="572"/>
      <c r="P43" s="577"/>
      <c r="Q43" s="577"/>
      <c r="R43" s="577"/>
      <c r="S43" s="576"/>
      <c r="T43" s="574">
        <f t="shared" si="6"/>
        <v>0</v>
      </c>
      <c r="U43" s="574">
        <f t="shared" si="7"/>
        <v>0</v>
      </c>
      <c r="V43" s="574">
        <f t="shared" si="4"/>
        <v>0</v>
      </c>
      <c r="W43" s="574"/>
      <c r="X43" s="578"/>
      <c r="Y43" s="577"/>
      <c r="Z43" s="577"/>
      <c r="AA43" s="577"/>
      <c r="AB43" s="577"/>
      <c r="AC43">
        <f t="shared" si="8"/>
        <v>0</v>
      </c>
      <c r="AD43">
        <f t="shared" si="9"/>
        <v>0</v>
      </c>
      <c r="AE43">
        <f t="shared" si="5"/>
        <v>0</v>
      </c>
    </row>
    <row r="44" spans="1:48" ht="47.25" customHeight="1">
      <c r="A44" s="496"/>
      <c r="B44" s="497">
        <v>4</v>
      </c>
      <c r="C44" s="498">
        <v>246</v>
      </c>
      <c r="D44" s="498">
        <v>0.5475000000000001</v>
      </c>
      <c r="E44" s="498">
        <v>501.79</v>
      </c>
      <c r="F44" s="1084" t="s">
        <v>778</v>
      </c>
      <c r="G44" s="1084"/>
      <c r="H44" s="1084"/>
      <c r="I44" s="1084"/>
      <c r="J44" s="1085"/>
      <c r="K44" s="455">
        <f>C48*J42</f>
        <v>0</v>
      </c>
      <c r="L44" s="455">
        <f>J42*D48</f>
        <v>0</v>
      </c>
      <c r="N44" s="571" t="str">
        <f>IF('All Meals'!C49="","",'All Meals'!C49)</f>
        <v/>
      </c>
      <c r="O44" s="572"/>
      <c r="P44" s="577"/>
      <c r="Q44" s="577"/>
      <c r="R44" s="577"/>
      <c r="S44" s="576"/>
      <c r="T44" s="574">
        <f t="shared" si="6"/>
        <v>0</v>
      </c>
      <c r="U44" s="574">
        <f t="shared" si="7"/>
        <v>0</v>
      </c>
      <c r="V44" s="574">
        <f t="shared" si="4"/>
        <v>0</v>
      </c>
      <c r="W44" s="574"/>
      <c r="X44" s="578"/>
      <c r="Y44" s="577"/>
      <c r="Z44" s="577"/>
      <c r="AA44" s="577"/>
      <c r="AB44" s="577"/>
      <c r="AC44">
        <f t="shared" si="8"/>
        <v>0</v>
      </c>
      <c r="AD44">
        <f t="shared" si="9"/>
        <v>0</v>
      </c>
      <c r="AE44">
        <f t="shared" si="5"/>
        <v>0</v>
      </c>
    </row>
    <row r="45" spans="1:48" ht="47.25" customHeight="1">
      <c r="A45" s="499"/>
      <c r="B45" s="500"/>
      <c r="C45" s="498">
        <v>268.39999999999998</v>
      </c>
      <c r="D45" s="498">
        <v>1.2650000000000001</v>
      </c>
      <c r="E45" s="498"/>
      <c r="F45" s="1084" t="s">
        <v>779</v>
      </c>
      <c r="G45" s="1084"/>
      <c r="H45" s="1084"/>
      <c r="I45" s="1084"/>
      <c r="J45" s="1085"/>
      <c r="K45" s="455" t="s">
        <v>714</v>
      </c>
      <c r="L45" s="455" t="s">
        <v>715</v>
      </c>
      <c r="N45" s="571" t="str">
        <f>IF('All Meals'!C50="","",'All Meals'!C50)</f>
        <v/>
      </c>
      <c r="O45" s="572"/>
      <c r="P45" s="577"/>
      <c r="Q45" s="577"/>
      <c r="R45" s="577"/>
      <c r="S45" s="576"/>
      <c r="T45" s="574">
        <f t="shared" si="6"/>
        <v>0</v>
      </c>
      <c r="U45" s="574">
        <f t="shared" si="7"/>
        <v>0</v>
      </c>
      <c r="V45" s="574">
        <f t="shared" si="4"/>
        <v>0</v>
      </c>
      <c r="W45" s="574"/>
      <c r="X45" s="578"/>
      <c r="Y45" s="577"/>
      <c r="Z45" s="577"/>
      <c r="AA45" s="577"/>
      <c r="AB45" s="577"/>
      <c r="AC45">
        <f t="shared" si="8"/>
        <v>0</v>
      </c>
      <c r="AD45">
        <f t="shared" si="9"/>
        <v>0</v>
      </c>
      <c r="AE45">
        <f t="shared" si="5"/>
        <v>0</v>
      </c>
    </row>
    <row r="46" spans="1:48" ht="47.25" customHeight="1">
      <c r="A46" s="499"/>
      <c r="B46" s="500"/>
      <c r="C46" s="498">
        <v>290.8</v>
      </c>
      <c r="D46" s="498">
        <v>1.9825000000000002</v>
      </c>
      <c r="E46" s="498"/>
      <c r="F46" s="1084" t="s">
        <v>780</v>
      </c>
      <c r="G46" s="1084"/>
      <c r="H46" s="1084"/>
      <c r="I46" s="1084"/>
      <c r="J46" s="1085"/>
      <c r="K46" s="455">
        <f>K44/5</f>
        <v>0</v>
      </c>
      <c r="L46" s="455">
        <f>L44/5</f>
        <v>0</v>
      </c>
      <c r="N46" s="571" t="str">
        <f>IF('All Meals'!C51="","",'All Meals'!C51)</f>
        <v/>
      </c>
      <c r="O46" s="572"/>
      <c r="P46" s="577"/>
      <c r="Q46" s="577"/>
      <c r="R46" s="577"/>
      <c r="S46" s="576"/>
      <c r="T46" s="574">
        <f t="shared" si="6"/>
        <v>0</v>
      </c>
      <c r="U46" s="574">
        <f t="shared" si="7"/>
        <v>0</v>
      </c>
      <c r="V46" s="574">
        <f t="shared" si="4"/>
        <v>0</v>
      </c>
      <c r="W46" s="574"/>
      <c r="X46" s="578"/>
      <c r="Y46" s="577"/>
      <c r="Z46" s="577"/>
      <c r="AA46" s="577"/>
      <c r="AB46" s="577"/>
      <c r="AC46">
        <f t="shared" si="8"/>
        <v>0</v>
      </c>
      <c r="AD46">
        <f t="shared" si="9"/>
        <v>0</v>
      </c>
      <c r="AE46">
        <f t="shared" si="5"/>
        <v>0</v>
      </c>
    </row>
    <row r="47" spans="1:48" ht="47.25" customHeight="1">
      <c r="A47" s="501"/>
      <c r="B47" s="502"/>
      <c r="C47" s="502">
        <v>0</v>
      </c>
      <c r="D47" s="502">
        <v>0</v>
      </c>
      <c r="E47" s="502"/>
      <c r="F47" s="1086" t="s">
        <v>781</v>
      </c>
      <c r="G47" s="1086"/>
      <c r="H47" s="1086"/>
      <c r="I47" s="1086"/>
      <c r="J47" s="1087"/>
      <c r="N47" s="571" t="str">
        <f>IF('All Meals'!C52="","",'All Meals'!C52)</f>
        <v/>
      </c>
      <c r="O47" s="572"/>
      <c r="P47" s="577"/>
      <c r="Q47" s="577"/>
      <c r="R47" s="577"/>
      <c r="S47" s="576"/>
      <c r="T47" s="574">
        <f t="shared" si="6"/>
        <v>0</v>
      </c>
      <c r="U47" s="574">
        <f t="shared" si="7"/>
        <v>0</v>
      </c>
      <c r="V47" s="574">
        <f t="shared" si="4"/>
        <v>0</v>
      </c>
      <c r="W47" s="574"/>
      <c r="X47" s="578"/>
      <c r="Y47" s="577"/>
      <c r="Z47" s="577"/>
      <c r="AA47" s="577"/>
      <c r="AB47" s="577"/>
      <c r="AC47">
        <f t="shared" si="8"/>
        <v>0</v>
      </c>
      <c r="AD47">
        <f t="shared" si="9"/>
        <v>0</v>
      </c>
      <c r="AE47">
        <f t="shared" si="5"/>
        <v>0</v>
      </c>
    </row>
    <row r="48" spans="1:48" ht="47.25" customHeight="1">
      <c r="B48" s="66"/>
      <c r="C48" s="66">
        <f>IF($B$44=1,C44,IF($B$44=2,C45,IF($B$44=3,C46,IF($B$44=4,C47,0))))</f>
        <v>0</v>
      </c>
      <c r="D48" s="66">
        <f>IF($B$44=1,D44,IF($B$44=2,D45,IF($B$44=3,D46,IF($B$44=4,D47,0))))</f>
        <v>0</v>
      </c>
      <c r="E48" s="66">
        <f>IF($B$44=1,E44,IF($B$44=2,E44,IF($B$44=3,E44,IF($B$44=4,0,0))))</f>
        <v>0</v>
      </c>
      <c r="G48" s="455"/>
      <c r="J48" s="1"/>
      <c r="N48" s="571" t="str">
        <f>IF('All Meals'!C53="","",'All Meals'!C53)</f>
        <v/>
      </c>
      <c r="O48" s="572"/>
      <c r="P48" s="577"/>
      <c r="Q48" s="577"/>
      <c r="R48" s="577"/>
      <c r="S48" s="576"/>
      <c r="T48" s="574">
        <f t="shared" si="6"/>
        <v>0</v>
      </c>
      <c r="U48" s="574">
        <f t="shared" si="7"/>
        <v>0</v>
      </c>
      <c r="V48" s="574">
        <f t="shared" si="4"/>
        <v>0</v>
      </c>
      <c r="W48" s="574"/>
      <c r="X48" s="578"/>
      <c r="Y48" s="577"/>
      <c r="Z48" s="577"/>
      <c r="AA48" s="577"/>
      <c r="AB48" s="577"/>
      <c r="AC48">
        <f t="shared" si="8"/>
        <v>0</v>
      </c>
      <c r="AD48">
        <f t="shared" si="9"/>
        <v>0</v>
      </c>
      <c r="AE48">
        <f t="shared" si="5"/>
        <v>0</v>
      </c>
    </row>
    <row r="49" spans="1:31" ht="47.25" customHeight="1">
      <c r="A49" s="1088" t="s">
        <v>782</v>
      </c>
      <c r="B49" s="1088"/>
      <c r="C49" s="1088"/>
      <c r="D49" s="1088"/>
      <c r="E49" s="1088"/>
      <c r="F49" s="1088"/>
      <c r="G49" s="1088"/>
      <c r="H49" s="1088"/>
      <c r="I49" s="1088"/>
      <c r="J49" s="1088"/>
      <c r="K49" s="1094" t="s">
        <v>736</v>
      </c>
      <c r="L49" s="1095"/>
      <c r="N49" s="571" t="str">
        <f>IF('All Meals'!C54="","",'All Meals'!C54)</f>
        <v/>
      </c>
      <c r="O49" s="572"/>
      <c r="P49" s="577"/>
      <c r="Q49" s="577"/>
      <c r="R49" s="577"/>
      <c r="S49" s="576"/>
      <c r="T49" s="574">
        <f t="shared" si="6"/>
        <v>0</v>
      </c>
      <c r="U49" s="574">
        <f t="shared" si="7"/>
        <v>0</v>
      </c>
      <c r="V49" s="574">
        <f t="shared" si="4"/>
        <v>0</v>
      </c>
      <c r="W49" s="574"/>
      <c r="X49" s="578"/>
      <c r="Y49" s="577"/>
      <c r="Z49" s="577"/>
      <c r="AA49" s="577"/>
      <c r="AB49" s="577"/>
      <c r="AC49">
        <f t="shared" si="8"/>
        <v>0</v>
      </c>
      <c r="AD49">
        <f t="shared" si="9"/>
        <v>0</v>
      </c>
      <c r="AE49">
        <f t="shared" si="5"/>
        <v>0</v>
      </c>
    </row>
    <row r="50" spans="1:31" ht="47.25" customHeight="1">
      <c r="A50" s="1225" t="s">
        <v>783</v>
      </c>
      <c r="B50" s="1226"/>
      <c r="C50" s="1226"/>
      <c r="D50" s="1226"/>
      <c r="E50" s="1226"/>
      <c r="F50" s="1226"/>
      <c r="G50" s="1227"/>
      <c r="H50" s="642"/>
      <c r="I50" s="642"/>
      <c r="J50" s="584">
        <f>IF(ISERROR(('Weekly Report'!G16)/SUM('Weekly Report'!G13:G17)*'Weekly Report'!G10),0,('Weekly Report'!G16)/SUM('Weekly Report'!G13:G17)*'Weekly Report'!G10)</f>
        <v>0</v>
      </c>
      <c r="K50">
        <f>J50*E56</f>
        <v>0</v>
      </c>
      <c r="L50">
        <f>K50/5</f>
        <v>0</v>
      </c>
      <c r="N50" s="571" t="str">
        <f>IF('All Meals'!C55="","",'All Meals'!C55)</f>
        <v/>
      </c>
      <c r="O50" s="572"/>
      <c r="P50" s="577"/>
      <c r="Q50" s="577"/>
      <c r="R50" s="577"/>
      <c r="S50" s="576"/>
      <c r="T50" s="574">
        <f t="shared" si="6"/>
        <v>0</v>
      </c>
      <c r="U50" s="574">
        <f t="shared" si="7"/>
        <v>0</v>
      </c>
      <c r="V50" s="574">
        <f t="shared" si="4"/>
        <v>0</v>
      </c>
      <c r="W50" s="574"/>
      <c r="X50" s="578"/>
      <c r="Y50" s="577"/>
      <c r="Z50" s="577"/>
      <c r="AA50" s="577"/>
      <c r="AB50" s="577"/>
      <c r="AC50">
        <f t="shared" si="8"/>
        <v>0</v>
      </c>
      <c r="AD50">
        <f t="shared" si="9"/>
        <v>0</v>
      </c>
      <c r="AE50">
        <f t="shared" si="5"/>
        <v>0</v>
      </c>
    </row>
    <row r="51" spans="1:31" ht="47.25" customHeight="1">
      <c r="A51" s="1228" t="s">
        <v>784</v>
      </c>
      <c r="B51" s="1229"/>
      <c r="C51" s="1229"/>
      <c r="D51" s="1229"/>
      <c r="E51" s="1229"/>
      <c r="F51" s="1229"/>
      <c r="G51" s="1229"/>
      <c r="H51" s="1229"/>
      <c r="I51" s="1229"/>
      <c r="J51" s="1230"/>
      <c r="K51" s="455" t="s">
        <v>743</v>
      </c>
      <c r="L51" s="455" t="s">
        <v>744</v>
      </c>
      <c r="N51" s="571" t="str">
        <f>IF('All Meals'!C56="","",'All Meals'!C56)</f>
        <v/>
      </c>
      <c r="O51" s="572"/>
      <c r="P51" s="577"/>
      <c r="Q51" s="577"/>
      <c r="R51" s="577"/>
      <c r="S51" s="576"/>
      <c r="T51" s="574">
        <f t="shared" si="6"/>
        <v>0</v>
      </c>
      <c r="U51" s="574">
        <f t="shared" si="7"/>
        <v>0</v>
      </c>
      <c r="V51" s="574">
        <f t="shared" si="4"/>
        <v>0</v>
      </c>
      <c r="W51" s="574"/>
      <c r="X51" s="578"/>
      <c r="Y51" s="577"/>
      <c r="Z51" s="577"/>
      <c r="AA51" s="577"/>
      <c r="AB51" s="577"/>
      <c r="AC51">
        <f t="shared" si="8"/>
        <v>0</v>
      </c>
      <c r="AD51">
        <f t="shared" si="9"/>
        <v>0</v>
      </c>
      <c r="AE51">
        <f t="shared" si="5"/>
        <v>0</v>
      </c>
    </row>
    <row r="52" spans="1:31" ht="47.25" customHeight="1">
      <c r="A52" s="503"/>
      <c r="B52" s="504">
        <v>4</v>
      </c>
      <c r="C52" s="505">
        <v>161.02857142857141</v>
      </c>
      <c r="D52" s="505">
        <v>0.50550000000000006</v>
      </c>
      <c r="E52" s="505">
        <v>269.75</v>
      </c>
      <c r="F52" s="1089" t="s">
        <v>785</v>
      </c>
      <c r="G52" s="1089"/>
      <c r="H52" s="1089"/>
      <c r="I52" s="1089"/>
      <c r="J52" s="1090"/>
      <c r="K52" s="455">
        <f>C56*J50</f>
        <v>0</v>
      </c>
      <c r="L52" s="455">
        <f>J50*D56</f>
        <v>0</v>
      </c>
      <c r="N52" s="571" t="str">
        <f>IF('All Meals'!C57="","",'All Meals'!C57)</f>
        <v/>
      </c>
      <c r="O52" s="572"/>
      <c r="P52" s="577"/>
      <c r="Q52" s="577"/>
      <c r="R52" s="577"/>
      <c r="S52" s="576"/>
      <c r="T52" s="574">
        <f t="shared" si="6"/>
        <v>0</v>
      </c>
      <c r="U52" s="574">
        <f t="shared" si="7"/>
        <v>0</v>
      </c>
      <c r="V52" s="574">
        <f t="shared" si="4"/>
        <v>0</v>
      </c>
      <c r="W52" s="574"/>
      <c r="X52" s="578"/>
      <c r="Y52" s="577"/>
      <c r="Z52" s="577"/>
      <c r="AA52" s="577"/>
      <c r="AB52" s="577"/>
      <c r="AC52">
        <f t="shared" si="8"/>
        <v>0</v>
      </c>
      <c r="AD52">
        <f t="shared" si="9"/>
        <v>0</v>
      </c>
      <c r="AE52">
        <f t="shared" si="5"/>
        <v>0</v>
      </c>
    </row>
    <row r="53" spans="1:31" ht="47.25" customHeight="1">
      <c r="A53" s="506"/>
      <c r="B53" s="507"/>
      <c r="C53" s="505">
        <v>183.42857142857142</v>
      </c>
      <c r="D53" s="505">
        <v>1.2230000000000001</v>
      </c>
      <c r="E53" s="505"/>
      <c r="F53" s="1089" t="s">
        <v>786</v>
      </c>
      <c r="G53" s="1089"/>
      <c r="H53" s="1089"/>
      <c r="I53" s="1089"/>
      <c r="J53" s="1090"/>
      <c r="K53" s="455" t="s">
        <v>714</v>
      </c>
      <c r="L53" s="455" t="s">
        <v>715</v>
      </c>
      <c r="N53" s="571" t="str">
        <f>IF('All Meals'!C58="","",'All Meals'!C58)</f>
        <v/>
      </c>
      <c r="O53" s="572"/>
      <c r="P53" s="577"/>
      <c r="Q53" s="577"/>
      <c r="R53" s="577"/>
      <c r="S53" s="576"/>
      <c r="T53" s="574">
        <f t="shared" si="6"/>
        <v>0</v>
      </c>
      <c r="U53" s="574">
        <f t="shared" si="7"/>
        <v>0</v>
      </c>
      <c r="V53" s="574">
        <f t="shared" si="4"/>
        <v>0</v>
      </c>
      <c r="W53" s="574"/>
      <c r="X53" s="578"/>
      <c r="Y53" s="577"/>
      <c r="Z53" s="577"/>
      <c r="AA53" s="577"/>
      <c r="AB53" s="577"/>
      <c r="AC53">
        <f t="shared" si="8"/>
        <v>0</v>
      </c>
      <c r="AD53">
        <f t="shared" si="9"/>
        <v>0</v>
      </c>
      <c r="AE53">
        <f t="shared" si="5"/>
        <v>0</v>
      </c>
    </row>
    <row r="54" spans="1:31" ht="47.25" customHeight="1">
      <c r="A54" s="506"/>
      <c r="B54" s="507"/>
      <c r="C54" s="505">
        <v>205.82857142857142</v>
      </c>
      <c r="D54" s="505">
        <v>1.9405000000000001</v>
      </c>
      <c r="E54" s="505"/>
      <c r="F54" s="1089" t="s">
        <v>787</v>
      </c>
      <c r="G54" s="1089"/>
      <c r="H54" s="1089"/>
      <c r="I54" s="1089"/>
      <c r="J54" s="1090"/>
      <c r="K54" s="455">
        <f>K52/5</f>
        <v>0</v>
      </c>
      <c r="L54" s="455">
        <f>L52/5</f>
        <v>0</v>
      </c>
      <c r="N54" s="571" t="str">
        <f>IF('All Meals'!C59="","",'All Meals'!C59)</f>
        <v/>
      </c>
      <c r="O54" s="572"/>
      <c r="P54" s="577"/>
      <c r="Q54" s="577"/>
      <c r="R54" s="577"/>
      <c r="S54" s="576"/>
      <c r="T54" s="574">
        <f t="shared" si="6"/>
        <v>0</v>
      </c>
      <c r="U54" s="574">
        <f t="shared" si="7"/>
        <v>0</v>
      </c>
      <c r="V54" s="574">
        <f t="shared" si="4"/>
        <v>0</v>
      </c>
      <c r="W54" s="574"/>
      <c r="X54" s="578"/>
      <c r="Y54" s="577"/>
      <c r="Z54" s="577"/>
      <c r="AA54" s="577"/>
      <c r="AB54" s="577"/>
      <c r="AC54">
        <f t="shared" si="8"/>
        <v>0</v>
      </c>
      <c r="AD54">
        <f t="shared" si="9"/>
        <v>0</v>
      </c>
      <c r="AE54">
        <f t="shared" si="5"/>
        <v>0</v>
      </c>
    </row>
    <row r="55" spans="1:31" ht="47.25" customHeight="1">
      <c r="A55" s="508"/>
      <c r="B55" s="509"/>
      <c r="C55" s="509">
        <v>0</v>
      </c>
      <c r="D55" s="509">
        <v>0</v>
      </c>
      <c r="E55" s="509"/>
      <c r="F55" s="1210" t="s">
        <v>788</v>
      </c>
      <c r="G55" s="1210"/>
      <c r="H55" s="1210"/>
      <c r="I55" s="1210"/>
      <c r="J55" s="1211"/>
      <c r="N55" s="571" t="str">
        <f>IF('All Meals'!C60="","",'All Meals'!C60)</f>
        <v/>
      </c>
      <c r="O55" s="572"/>
      <c r="P55" s="577"/>
      <c r="Q55" s="577"/>
      <c r="R55" s="577"/>
      <c r="S55" s="576"/>
      <c r="T55" s="574">
        <f t="shared" si="6"/>
        <v>0</v>
      </c>
      <c r="U55" s="574">
        <f t="shared" si="7"/>
        <v>0</v>
      </c>
      <c r="V55" s="574">
        <f t="shared" si="4"/>
        <v>0</v>
      </c>
      <c r="W55" s="574"/>
      <c r="X55" s="578"/>
      <c r="Y55" s="577"/>
      <c r="Z55" s="577"/>
      <c r="AA55" s="577"/>
      <c r="AB55" s="577"/>
      <c r="AC55">
        <f t="shared" si="8"/>
        <v>0</v>
      </c>
      <c r="AD55">
        <f t="shared" si="9"/>
        <v>0</v>
      </c>
      <c r="AE55">
        <f t="shared" si="5"/>
        <v>0</v>
      </c>
    </row>
    <row r="56" spans="1:31" ht="47.25" customHeight="1">
      <c r="B56" s="66"/>
      <c r="C56" s="66">
        <f>IF($B$52=1,C52,IF($B$52=2,C53,IF($B$52=3,C54,IF($B$52=4,C55,0))))</f>
        <v>0</v>
      </c>
      <c r="D56" s="66">
        <f>IF($B$52=1,D52,IF($B$52=2,D53,IF($B$52=3,D54,IF($B$52=4,D55,0))))</f>
        <v>0</v>
      </c>
      <c r="E56" s="66">
        <f>IF($B$52=1,E52,IF($B$52=2,E52,IF($B$52=3,E52,IF($B$52=4,0,0))))</f>
        <v>0</v>
      </c>
      <c r="N56" s="571" t="str">
        <f>IF('All Meals'!C61="","",'All Meals'!C61)</f>
        <v/>
      </c>
      <c r="O56" s="572"/>
      <c r="P56" s="577"/>
      <c r="Q56" s="577"/>
      <c r="R56" s="577"/>
      <c r="S56" s="576"/>
      <c r="T56" s="574">
        <f t="shared" si="6"/>
        <v>0</v>
      </c>
      <c r="U56" s="574">
        <f t="shared" si="7"/>
        <v>0</v>
      </c>
      <c r="V56" s="574">
        <f t="shared" si="4"/>
        <v>0</v>
      </c>
      <c r="W56" s="574"/>
      <c r="X56" s="578"/>
      <c r="Y56" s="577"/>
      <c r="Z56" s="577"/>
      <c r="AA56" s="577"/>
      <c r="AB56" s="577"/>
      <c r="AC56">
        <f t="shared" si="8"/>
        <v>0</v>
      </c>
      <c r="AD56">
        <f t="shared" si="9"/>
        <v>0</v>
      </c>
      <c r="AE56">
        <f>AA56*AB56</f>
        <v>0</v>
      </c>
    </row>
    <row r="57" spans="1:31" ht="47.25" customHeight="1" thickBot="1">
      <c r="A57" s="1212" t="s">
        <v>789</v>
      </c>
      <c r="B57" s="1212"/>
      <c r="C57" s="1212"/>
      <c r="D57" s="1212"/>
      <c r="E57" s="1212"/>
      <c r="F57" s="1212"/>
      <c r="G57" s="1212"/>
      <c r="H57" s="1212"/>
      <c r="I57" s="1212"/>
      <c r="J57" s="1212"/>
      <c r="K57" s="1094" t="s">
        <v>736</v>
      </c>
      <c r="L57" s="1095"/>
      <c r="N57" s="1"/>
      <c r="O57" s="1"/>
    </row>
    <row r="58" spans="1:31" ht="47.25" customHeight="1">
      <c r="A58" s="1213" t="s">
        <v>790</v>
      </c>
      <c r="B58" s="1214"/>
      <c r="C58" s="1214"/>
      <c r="D58" s="1214"/>
      <c r="E58" s="1214"/>
      <c r="F58" s="1214"/>
      <c r="G58" s="1215"/>
      <c r="H58" s="640"/>
      <c r="I58" s="640"/>
      <c r="J58" s="585">
        <f>IF(ISERROR(('Weekly Report'!G17)/SUM('Weekly Report'!G13:G17)*'Weekly Report'!G10),0,('Weekly Report'!G17)/SUM('Weekly Report'!G13:G17)*'Weekly Report'!G10)</f>
        <v>0</v>
      </c>
      <c r="K58">
        <f>J58*E64</f>
        <v>0</v>
      </c>
      <c r="L58">
        <f>K58/5</f>
        <v>0</v>
      </c>
      <c r="N58" s="1"/>
      <c r="O58" s="1"/>
      <c r="P58" s="1231" t="s">
        <v>791</v>
      </c>
      <c r="Q58" s="1232"/>
      <c r="R58" s="1232"/>
      <c r="S58" s="1232"/>
      <c r="T58" s="1232"/>
      <c r="U58" s="1232"/>
      <c r="V58" s="1232"/>
      <c r="W58" s="1232"/>
      <c r="X58" s="1233"/>
    </row>
    <row r="59" spans="1:31" ht="47.25" customHeight="1">
      <c r="A59" s="1234" t="s">
        <v>792</v>
      </c>
      <c r="B59" s="1235"/>
      <c r="C59" s="1235"/>
      <c r="D59" s="1235"/>
      <c r="E59" s="1235"/>
      <c r="F59" s="1235"/>
      <c r="G59" s="1235"/>
      <c r="H59" s="1235"/>
      <c r="I59" s="1235"/>
      <c r="J59" s="1236"/>
      <c r="K59" s="455" t="s">
        <v>743</v>
      </c>
      <c r="L59" s="455" t="s">
        <v>744</v>
      </c>
      <c r="N59" s="1"/>
      <c r="O59" s="1"/>
      <c r="P59" s="169" t="s">
        <v>793</v>
      </c>
      <c r="Q59" s="1254" t="s">
        <v>794</v>
      </c>
      <c r="R59" s="1255"/>
      <c r="S59" s="1237" t="s">
        <v>795</v>
      </c>
      <c r="T59" s="1238"/>
      <c r="U59" s="1238"/>
      <c r="V59" s="1239"/>
      <c r="W59" s="639"/>
      <c r="X59" s="170" t="s">
        <v>796</v>
      </c>
    </row>
    <row r="60" spans="1:31" ht="47.25" customHeight="1">
      <c r="A60" s="90"/>
      <c r="B60" s="510">
        <v>4</v>
      </c>
      <c r="C60" s="511">
        <v>38.18181818181818</v>
      </c>
      <c r="D60" s="511">
        <v>6.5545454545454546E-2</v>
      </c>
      <c r="E60" s="511">
        <v>85.11</v>
      </c>
      <c r="F60" s="1240" t="s">
        <v>797</v>
      </c>
      <c r="G60" s="1240"/>
      <c r="H60" s="1240"/>
      <c r="I60" s="1240"/>
      <c r="J60" s="1241"/>
      <c r="K60" s="455"/>
      <c r="L60" s="455"/>
      <c r="N60" s="1"/>
      <c r="O60" s="1"/>
      <c r="P60" s="1242" t="s">
        <v>798</v>
      </c>
      <c r="Q60" s="1256" t="s">
        <v>799</v>
      </c>
      <c r="R60" s="1257"/>
      <c r="S60" s="1246" t="s">
        <v>800</v>
      </c>
      <c r="T60" s="1247"/>
      <c r="U60" s="1247"/>
      <c r="V60" s="1247"/>
      <c r="W60" s="1248"/>
      <c r="X60" s="1244" t="str">
        <f>IF(AND(Q61&gt;=Q66,Q61&lt;=R66),"Estimated calories are within the required range", IF(AND(Q61&lt;Q66,Q61&gt;=S66), "Estimated calories are below the calorie minimum but within 25 calories, follow up with State agency", IF(AND(Q61&gt;R66,Q61&lt;=T66), "Estimated calories are above the calorie maximum but within 25 calories, follow up with State agency", "Estimated calories are NOT within the required range")))</f>
        <v>Estimated calories are NOT within the required range</v>
      </c>
    </row>
    <row r="61" spans="1:31" ht="47.25" customHeight="1">
      <c r="A61" s="512"/>
      <c r="B61" s="513"/>
      <c r="C61" s="511">
        <v>65.181818181818187</v>
      </c>
      <c r="D61" s="511">
        <v>1.9397954545454545</v>
      </c>
      <c r="E61" s="511"/>
      <c r="F61" s="1240" t="s">
        <v>801</v>
      </c>
      <c r="G61" s="1240"/>
      <c r="H61" s="1240"/>
      <c r="I61" s="1240"/>
      <c r="J61" s="1241"/>
      <c r="K61" s="455">
        <f>C64*J58</f>
        <v>0</v>
      </c>
      <c r="L61" s="455">
        <f>J58*D64</f>
        <v>0</v>
      </c>
      <c r="P61" s="1243"/>
      <c r="Q61" s="1252">
        <f>ROUND(SUM(K67,P72,Y72),2)</f>
        <v>0</v>
      </c>
      <c r="R61" s="1253"/>
      <c r="S61" s="1249"/>
      <c r="T61" s="1250"/>
      <c r="U61" s="1250"/>
      <c r="V61" s="1250"/>
      <c r="W61" s="1251"/>
      <c r="X61" s="1245"/>
    </row>
    <row r="62" spans="1:31" ht="47.25" customHeight="1">
      <c r="A62" s="512"/>
      <c r="B62" s="513"/>
      <c r="C62" s="511">
        <v>119.18181818181819</v>
      </c>
      <c r="D62" s="511">
        <v>5.6882954545454547</v>
      </c>
      <c r="E62" s="511"/>
      <c r="F62" s="1240" t="s">
        <v>802</v>
      </c>
      <c r="G62" s="1240"/>
      <c r="H62" s="1240"/>
      <c r="I62" s="1240"/>
      <c r="J62" s="1241"/>
      <c r="K62" s="455"/>
      <c r="L62" s="455"/>
      <c r="P62" s="1242" t="s">
        <v>803</v>
      </c>
      <c r="Q62" s="1256" t="s">
        <v>804</v>
      </c>
      <c r="R62" s="1257"/>
      <c r="S62" s="1272" t="s">
        <v>805</v>
      </c>
      <c r="T62" s="1273"/>
      <c r="U62" s="1273"/>
      <c r="V62" s="1273"/>
      <c r="W62" s="1274"/>
      <c r="X62" s="1260" t="str">
        <f>IF(Q63&lt;0.1,"Estimated percent of saturated fat meets the requirement",IF(AND(Q63&gt;=0.1,Q63&lt;=0.105),"Estimated percent of saturated fat is above the requirement by less than a half percent, follow up with State agency","Estimated percent of saturated fat does NOT meet the requirement"))</f>
        <v>Estimated percent of saturated fat meets the requirement</v>
      </c>
      <c r="Y62" s="448"/>
    </row>
    <row r="63" spans="1:31" ht="47.25" customHeight="1">
      <c r="A63" s="210"/>
      <c r="B63" s="514"/>
      <c r="C63" s="514">
        <v>0</v>
      </c>
      <c r="D63" s="514">
        <v>0</v>
      </c>
      <c r="E63" s="514"/>
      <c r="F63" s="1262" t="s">
        <v>806</v>
      </c>
      <c r="G63" s="1262"/>
      <c r="H63" s="1262"/>
      <c r="I63" s="1262"/>
      <c r="J63" s="1263"/>
      <c r="K63" s="455" t="s">
        <v>714</v>
      </c>
      <c r="L63" s="455" t="s">
        <v>715</v>
      </c>
      <c r="O63" s="449"/>
      <c r="P63" s="1259"/>
      <c r="Q63" s="1264">
        <f>ROUND(IF(ISERROR(SUM(L67,Q72,Z72)*9/Q61),0,SUM(L67,Q72,Z72)*9/Q61),2)</f>
        <v>0</v>
      </c>
      <c r="R63" s="1265"/>
      <c r="S63" s="1275"/>
      <c r="T63" s="1276"/>
      <c r="U63" s="1276"/>
      <c r="V63" s="1276"/>
      <c r="W63" s="1277"/>
      <c r="X63" s="1261"/>
    </row>
    <row r="64" spans="1:31" ht="33.75" customHeight="1">
      <c r="B64" s="66"/>
      <c r="C64" s="66">
        <f>IF($B$60=1,C60,IF($B$60=2,C61,IF($B$60=3,C62,IF($B$60=4,C63,0))))</f>
        <v>0</v>
      </c>
      <c r="D64" s="66">
        <f>IF($B$60=1,D60,IF($B$60=2,D61,IF($B$60=3,D62,IF($B$60=4,D63,0))))</f>
        <v>0</v>
      </c>
      <c r="E64" s="66">
        <f>IF($B$60=1,E60,IF($B$60=2,E60,IF($B$60=3,E60,IF($B$60=4,0,0))))</f>
        <v>0</v>
      </c>
      <c r="G64" s="457"/>
      <c r="H64" s="457"/>
      <c r="I64" s="457"/>
      <c r="J64" s="457"/>
      <c r="K64" s="455">
        <f>K61/5</f>
        <v>0</v>
      </c>
      <c r="L64" s="455">
        <f>L61/5</f>
        <v>0</v>
      </c>
      <c r="P64" s="1281" t="s">
        <v>807</v>
      </c>
      <c r="Q64" s="1256" t="s">
        <v>799</v>
      </c>
      <c r="R64" s="1257"/>
      <c r="S64" s="1272" t="s">
        <v>808</v>
      </c>
      <c r="T64" s="1273"/>
      <c r="U64" s="1273"/>
      <c r="V64" s="1273"/>
      <c r="W64" s="1274"/>
      <c r="X64" s="1244" t="str">
        <f>IF(Q65&lt;=V66,"Estimated sodium level MEETS the requirement", IF(AND(Q65&gt;V66,Q65&lt;=(V66+40)),"Estimated sodium level is above the requirement BUT within 40mg, follow up with State agency","Estimated sodium level does NOT meet the requirement"))</f>
        <v>Estimated sodium level MEETS the requirement</v>
      </c>
    </row>
    <row r="65" spans="1:28" ht="27.75" customHeight="1" thickBot="1">
      <c r="P65" s="1282"/>
      <c r="Q65" s="1283">
        <f>ROUND(SUM(K70,S72,AB72),2)</f>
        <v>0</v>
      </c>
      <c r="R65" s="1284"/>
      <c r="S65" s="1278"/>
      <c r="T65" s="1279"/>
      <c r="U65" s="1279"/>
      <c r="V65" s="1279"/>
      <c r="W65" s="1280"/>
      <c r="X65" s="1245"/>
    </row>
    <row r="66" spans="1:28" ht="22.5" hidden="1" customHeight="1">
      <c r="G66" s="1221" t="s">
        <v>809</v>
      </c>
      <c r="H66" s="1221"/>
      <c r="I66" s="1221"/>
      <c r="J66" s="1221"/>
      <c r="Q66">
        <v>550</v>
      </c>
      <c r="R66">
        <v>650</v>
      </c>
      <c r="S66">
        <v>525</v>
      </c>
      <c r="T66">
        <v>675</v>
      </c>
      <c r="V66">
        <v>1110</v>
      </c>
    </row>
    <row r="67" spans="1:28" ht="15" hidden="1" customHeight="1">
      <c r="K67" s="455">
        <f>SUM(K11,K20,K30,K38,K46,K54,K64)</f>
        <v>0</v>
      </c>
      <c r="L67" s="455">
        <f>SUM(L11,L20,L30,L38,L46,L54,L64)</f>
        <v>0</v>
      </c>
      <c r="S67">
        <f>SUM(S8:S56)</f>
        <v>0</v>
      </c>
      <c r="Y67">
        <f>SUM(Y8:Y56)</f>
        <v>0</v>
      </c>
      <c r="Z67">
        <f>SUM(Z8:Z56)</f>
        <v>0</v>
      </c>
      <c r="AB67">
        <f>SUM(AB8:AB56)</f>
        <v>0</v>
      </c>
    </row>
    <row r="68" spans="1:28" ht="15" hidden="1" customHeight="1">
      <c r="P68" t="s">
        <v>810</v>
      </c>
      <c r="Q68" t="s">
        <v>811</v>
      </c>
      <c r="S68" t="s">
        <v>812</v>
      </c>
      <c r="Y68" t="s">
        <v>699</v>
      </c>
      <c r="Z68" t="s">
        <v>811</v>
      </c>
      <c r="AB68" t="s">
        <v>812</v>
      </c>
    </row>
    <row r="69" spans="1:28" ht="15" hidden="1" customHeight="1">
      <c r="J69" t="s">
        <v>813</v>
      </c>
      <c r="K69" s="455">
        <f>SUM(L13,L21,L26,L34,L42,L50,L58)</f>
        <v>0</v>
      </c>
      <c r="P69" t="s">
        <v>814</v>
      </c>
      <c r="Q69" t="s">
        <v>815</v>
      </c>
      <c r="Y69" t="s">
        <v>814</v>
      </c>
      <c r="Z69" t="s">
        <v>815</v>
      </c>
    </row>
    <row r="70" spans="1:28" ht="15" hidden="1" customHeight="1">
      <c r="J70" t="s">
        <v>816</v>
      </c>
      <c r="K70" s="455">
        <f>K69+L84</f>
        <v>0</v>
      </c>
      <c r="P70">
        <f>SUM(T8:T56)</f>
        <v>0</v>
      </c>
      <c r="Q70">
        <f>SUM(U8:U56)</f>
        <v>0</v>
      </c>
      <c r="Y70">
        <f>SUM(AC8:AC56)</f>
        <v>0</v>
      </c>
      <c r="Z70">
        <f>SUM(AD8:AD56)</f>
        <v>0</v>
      </c>
    </row>
    <row r="71" spans="1:28" ht="15" hidden="1" customHeight="1">
      <c r="J71" t="s">
        <v>817</v>
      </c>
      <c r="K71" s="1">
        <f>'Weekly Report'!G10</f>
        <v>0</v>
      </c>
      <c r="P71" t="s">
        <v>818</v>
      </c>
      <c r="Q71" t="s">
        <v>819</v>
      </c>
      <c r="R71" t="s">
        <v>820</v>
      </c>
      <c r="S71" t="s">
        <v>821</v>
      </c>
      <c r="Y71" t="s">
        <v>818</v>
      </c>
      <c r="Z71" t="s">
        <v>819</v>
      </c>
      <c r="AA71" t="s">
        <v>822</v>
      </c>
      <c r="AB71" t="s">
        <v>821</v>
      </c>
    </row>
    <row r="72" spans="1:28" ht="15" hidden="1" customHeight="1">
      <c r="J72" t="s">
        <v>823</v>
      </c>
      <c r="K72" s="1">
        <f>'Weekly Report'!G16</f>
        <v>0</v>
      </c>
      <c r="P72">
        <f>IF(ISERROR(P70/$S$67),0, (P70/$S$67))</f>
        <v>0</v>
      </c>
      <c r="Q72">
        <f>IF(ISERROR(Q70/$S$67),0,(Q70/$S$67))</f>
        <v>0</v>
      </c>
      <c r="R72">
        <f>SUM(V8:V56)</f>
        <v>0</v>
      </c>
      <c r="S72">
        <f>IF(ISERROR(R72/$S$67),0,(R72/$S$67))</f>
        <v>0</v>
      </c>
      <c r="Y72">
        <f>IF(ISERROR(Y70/$S$67),0,(Y70/$S$67))</f>
        <v>0</v>
      </c>
      <c r="Z72">
        <f>IF(ISERROR(Z70/$S$67),0, (Z70/$S$67))</f>
        <v>0</v>
      </c>
      <c r="AA72">
        <f>SUM(AE8:AE56)</f>
        <v>0</v>
      </c>
      <c r="AB72">
        <f>IF(ISERROR(AA72/$S$67),0, (AA72/$S$67))</f>
        <v>0</v>
      </c>
    </row>
    <row r="73" spans="1:28" ht="15.75" thickBot="1">
      <c r="P73" s="1258" t="s">
        <v>420</v>
      </c>
      <c r="Q73" s="1258"/>
      <c r="R73" s="1258"/>
      <c r="S73" s="1258"/>
      <c r="T73" s="1258"/>
      <c r="U73" s="1258"/>
      <c r="V73" s="1258"/>
      <c r="W73" s="1258"/>
      <c r="X73" s="1258"/>
    </row>
    <row r="74" spans="1:28" ht="34.5" customHeight="1" thickBot="1">
      <c r="A74" s="1217" t="s">
        <v>824</v>
      </c>
      <c r="B74" s="1218"/>
      <c r="C74" s="1218"/>
      <c r="D74" s="1218"/>
      <c r="E74" s="1218"/>
      <c r="F74" s="1218"/>
      <c r="G74" s="1218"/>
      <c r="H74" s="1218"/>
      <c r="I74" s="1218"/>
      <c r="J74" s="1219"/>
      <c r="K74" s="593"/>
      <c r="P74" s="1258"/>
      <c r="Q74" s="1258"/>
      <c r="R74" s="1258"/>
      <c r="S74" s="1258"/>
      <c r="T74" s="1258"/>
      <c r="U74" s="1258"/>
      <c r="V74" s="1258"/>
      <c r="W74" s="1258"/>
      <c r="X74" s="1258"/>
    </row>
    <row r="75" spans="1:28" ht="32.25" customHeight="1" thickTop="1">
      <c r="A75" s="1222" t="s">
        <v>825</v>
      </c>
      <c r="B75" s="1223"/>
      <c r="C75" s="1223"/>
      <c r="D75" s="1223"/>
      <c r="E75" s="1223"/>
      <c r="F75" s="1223"/>
      <c r="G75" s="1223"/>
      <c r="H75" s="1223"/>
      <c r="I75" s="1223"/>
      <c r="J75" s="1224"/>
      <c r="K75" s="591"/>
      <c r="P75" s="998"/>
      <c r="Q75" s="999"/>
      <c r="R75" s="999"/>
      <c r="S75" s="999"/>
      <c r="T75" s="999"/>
      <c r="U75" s="999"/>
      <c r="V75" s="999"/>
      <c r="W75" s="999"/>
      <c r="X75" s="1000"/>
    </row>
    <row r="76" spans="1:28">
      <c r="A76" s="1216" t="s">
        <v>826</v>
      </c>
      <c r="B76" s="1216"/>
      <c r="C76" s="1216"/>
      <c r="D76" s="1216"/>
      <c r="E76" s="1216"/>
      <c r="F76" s="1216"/>
      <c r="G76" s="641" t="s">
        <v>827</v>
      </c>
      <c r="H76" s="641"/>
      <c r="I76" s="641"/>
      <c r="J76" s="641" t="s">
        <v>828</v>
      </c>
      <c r="K76" s="21" t="s">
        <v>829</v>
      </c>
      <c r="P76" s="1001"/>
      <c r="Q76" s="847"/>
      <c r="R76" s="847"/>
      <c r="S76" s="847"/>
      <c r="T76" s="847"/>
      <c r="U76" s="847"/>
      <c r="V76" s="847"/>
      <c r="W76" s="847"/>
      <c r="X76" s="1002"/>
    </row>
    <row r="77" spans="1:28" ht="30.75" customHeight="1">
      <c r="A77" s="1220" t="s">
        <v>830</v>
      </c>
      <c r="B77" s="1220"/>
      <c r="C77" s="1220"/>
      <c r="D77" s="1220"/>
      <c r="E77" s="1220"/>
      <c r="F77" s="1220"/>
      <c r="G77" s="595"/>
      <c r="H77" s="595"/>
      <c r="I77" s="595"/>
      <c r="J77" s="595"/>
      <c r="K77" s="77" t="b">
        <v>0</v>
      </c>
      <c r="L77" s="598">
        <f>IF(K77=TRUE,K71*140,0)</f>
        <v>0</v>
      </c>
      <c r="P77" s="1001"/>
      <c r="Q77" s="847"/>
      <c r="R77" s="847"/>
      <c r="S77" s="847"/>
      <c r="T77" s="847"/>
      <c r="U77" s="847"/>
      <c r="V77" s="847"/>
      <c r="W77" s="847"/>
      <c r="X77" s="1002"/>
    </row>
    <row r="78" spans="1:28" ht="46.5" customHeight="1">
      <c r="A78" s="1220" t="s">
        <v>831</v>
      </c>
      <c r="B78" s="1220"/>
      <c r="C78" s="1220"/>
      <c r="D78" s="1220"/>
      <c r="E78" s="1220"/>
      <c r="F78" s="1220"/>
      <c r="G78" s="595"/>
      <c r="H78" s="595"/>
      <c r="I78" s="595"/>
      <c r="J78" s="595"/>
      <c r="K78" s="77" t="b">
        <v>0</v>
      </c>
      <c r="L78" s="598">
        <f>IF(K78=TRUE,K72*110,0)</f>
        <v>0</v>
      </c>
      <c r="P78" s="1001"/>
      <c r="Q78" s="847"/>
      <c r="R78" s="847"/>
      <c r="S78" s="847"/>
      <c r="T78" s="847"/>
      <c r="U78" s="847"/>
      <c r="V78" s="847"/>
      <c r="W78" s="847"/>
      <c r="X78" s="1002"/>
    </row>
    <row r="79" spans="1:28" ht="36" customHeight="1">
      <c r="A79" s="1220" t="s">
        <v>832</v>
      </c>
      <c r="B79" s="1220"/>
      <c r="C79" s="1220"/>
      <c r="D79" s="1220"/>
      <c r="E79" s="1220"/>
      <c r="F79" s="1220"/>
      <c r="G79" s="595"/>
      <c r="H79" s="595"/>
      <c r="I79" s="595"/>
      <c r="J79" s="595"/>
      <c r="K79" s="77" t="b">
        <v>0</v>
      </c>
      <c r="L79" s="598">
        <f>IF(K79=TRUE,K71*30,0)</f>
        <v>0</v>
      </c>
      <c r="P79" s="1001"/>
      <c r="Q79" s="847"/>
      <c r="R79" s="847"/>
      <c r="S79" s="847"/>
      <c r="T79" s="847"/>
      <c r="U79" s="847"/>
      <c r="V79" s="847"/>
      <c r="W79" s="847"/>
      <c r="X79" s="1002"/>
    </row>
    <row r="80" spans="1:28" ht="33.75" customHeight="1">
      <c r="A80" s="1220" t="s">
        <v>833</v>
      </c>
      <c r="B80" s="1220"/>
      <c r="C80" s="1220"/>
      <c r="D80" s="1220"/>
      <c r="E80" s="1220"/>
      <c r="F80" s="1220"/>
      <c r="G80" s="595"/>
      <c r="H80" s="595"/>
      <c r="I80" s="595"/>
      <c r="J80" s="595"/>
      <c r="K80" s="77" t="b">
        <v>0</v>
      </c>
      <c r="L80" s="598">
        <f>IF(K80=TRUE,K71*30,0)</f>
        <v>0</v>
      </c>
      <c r="P80" s="1001"/>
      <c r="Q80" s="847"/>
      <c r="R80" s="847"/>
      <c r="S80" s="847"/>
      <c r="T80" s="847"/>
      <c r="U80" s="847"/>
      <c r="V80" s="847"/>
      <c r="W80" s="847"/>
      <c r="X80" s="1002"/>
    </row>
    <row r="81" spans="1:24" ht="30.75" customHeight="1">
      <c r="A81" s="1267" t="s">
        <v>834</v>
      </c>
      <c r="B81" s="1267"/>
      <c r="C81" s="1267"/>
      <c r="D81" s="1267"/>
      <c r="E81" s="1267"/>
      <c r="F81" s="1267"/>
      <c r="G81" s="1267"/>
      <c r="H81" s="1267"/>
      <c r="I81" s="1267"/>
      <c r="J81" s="1267"/>
      <c r="K81" s="77"/>
      <c r="L81" s="66"/>
      <c r="P81" s="1001"/>
      <c r="Q81" s="847"/>
      <c r="R81" s="847"/>
      <c r="S81" s="847"/>
      <c r="T81" s="847"/>
      <c r="U81" s="847"/>
      <c r="V81" s="847"/>
      <c r="W81" s="847"/>
      <c r="X81" s="1002"/>
    </row>
    <row r="82" spans="1:24" ht="45" customHeight="1">
      <c r="A82" s="1268" t="s">
        <v>826</v>
      </c>
      <c r="B82" s="1268"/>
      <c r="C82" s="1268"/>
      <c r="D82" s="1268"/>
      <c r="E82" s="1268"/>
      <c r="F82" s="1268"/>
      <c r="G82" s="638" t="s">
        <v>835</v>
      </c>
      <c r="H82" s="594"/>
      <c r="I82" s="594"/>
      <c r="J82" s="638" t="s">
        <v>836</v>
      </c>
      <c r="K82" s="77"/>
      <c r="L82" s="66"/>
      <c r="P82" s="1001"/>
      <c r="Q82" s="847"/>
      <c r="R82" s="847"/>
      <c r="S82" s="847"/>
      <c r="T82" s="847"/>
      <c r="U82" s="847"/>
      <c r="V82" s="847"/>
      <c r="W82" s="847"/>
      <c r="X82" s="1002"/>
    </row>
    <row r="83" spans="1:24" ht="27.75" customHeight="1">
      <c r="A83" s="1220" t="s">
        <v>837</v>
      </c>
      <c r="B83" s="1220"/>
      <c r="C83" s="1220"/>
      <c r="D83" s="1220"/>
      <c r="E83" s="1220"/>
      <c r="F83" s="1220"/>
      <c r="G83" s="595"/>
      <c r="H83" s="595"/>
      <c r="I83" s="595"/>
      <c r="J83" s="596"/>
      <c r="K83" s="77" t="b">
        <v>0</v>
      </c>
      <c r="L83" s="598">
        <f>IF(K83=TRUE,K71*30,0)</f>
        <v>0</v>
      </c>
      <c r="P83" s="1001"/>
      <c r="Q83" s="847"/>
      <c r="R83" s="847"/>
      <c r="S83" s="847"/>
      <c r="T83" s="847"/>
      <c r="U83" s="847"/>
      <c r="V83" s="847"/>
      <c r="W83" s="847"/>
      <c r="X83" s="1002"/>
    </row>
    <row r="84" spans="1:24" hidden="1">
      <c r="A84" s="1266" t="s">
        <v>838</v>
      </c>
      <c r="B84" s="1266"/>
      <c r="C84" s="1266"/>
      <c r="D84" s="1266"/>
      <c r="E84" s="1266"/>
      <c r="F84" s="1266"/>
      <c r="G84" s="1266"/>
      <c r="H84" s="1266"/>
      <c r="I84" s="1266"/>
      <c r="J84" s="1266"/>
      <c r="K84" s="1266"/>
      <c r="L84" s="1">
        <f>SUM(L77:L83)/5</f>
        <v>0</v>
      </c>
      <c r="P84" s="1001"/>
      <c r="Q84" s="847"/>
      <c r="R84" s="847"/>
      <c r="S84" s="847"/>
      <c r="T84" s="847"/>
      <c r="U84" s="847"/>
      <c r="V84" s="847"/>
      <c r="W84" s="847"/>
      <c r="X84" s="1002"/>
    </row>
    <row r="85" spans="1:24">
      <c r="P85" s="1001"/>
      <c r="Q85" s="847"/>
      <c r="R85" s="847"/>
      <c r="S85" s="847"/>
      <c r="T85" s="847"/>
      <c r="U85" s="847"/>
      <c r="V85" s="847"/>
      <c r="W85" s="847"/>
      <c r="X85" s="1002"/>
    </row>
    <row r="86" spans="1:24" ht="15.75" thickBot="1">
      <c r="P86" s="1001"/>
      <c r="Q86" s="847"/>
      <c r="R86" s="847"/>
      <c r="S86" s="847"/>
      <c r="T86" s="847"/>
      <c r="U86" s="847"/>
      <c r="V86" s="847"/>
      <c r="W86" s="847"/>
      <c r="X86" s="1002"/>
    </row>
    <row r="87" spans="1:24" ht="62.25" customHeight="1" thickBot="1">
      <c r="A87" s="1269" t="s">
        <v>839</v>
      </c>
      <c r="B87" s="1270"/>
      <c r="C87" s="1270"/>
      <c r="D87" s="1270"/>
      <c r="E87" s="1270"/>
      <c r="F87" s="1270"/>
      <c r="G87" s="1270"/>
      <c r="H87" s="1270"/>
      <c r="I87" s="1270"/>
      <c r="J87" s="1271"/>
      <c r="P87" s="1001"/>
      <c r="Q87" s="847"/>
      <c r="R87" s="847"/>
      <c r="S87" s="847"/>
      <c r="T87" s="847"/>
      <c r="U87" s="847"/>
      <c r="V87" s="847"/>
      <c r="W87" s="847"/>
      <c r="X87" s="1002"/>
    </row>
    <row r="88" spans="1:24">
      <c r="P88" s="1001"/>
      <c r="Q88" s="847"/>
      <c r="R88" s="847"/>
      <c r="S88" s="847"/>
      <c r="T88" s="847"/>
      <c r="U88" s="847"/>
      <c r="V88" s="847"/>
      <c r="W88" s="847"/>
      <c r="X88" s="1002"/>
    </row>
    <row r="89" spans="1:24">
      <c r="P89" s="1001"/>
      <c r="Q89" s="847"/>
      <c r="R89" s="847"/>
      <c r="S89" s="847"/>
      <c r="T89" s="847"/>
      <c r="U89" s="847"/>
      <c r="V89" s="847"/>
      <c r="W89" s="847"/>
      <c r="X89" s="1002"/>
    </row>
    <row r="90" spans="1:24">
      <c r="P90" s="1001"/>
      <c r="Q90" s="847"/>
      <c r="R90" s="847"/>
      <c r="S90" s="847"/>
      <c r="T90" s="847"/>
      <c r="U90" s="847"/>
      <c r="V90" s="847"/>
      <c r="W90" s="847"/>
      <c r="X90" s="1002"/>
    </row>
    <row r="91" spans="1:24">
      <c r="P91" s="1001"/>
      <c r="Q91" s="847"/>
      <c r="R91" s="847"/>
      <c r="S91" s="847"/>
      <c r="T91" s="847"/>
      <c r="U91" s="847"/>
      <c r="V91" s="847"/>
      <c r="W91" s="847"/>
      <c r="X91" s="1002"/>
    </row>
    <row r="92" spans="1:24">
      <c r="P92" s="1001"/>
      <c r="Q92" s="847"/>
      <c r="R92" s="847"/>
      <c r="S92" s="847"/>
      <c r="T92" s="847"/>
      <c r="U92" s="847"/>
      <c r="V92" s="847"/>
      <c r="W92" s="847"/>
      <c r="X92" s="1002"/>
    </row>
    <row r="93" spans="1:24">
      <c r="P93" s="1001"/>
      <c r="Q93" s="847"/>
      <c r="R93" s="847"/>
      <c r="S93" s="847"/>
      <c r="T93" s="847"/>
      <c r="U93" s="847"/>
      <c r="V93" s="847"/>
      <c r="W93" s="847"/>
      <c r="X93" s="1002"/>
    </row>
    <row r="94" spans="1:24">
      <c r="P94" s="1001"/>
      <c r="Q94" s="847"/>
      <c r="R94" s="847"/>
      <c r="S94" s="847"/>
      <c r="T94" s="847"/>
      <c r="U94" s="847"/>
      <c r="V94" s="847"/>
      <c r="W94" s="847"/>
      <c r="X94" s="1002"/>
    </row>
    <row r="95" spans="1:24">
      <c r="P95" s="1001"/>
      <c r="Q95" s="847"/>
      <c r="R95" s="847"/>
      <c r="S95" s="847"/>
      <c r="T95" s="847"/>
      <c r="U95" s="847"/>
      <c r="V95" s="847"/>
      <c r="W95" s="847"/>
      <c r="X95" s="1002"/>
    </row>
    <row r="96" spans="1:24">
      <c r="P96" s="1001"/>
      <c r="Q96" s="847"/>
      <c r="R96" s="847"/>
      <c r="S96" s="847"/>
      <c r="T96" s="847"/>
      <c r="U96" s="847"/>
      <c r="V96" s="847"/>
      <c r="W96" s="847"/>
      <c r="X96" s="1002"/>
    </row>
    <row r="97" spans="16:24">
      <c r="P97" s="1001"/>
      <c r="Q97" s="847"/>
      <c r="R97" s="847"/>
      <c r="S97" s="847"/>
      <c r="T97" s="847"/>
      <c r="U97" s="847"/>
      <c r="V97" s="847"/>
      <c r="W97" s="847"/>
      <c r="X97" s="1002"/>
    </row>
    <row r="98" spans="16:24">
      <c r="P98" s="1001"/>
      <c r="Q98" s="847"/>
      <c r="R98" s="847"/>
      <c r="S98" s="847"/>
      <c r="T98" s="847"/>
      <c r="U98" s="847"/>
      <c r="V98" s="847"/>
      <c r="W98" s="847"/>
      <c r="X98" s="1002"/>
    </row>
    <row r="99" spans="16:24">
      <c r="P99" s="1001"/>
      <c r="Q99" s="847"/>
      <c r="R99" s="847"/>
      <c r="S99" s="847"/>
      <c r="T99" s="847"/>
      <c r="U99" s="847"/>
      <c r="V99" s="847"/>
      <c r="W99" s="847"/>
      <c r="X99" s="1002"/>
    </row>
    <row r="100" spans="16:24">
      <c r="P100" s="1001"/>
      <c r="Q100" s="847"/>
      <c r="R100" s="847"/>
      <c r="S100" s="847"/>
      <c r="T100" s="847"/>
      <c r="U100" s="847"/>
      <c r="V100" s="847"/>
      <c r="W100" s="847"/>
      <c r="X100" s="1002"/>
    </row>
    <row r="101" spans="16:24">
      <c r="P101" s="1001"/>
      <c r="Q101" s="847"/>
      <c r="R101" s="847"/>
      <c r="S101" s="847"/>
      <c r="T101" s="847"/>
      <c r="U101" s="847"/>
      <c r="V101" s="847"/>
      <c r="W101" s="847"/>
      <c r="X101" s="1002"/>
    </row>
    <row r="102" spans="16:24">
      <c r="P102" s="1001"/>
      <c r="Q102" s="847"/>
      <c r="R102" s="847"/>
      <c r="S102" s="847"/>
      <c r="T102" s="847"/>
      <c r="U102" s="847"/>
      <c r="V102" s="847"/>
      <c r="W102" s="847"/>
      <c r="X102" s="1002"/>
    </row>
    <row r="103" spans="16:24">
      <c r="P103" s="1001"/>
      <c r="Q103" s="847"/>
      <c r="R103" s="847"/>
      <c r="S103" s="847"/>
      <c r="T103" s="847"/>
      <c r="U103" s="847"/>
      <c r="V103" s="847"/>
      <c r="W103" s="847"/>
      <c r="X103" s="1002"/>
    </row>
    <row r="104" spans="16:24" ht="15.75" thickBot="1">
      <c r="P104" s="1003"/>
      <c r="Q104" s="1004"/>
      <c r="R104" s="1004"/>
      <c r="S104" s="1004"/>
      <c r="T104" s="1004"/>
      <c r="U104" s="1004"/>
      <c r="V104" s="1004"/>
      <c r="W104" s="1004"/>
      <c r="X104" s="1005"/>
    </row>
    <row r="105" spans="16:24" ht="15.75" thickTop="1"/>
  </sheetData>
  <sheetProtection algorithmName="SHA-512" hashValue="mKxnvnhcGOsSftYOaOQxYYqvh55pERdyguutGwqEnx5Zi39gwPUBOg1b5D+1FcI91ZPCprXb/pNs5bueMaB8eA==" saltValue="vV7n3y/ff/xhLB3UVHHjaw==" spinCount="100000" sheet="1"/>
  <mergeCells count="166">
    <mergeCell ref="P73:X74"/>
    <mergeCell ref="P75:X104"/>
    <mergeCell ref="F62:J62"/>
    <mergeCell ref="P62:P63"/>
    <mergeCell ref="X62:X63"/>
    <mergeCell ref="F63:J63"/>
    <mergeCell ref="X64:X65"/>
    <mergeCell ref="Q62:R62"/>
    <mergeCell ref="Q63:R63"/>
    <mergeCell ref="A84:K84"/>
    <mergeCell ref="A83:F83"/>
    <mergeCell ref="A81:J81"/>
    <mergeCell ref="A82:F82"/>
    <mergeCell ref="A87:J87"/>
    <mergeCell ref="A77:F77"/>
    <mergeCell ref="A79:F79"/>
    <mergeCell ref="A80:F80"/>
    <mergeCell ref="S62:W63"/>
    <mergeCell ref="S64:W65"/>
    <mergeCell ref="P64:P65"/>
    <mergeCell ref="Q64:R64"/>
    <mergeCell ref="Q65:R65"/>
    <mergeCell ref="P58:X58"/>
    <mergeCell ref="A59:J59"/>
    <mergeCell ref="S59:V59"/>
    <mergeCell ref="F60:J60"/>
    <mergeCell ref="P60:P61"/>
    <mergeCell ref="X60:X61"/>
    <mergeCell ref="F61:J61"/>
    <mergeCell ref="S60:W61"/>
    <mergeCell ref="Q61:R61"/>
    <mergeCell ref="Q59:R59"/>
    <mergeCell ref="Q60:R60"/>
    <mergeCell ref="F53:J53"/>
    <mergeCell ref="F54:J54"/>
    <mergeCell ref="F55:J55"/>
    <mergeCell ref="K49:L49"/>
    <mergeCell ref="A57:J57"/>
    <mergeCell ref="A58:G58"/>
    <mergeCell ref="A76:F76"/>
    <mergeCell ref="A74:J74"/>
    <mergeCell ref="A78:F78"/>
    <mergeCell ref="G66:J66"/>
    <mergeCell ref="K57:L57"/>
    <mergeCell ref="A75:J75"/>
    <mergeCell ref="A50:G50"/>
    <mergeCell ref="A51:J51"/>
    <mergeCell ref="AN36:AP36"/>
    <mergeCell ref="AQ36:AR36"/>
    <mergeCell ref="AN37:AP37"/>
    <mergeCell ref="AQ37:AR37"/>
    <mergeCell ref="AH38:AM38"/>
    <mergeCell ref="AN38:AP38"/>
    <mergeCell ref="AQ38:AR38"/>
    <mergeCell ref="AH39:AM39"/>
    <mergeCell ref="AN39:AP39"/>
    <mergeCell ref="AQ39:AR39"/>
    <mergeCell ref="F21:J21"/>
    <mergeCell ref="AG22:AV22"/>
    <mergeCell ref="A25:J25"/>
    <mergeCell ref="A26:G26"/>
    <mergeCell ref="K24:L24"/>
    <mergeCell ref="A27:J27"/>
    <mergeCell ref="AH27:AM27"/>
    <mergeCell ref="AN27:AP27"/>
    <mergeCell ref="AQ27:AR27"/>
    <mergeCell ref="AH26:AU26"/>
    <mergeCell ref="A23:J23"/>
    <mergeCell ref="A24:J24"/>
    <mergeCell ref="AG14:AN14"/>
    <mergeCell ref="AP14:AV15"/>
    <mergeCell ref="A15:J15"/>
    <mergeCell ref="AG15:AJ15"/>
    <mergeCell ref="AM15:AN15"/>
    <mergeCell ref="AG16:AJ16"/>
    <mergeCell ref="AM16:AN16"/>
    <mergeCell ref="AP16:AR17"/>
    <mergeCell ref="AU16:AV17"/>
    <mergeCell ref="A17:J17"/>
    <mergeCell ref="AG17:AJ18"/>
    <mergeCell ref="AM17:AN18"/>
    <mergeCell ref="F18:J18"/>
    <mergeCell ref="AP18:AR19"/>
    <mergeCell ref="AU18:AV19"/>
    <mergeCell ref="F19:J19"/>
    <mergeCell ref="AG19:AJ20"/>
    <mergeCell ref="AM19:AN20"/>
    <mergeCell ref="F20:J20"/>
    <mergeCell ref="AG6:AN6"/>
    <mergeCell ref="AP6:AV7"/>
    <mergeCell ref="A7:J7"/>
    <mergeCell ref="AG7:AN7"/>
    <mergeCell ref="AG8:AJ8"/>
    <mergeCell ref="AM8:AN8"/>
    <mergeCell ref="AP8:AR13"/>
    <mergeCell ref="AU8:AV8"/>
    <mergeCell ref="A9:F9"/>
    <mergeCell ref="G9:J9"/>
    <mergeCell ref="AG9:AJ9"/>
    <mergeCell ref="AM9:AN9"/>
    <mergeCell ref="AU9:AV9"/>
    <mergeCell ref="AG10:AJ11"/>
    <mergeCell ref="AM10:AN11"/>
    <mergeCell ref="AU10:AV10"/>
    <mergeCell ref="AU11:AV11"/>
    <mergeCell ref="AG12:AJ13"/>
    <mergeCell ref="AM12:AN13"/>
    <mergeCell ref="AU12:AV12"/>
    <mergeCell ref="AU13:AV13"/>
    <mergeCell ref="A1:AB1"/>
    <mergeCell ref="A2:M2"/>
    <mergeCell ref="N2:Q2"/>
    <mergeCell ref="X2:Y2"/>
    <mergeCell ref="Z2:AC2"/>
    <mergeCell ref="A3:J3"/>
    <mergeCell ref="N3:S3"/>
    <mergeCell ref="X3:AB3"/>
    <mergeCell ref="A4:J6"/>
    <mergeCell ref="N4:S4"/>
    <mergeCell ref="X4:AB4"/>
    <mergeCell ref="F28:J28"/>
    <mergeCell ref="AH28:AM28"/>
    <mergeCell ref="F31:J31"/>
    <mergeCell ref="AH31:AM31"/>
    <mergeCell ref="A34:G34"/>
    <mergeCell ref="AH34:AM34"/>
    <mergeCell ref="AH37:AM37"/>
    <mergeCell ref="A41:J41"/>
    <mergeCell ref="A42:G42"/>
    <mergeCell ref="K41:L41"/>
    <mergeCell ref="AH32:AM32"/>
    <mergeCell ref="AH36:AM36"/>
    <mergeCell ref="A43:J43"/>
    <mergeCell ref="F44:J44"/>
    <mergeCell ref="F45:J45"/>
    <mergeCell ref="F46:J46"/>
    <mergeCell ref="F47:J47"/>
    <mergeCell ref="A49:J49"/>
    <mergeCell ref="F52:J52"/>
    <mergeCell ref="AG40:AV40"/>
    <mergeCell ref="AN28:AP28"/>
    <mergeCell ref="AQ28:AR28"/>
    <mergeCell ref="F29:J29"/>
    <mergeCell ref="AH29:AM29"/>
    <mergeCell ref="AN29:AP29"/>
    <mergeCell ref="AQ29:AR29"/>
    <mergeCell ref="F30:J30"/>
    <mergeCell ref="AH30:AM30"/>
    <mergeCell ref="AN30:AP30"/>
    <mergeCell ref="AQ30:AR30"/>
    <mergeCell ref="AN34:AP34"/>
    <mergeCell ref="AQ34:AR34"/>
    <mergeCell ref="K33:L33"/>
    <mergeCell ref="A35:F35"/>
    <mergeCell ref="AN31:AP31"/>
    <mergeCell ref="AQ31:AR31"/>
    <mergeCell ref="AN32:AP32"/>
    <mergeCell ref="AQ32:AR32"/>
    <mergeCell ref="A33:J33"/>
    <mergeCell ref="AH33:AM33"/>
    <mergeCell ref="AN33:AP33"/>
    <mergeCell ref="AQ33:AR33"/>
    <mergeCell ref="G35:J35"/>
    <mergeCell ref="AH35:AM35"/>
    <mergeCell ref="AN35:AP35"/>
    <mergeCell ref="AQ35:AR35"/>
  </mergeCells>
  <conditionalFormatting sqref="X62:X63">
    <cfRule type="containsText" dxfId="20" priority="25" stopIfTrue="1" operator="containsText" text="half percent">
      <formula>NOT(ISERROR(SEARCH("half percent",X62)))</formula>
    </cfRule>
    <cfRule type="containsText" dxfId="19" priority="26" stopIfTrue="1" operator="containsText" text="NOT">
      <formula>NOT(ISERROR(SEARCH("NOT",X62)))</formula>
    </cfRule>
    <cfRule type="containsText" dxfId="18" priority="27" stopIfTrue="1" operator="containsText" text="Estimated percent of saturated fat meets the requirement">
      <formula>NOT(ISERROR(SEARCH("Estimated percent of saturated fat meets the requirement",X62)))</formula>
    </cfRule>
  </conditionalFormatting>
  <conditionalFormatting sqref="X60:X61">
    <cfRule type="containsText" dxfId="17" priority="22" stopIfTrue="1" operator="containsText" text="Estimated calories are within the required range">
      <formula>NOT(ISERROR(SEARCH("Estimated calories are within the required range",X60)))</formula>
    </cfRule>
    <cfRule type="containsText" dxfId="16" priority="23" stopIfTrue="1" operator="containsText" text="25">
      <formula>NOT(ISERROR(SEARCH("25",X60)))</formula>
    </cfRule>
    <cfRule type="containsText" dxfId="15" priority="24" stopIfTrue="1" operator="containsText" text="NOT">
      <formula>NOT(ISERROR(SEARCH("NOT",X60)))</formula>
    </cfRule>
  </conditionalFormatting>
  <conditionalFormatting sqref="X62:X63">
    <cfRule type="containsText" dxfId="14" priority="19" stopIfTrue="1" operator="containsText" text="half percent">
      <formula>NOT(ISERROR(SEARCH("half percent",X62)))</formula>
    </cfRule>
    <cfRule type="containsText" dxfId="13" priority="20" stopIfTrue="1" operator="containsText" text="NOT">
      <formula>NOT(ISERROR(SEARCH("NOT",X62)))</formula>
    </cfRule>
    <cfRule type="containsText" dxfId="12" priority="21" stopIfTrue="1" operator="containsText" text="Estimated percent of saturated fat meets the requirement">
      <formula>NOT(ISERROR(SEARCH("Estimated percent of saturated fat meets the requirement",X62)))</formula>
    </cfRule>
  </conditionalFormatting>
  <conditionalFormatting sqref="X60:X61">
    <cfRule type="containsText" dxfId="11" priority="16" stopIfTrue="1" operator="containsText" text="Estimated calories are within the required range">
      <formula>NOT(ISERROR(SEARCH("Estimated calories are within the required range",X60)))</formula>
    </cfRule>
    <cfRule type="containsText" dxfId="10" priority="17" stopIfTrue="1" operator="containsText" text="25">
      <formula>NOT(ISERROR(SEARCH("25",X60)))</formula>
    </cfRule>
    <cfRule type="containsText" dxfId="9" priority="18" stopIfTrue="1" operator="containsText" text="NOT">
      <formula>NOT(ISERROR(SEARCH("NOT",X60)))</formula>
    </cfRule>
  </conditionalFormatting>
  <conditionalFormatting sqref="X64:X65">
    <cfRule type="containsText" dxfId="8" priority="1" stopIfTrue="1" operator="containsText" text="NOT">
      <formula>NOT(ISERROR(SEARCH("NOT",X64)))</formula>
    </cfRule>
    <cfRule type="containsText" dxfId="7" priority="2" stopIfTrue="1" operator="containsText" text="BUT">
      <formula>NOT(ISERROR(SEARCH("BUT",X64)))</formula>
    </cfRule>
    <cfRule type="containsText" dxfId="6" priority="3" stopIfTrue="1" operator="containsText" text="MEETS">
      <formula>NOT(ISERROR(SEARCH("MEETS",X64)))</formula>
    </cfRule>
    <cfRule type="containsText" dxfId="5" priority="7" stopIfTrue="1" operator="containsText" text="Estimated calories are within the required range">
      <formula>NOT(ISERROR(SEARCH("Estimated calories are within the required range",X64)))</formula>
    </cfRule>
    <cfRule type="containsText" dxfId="4" priority="8" stopIfTrue="1" operator="containsText" text="25">
      <formula>NOT(ISERROR(SEARCH("25",X64)))</formula>
    </cfRule>
    <cfRule type="containsText" dxfId="3" priority="9" stopIfTrue="1" operator="containsText" text="NOT">
      <formula>NOT(ISERROR(SEARCH("NOT",X64)))</formula>
    </cfRule>
  </conditionalFormatting>
  <conditionalFormatting sqref="X64:X65">
    <cfRule type="containsText" dxfId="2" priority="4" stopIfTrue="1" operator="containsText" text="Estimated calories are within the required range">
      <formula>NOT(ISERROR(SEARCH("Estimated calories are within the required range",X64)))</formula>
    </cfRule>
    <cfRule type="containsText" dxfId="1" priority="5" stopIfTrue="1" operator="containsText" text="25">
      <formula>NOT(ISERROR(SEARCH("25",X64)))</formula>
    </cfRule>
    <cfRule type="containsText" dxfId="0" priority="6" stopIfTrue="1" operator="containsText" text="NOT">
      <formula>NOT(ISERROR(SEARCH("NOT",X64)))</formula>
    </cfRule>
  </conditionalFormatting>
  <dataValidations count="5">
    <dataValidation type="custom" allowBlank="1" showInputMessage="1" showErrorMessage="1" sqref="B10:B12" xr:uid="{00000000-0002-0000-0F00-000000000000}">
      <formula1>IF(AND(B10=TRUE,B11=TRUE),1,IF(AND(B10=TRUE,B12=TRUE),1,IF(AND(B11=TRUE,B12=TRUE),1,0)))=1</formula1>
    </dataValidation>
    <dataValidation type="custom" operator="equal" allowBlank="1" showInputMessage="1" showErrorMessage="1" error="Please only check one box!" promptTitle="Only check 1 box!" sqref="B13" xr:uid="{00000000-0002-0000-0F00-000001000000}">
      <formula1>B13=1</formula1>
    </dataValidation>
    <dataValidation type="decimal" allowBlank="1" showInputMessage="1" showErrorMessage="1" sqref="P7:S7" xr:uid="{00000000-0002-0000-0F00-000002000000}">
      <formula1>0</formula1>
      <formula2>1000000</formula2>
    </dataValidation>
    <dataValidation type="decimal" allowBlank="1" showInputMessage="1" showErrorMessage="1" errorTitle="Numbers only" error="Only enter the number of calories, saturated fat, and servings. DO NOT inlcude kcal or g." promptTitle="Only enter numbers" sqref="P8:S56" xr:uid="{00000000-0002-0000-0F00-000003000000}">
      <formula1>0</formula1>
      <formula2>1000000</formula2>
    </dataValidation>
    <dataValidation type="decimal" allowBlank="1" showInputMessage="1" showErrorMessage="1" errorTitle="Numbers only" error="Only enter the number of calories, saturated fat, and servings. DO NOT inlcude kcal or g." sqref="Y7:AB56" xr:uid="{00000000-0002-0000-0F00-000004000000}">
      <formula1>0</formula1>
      <formula2>1000000</formula2>
    </dataValidation>
  </dataValidations>
  <hyperlinks>
    <hyperlink ref="Z2:AC2" location="'Simplified Nutrient Assessment'!P58" display="Go to Results" xr:uid="{00000000-0004-0000-0F00-000000000000}"/>
    <hyperlink ref="AG22:AU22" location="'Simplified Nutrient Assessment'!A1" display="Go Back to Assessement" xr:uid="{00000000-0004-0000-0F00-000001000000}"/>
    <hyperlink ref="X2:Y2" location="'Simplified Nutrient Assessment'!AH26" display="Click here to go to the calories, saturated fat, and sodium table for commonly used condiments" xr:uid="{00000000-0004-0000-0F00-000002000000}"/>
    <hyperlink ref="AG40:AS40" location="'Simplified Nutrient Assessment'!A1" display="Go Back to Assessement" xr:uid="{00000000-0004-0000-0F00-000003000000}"/>
    <hyperlink ref="N2:Q2" location="'Simplified Nutrient Assessment'!AQ6" display="Click here to go to Optional Serving Size and Fraction Calculators" xr:uid="{00000000-0004-0000-0F00-000004000000}"/>
    <hyperlink ref="A7:J7" location="'Nutrient Instructions'!A31" display="Fruit (cups)" xr:uid="{00000000-0004-0000-0F00-000005000000}"/>
    <hyperlink ref="A15:J15" location="'Nutrient Instructions'!A47" display="Milk (cups)" xr:uid="{00000000-0004-0000-0F00-000006000000}"/>
    <hyperlink ref="A25:J25" location="'Nutrient Instructions'!A60" display="Dark Green Vegetables (cups)" xr:uid="{00000000-0004-0000-0F00-000007000000}"/>
    <hyperlink ref="A33:J33" location="'Nutrient Instructions'!A60" display="Red/orange Vegetables (cups)" xr:uid="{00000000-0004-0000-0F00-000008000000}"/>
    <hyperlink ref="A41:J41" location="'Nutrient Instructions'!A60" display="Beans/peas (legumes) (cups)" xr:uid="{00000000-0004-0000-0F00-000009000000}"/>
    <hyperlink ref="A49:J49" location="'Nutrient Instructions'!A60" display="Starchy Vegetables (cups)" xr:uid="{00000000-0004-0000-0F00-00000A000000}"/>
    <hyperlink ref="A57:J57" location="'Nutrient Instructions'!A60" display="Other Vegetables (cups)" xr:uid="{00000000-0004-0000-0F00-00000B000000}"/>
    <hyperlink ref="N3:S3" location="'Nutrient Instructions'!A76" display="Main Dish Simplified Nutrient Data Entry" xr:uid="{00000000-0004-0000-0F00-00000C000000}"/>
    <hyperlink ref="X3:AB3" location="'Nutrient Instructions'!A93" display="Other items: Sides, Desserts, Condiments Nutrient Data Entry" xr:uid="{00000000-0004-0000-0F00-00000D000000}"/>
    <hyperlink ref="P58:X58" location="'Nutrient Instructions'!A117" display="Daily Amounts Based on the Average for a 5-day week" xr:uid="{00000000-0004-0000-0F00-00000E000000}"/>
    <hyperlink ref="A2:M2" location="'Nutrient Instructions'!A1" display="Go to Instructions" xr:uid="{00000000-0004-0000-0F00-00000F000000}"/>
    <hyperlink ref="A3:J3" location="'Nutrient Instructions'!A29" display="Fruit, Milk, and Vegetable Subgroup Nutrient Assessment" xr:uid="{00000000-0004-0000-0F00-000010000000}"/>
    <hyperlink ref="A23:J23" location="'Nutrient Instructions'!A60" display="'Nutrient Instructions'!A60" xr:uid="{3472E61D-A5BB-4B74-8C0B-18D52013C4B8}"/>
    <hyperlink ref="A74:J74" location="'Nutrient Instructions'!A110" display="Vegetable Sodium Assessment Questions" xr:uid="{63F1ACA3-9C6C-47C8-B7B9-62409DBB0CD1}"/>
  </hyperlinks>
  <pageMargins left="0.7" right="0.7" top="0.75" bottom="0.75" header="0.3" footer="0.3"/>
  <pageSetup scale="27" orientation="portrait" r:id="rId1"/>
  <headerFooter>
    <oddHeader>&amp;L&amp;G</oddHeader>
    <oddFooter>&amp;L&amp;P</oddFooter>
  </headerFooter>
  <rowBreaks count="1" manualBreakCount="1">
    <brk id="56" max="16383" man="1"/>
  </rowBreaks>
  <colBreaks count="1" manualBreakCount="1">
    <brk id="32" max="1048575" man="1"/>
  </colBreaks>
  <ignoredErrors>
    <ignoredError sqref="F16" formulaRange="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21" r:id="rId5" name="Option Button 1">
              <controlPr defaultSize="0" autoFill="0" autoLine="0" autoPict="0">
                <anchor moveWithCells="1">
                  <from>
                    <xdr:col>0</xdr:col>
                    <xdr:colOff>504825</xdr:colOff>
                    <xdr:row>9</xdr:row>
                    <xdr:rowOff>104775</xdr:rowOff>
                  </from>
                  <to>
                    <xdr:col>0</xdr:col>
                    <xdr:colOff>809625</xdr:colOff>
                    <xdr:row>9</xdr:row>
                    <xdr:rowOff>323850</xdr:rowOff>
                  </to>
                </anchor>
              </controlPr>
            </control>
          </mc:Choice>
        </mc:AlternateContent>
        <mc:AlternateContent xmlns:mc="http://schemas.openxmlformats.org/markup-compatibility/2006">
          <mc:Choice Requires="x14">
            <control shapeId="30722" r:id="rId6" name="Option Button 2">
              <controlPr defaultSize="0" autoFill="0" autoLine="0" autoPict="0">
                <anchor moveWithCells="1">
                  <from>
                    <xdr:col>0</xdr:col>
                    <xdr:colOff>504825</xdr:colOff>
                    <xdr:row>10</xdr:row>
                    <xdr:rowOff>142875</xdr:rowOff>
                  </from>
                  <to>
                    <xdr:col>0</xdr:col>
                    <xdr:colOff>809625</xdr:colOff>
                    <xdr:row>10</xdr:row>
                    <xdr:rowOff>361950</xdr:rowOff>
                  </to>
                </anchor>
              </controlPr>
            </control>
          </mc:Choice>
        </mc:AlternateContent>
        <mc:AlternateContent xmlns:mc="http://schemas.openxmlformats.org/markup-compatibility/2006">
          <mc:Choice Requires="x14">
            <control shapeId="30723" r:id="rId7" name="Option Button 3">
              <controlPr defaultSize="0" autoFill="0" autoLine="0" autoPict="0">
                <anchor moveWithCells="1">
                  <from>
                    <xdr:col>0</xdr:col>
                    <xdr:colOff>504825</xdr:colOff>
                    <xdr:row>11</xdr:row>
                    <xdr:rowOff>123825</xdr:rowOff>
                  </from>
                  <to>
                    <xdr:col>0</xdr:col>
                    <xdr:colOff>809625</xdr:colOff>
                    <xdr:row>11</xdr:row>
                    <xdr:rowOff>342900</xdr:rowOff>
                  </to>
                </anchor>
              </controlPr>
            </control>
          </mc:Choice>
        </mc:AlternateContent>
        <mc:AlternateContent xmlns:mc="http://schemas.openxmlformats.org/markup-compatibility/2006">
          <mc:Choice Requires="x14">
            <control shapeId="30724" r:id="rId8" name="Option Button 4">
              <controlPr defaultSize="0" autoFill="0" autoLine="0" autoPict="0">
                <anchor moveWithCells="1">
                  <from>
                    <xdr:col>0</xdr:col>
                    <xdr:colOff>504825</xdr:colOff>
                    <xdr:row>12</xdr:row>
                    <xdr:rowOff>104775</xdr:rowOff>
                  </from>
                  <to>
                    <xdr:col>0</xdr:col>
                    <xdr:colOff>809625</xdr:colOff>
                    <xdr:row>12</xdr:row>
                    <xdr:rowOff>323850</xdr:rowOff>
                  </to>
                </anchor>
              </controlPr>
            </control>
          </mc:Choice>
        </mc:AlternateContent>
        <mc:AlternateContent xmlns:mc="http://schemas.openxmlformats.org/markup-compatibility/2006">
          <mc:Choice Requires="x14">
            <control shapeId="30725" r:id="rId9" name="Option Button 5">
              <controlPr defaultSize="0" autoFill="0" autoLine="0" autoPict="0">
                <anchor moveWithCells="1">
                  <from>
                    <xdr:col>0</xdr:col>
                    <xdr:colOff>457200</xdr:colOff>
                    <xdr:row>17</xdr:row>
                    <xdr:rowOff>190500</xdr:rowOff>
                  </from>
                  <to>
                    <xdr:col>0</xdr:col>
                    <xdr:colOff>762000</xdr:colOff>
                    <xdr:row>17</xdr:row>
                    <xdr:rowOff>409575</xdr:rowOff>
                  </to>
                </anchor>
              </controlPr>
            </control>
          </mc:Choice>
        </mc:AlternateContent>
        <mc:AlternateContent xmlns:mc="http://schemas.openxmlformats.org/markup-compatibility/2006">
          <mc:Choice Requires="x14">
            <control shapeId="30726" r:id="rId10" name="Option Button 6">
              <controlPr defaultSize="0" autoFill="0" autoLine="0" autoPict="0">
                <anchor moveWithCells="1">
                  <from>
                    <xdr:col>0</xdr:col>
                    <xdr:colOff>476250</xdr:colOff>
                    <xdr:row>18</xdr:row>
                    <xdr:rowOff>200025</xdr:rowOff>
                  </from>
                  <to>
                    <xdr:col>0</xdr:col>
                    <xdr:colOff>781050</xdr:colOff>
                    <xdr:row>18</xdr:row>
                    <xdr:rowOff>419100</xdr:rowOff>
                  </to>
                </anchor>
              </controlPr>
            </control>
          </mc:Choice>
        </mc:AlternateContent>
        <mc:AlternateContent xmlns:mc="http://schemas.openxmlformats.org/markup-compatibility/2006">
          <mc:Choice Requires="x14">
            <control shapeId="30727" r:id="rId11" name="Option Button 7">
              <controlPr defaultSize="0" autoFill="0" autoLine="0" autoPict="0">
                <anchor moveWithCells="1">
                  <from>
                    <xdr:col>0</xdr:col>
                    <xdr:colOff>466725</xdr:colOff>
                    <xdr:row>19</xdr:row>
                    <xdr:rowOff>152400</xdr:rowOff>
                  </from>
                  <to>
                    <xdr:col>0</xdr:col>
                    <xdr:colOff>771525</xdr:colOff>
                    <xdr:row>19</xdr:row>
                    <xdr:rowOff>371475</xdr:rowOff>
                  </to>
                </anchor>
              </controlPr>
            </control>
          </mc:Choice>
        </mc:AlternateContent>
        <mc:AlternateContent xmlns:mc="http://schemas.openxmlformats.org/markup-compatibility/2006">
          <mc:Choice Requires="x14">
            <control shapeId="30728" r:id="rId12" name="Option Button 8">
              <controlPr defaultSize="0" autoFill="0" autoLine="0" autoPict="0">
                <anchor moveWithCells="1">
                  <from>
                    <xdr:col>0</xdr:col>
                    <xdr:colOff>457200</xdr:colOff>
                    <xdr:row>20</xdr:row>
                    <xdr:rowOff>171450</xdr:rowOff>
                  </from>
                  <to>
                    <xdr:col>0</xdr:col>
                    <xdr:colOff>762000</xdr:colOff>
                    <xdr:row>20</xdr:row>
                    <xdr:rowOff>390525</xdr:rowOff>
                  </to>
                </anchor>
              </controlPr>
            </control>
          </mc:Choice>
        </mc:AlternateContent>
        <mc:AlternateContent xmlns:mc="http://schemas.openxmlformats.org/markup-compatibility/2006">
          <mc:Choice Requires="x14">
            <control shapeId="30729" r:id="rId13" name="Group Box 9">
              <controlPr defaultSize="0" autoFill="0" autoPict="0">
                <anchor moveWithCells="1">
                  <from>
                    <xdr:col>0</xdr:col>
                    <xdr:colOff>0</xdr:colOff>
                    <xdr:row>9</xdr:row>
                    <xdr:rowOff>9525</xdr:rowOff>
                  </from>
                  <to>
                    <xdr:col>6</xdr:col>
                    <xdr:colOff>9525</xdr:colOff>
                    <xdr:row>12</xdr:row>
                    <xdr:rowOff>581025</xdr:rowOff>
                  </to>
                </anchor>
              </controlPr>
            </control>
          </mc:Choice>
        </mc:AlternateContent>
        <mc:AlternateContent xmlns:mc="http://schemas.openxmlformats.org/markup-compatibility/2006">
          <mc:Choice Requires="x14">
            <control shapeId="30730" r:id="rId14" name="Group Box 10">
              <controlPr defaultSize="0" autoFill="0" autoPict="0">
                <anchor moveWithCells="1">
                  <from>
                    <xdr:col>0</xdr:col>
                    <xdr:colOff>0</xdr:colOff>
                    <xdr:row>17</xdr:row>
                    <xdr:rowOff>0</xdr:rowOff>
                  </from>
                  <to>
                    <xdr:col>9</xdr:col>
                    <xdr:colOff>1752600</xdr:colOff>
                    <xdr:row>21</xdr:row>
                    <xdr:rowOff>9525</xdr:rowOff>
                  </to>
                </anchor>
              </controlPr>
            </control>
          </mc:Choice>
        </mc:AlternateContent>
        <mc:AlternateContent xmlns:mc="http://schemas.openxmlformats.org/markup-compatibility/2006">
          <mc:Choice Requires="x14">
            <control shapeId="30731" r:id="rId15" name="Group Box 11">
              <controlPr defaultSize="0" autoFill="0" autoPict="0">
                <anchor moveWithCells="1">
                  <from>
                    <xdr:col>0</xdr:col>
                    <xdr:colOff>28575</xdr:colOff>
                    <xdr:row>27</xdr:row>
                    <xdr:rowOff>19050</xdr:rowOff>
                  </from>
                  <to>
                    <xdr:col>10</xdr:col>
                    <xdr:colOff>0</xdr:colOff>
                    <xdr:row>31</xdr:row>
                    <xdr:rowOff>0</xdr:rowOff>
                  </to>
                </anchor>
              </controlPr>
            </control>
          </mc:Choice>
        </mc:AlternateContent>
        <mc:AlternateContent xmlns:mc="http://schemas.openxmlformats.org/markup-compatibility/2006">
          <mc:Choice Requires="x14">
            <control shapeId="30732" r:id="rId16" name="Option Button 12">
              <controlPr defaultSize="0" autoFill="0" autoLine="0" autoPict="0">
                <anchor moveWithCells="1">
                  <from>
                    <xdr:col>0</xdr:col>
                    <xdr:colOff>390525</xdr:colOff>
                    <xdr:row>27</xdr:row>
                    <xdr:rowOff>171450</xdr:rowOff>
                  </from>
                  <to>
                    <xdr:col>0</xdr:col>
                    <xdr:colOff>695325</xdr:colOff>
                    <xdr:row>27</xdr:row>
                    <xdr:rowOff>390525</xdr:rowOff>
                  </to>
                </anchor>
              </controlPr>
            </control>
          </mc:Choice>
        </mc:AlternateContent>
        <mc:AlternateContent xmlns:mc="http://schemas.openxmlformats.org/markup-compatibility/2006">
          <mc:Choice Requires="x14">
            <control shapeId="30733" r:id="rId17" name="Option Button 13">
              <controlPr defaultSize="0" autoFill="0" autoLine="0" autoPict="0">
                <anchor moveWithCells="1">
                  <from>
                    <xdr:col>0</xdr:col>
                    <xdr:colOff>390525</xdr:colOff>
                    <xdr:row>28</xdr:row>
                    <xdr:rowOff>171450</xdr:rowOff>
                  </from>
                  <to>
                    <xdr:col>0</xdr:col>
                    <xdr:colOff>695325</xdr:colOff>
                    <xdr:row>28</xdr:row>
                    <xdr:rowOff>390525</xdr:rowOff>
                  </to>
                </anchor>
              </controlPr>
            </control>
          </mc:Choice>
        </mc:AlternateContent>
        <mc:AlternateContent xmlns:mc="http://schemas.openxmlformats.org/markup-compatibility/2006">
          <mc:Choice Requires="x14">
            <control shapeId="30734" r:id="rId18" name="Option Button 14">
              <controlPr defaultSize="0" autoFill="0" autoLine="0" autoPict="0">
                <anchor moveWithCells="1">
                  <from>
                    <xdr:col>0</xdr:col>
                    <xdr:colOff>390525</xdr:colOff>
                    <xdr:row>29</xdr:row>
                    <xdr:rowOff>123825</xdr:rowOff>
                  </from>
                  <to>
                    <xdr:col>0</xdr:col>
                    <xdr:colOff>695325</xdr:colOff>
                    <xdr:row>29</xdr:row>
                    <xdr:rowOff>342900</xdr:rowOff>
                  </to>
                </anchor>
              </controlPr>
            </control>
          </mc:Choice>
        </mc:AlternateContent>
        <mc:AlternateContent xmlns:mc="http://schemas.openxmlformats.org/markup-compatibility/2006">
          <mc:Choice Requires="x14">
            <control shapeId="30735" r:id="rId19" name="Option Button 15">
              <controlPr defaultSize="0" autoFill="0" autoLine="0" autoPict="0">
                <anchor moveWithCells="1">
                  <from>
                    <xdr:col>0</xdr:col>
                    <xdr:colOff>390525</xdr:colOff>
                    <xdr:row>30</xdr:row>
                    <xdr:rowOff>171450</xdr:rowOff>
                  </from>
                  <to>
                    <xdr:col>0</xdr:col>
                    <xdr:colOff>695325</xdr:colOff>
                    <xdr:row>30</xdr:row>
                    <xdr:rowOff>390525</xdr:rowOff>
                  </to>
                </anchor>
              </controlPr>
            </control>
          </mc:Choice>
        </mc:AlternateContent>
        <mc:AlternateContent xmlns:mc="http://schemas.openxmlformats.org/markup-compatibility/2006">
          <mc:Choice Requires="x14">
            <control shapeId="30736" r:id="rId20" name="Option Button 16">
              <controlPr defaultSize="0" autoFill="0" autoLine="0" autoPict="0">
                <anchor moveWithCells="1">
                  <from>
                    <xdr:col>0</xdr:col>
                    <xdr:colOff>390525</xdr:colOff>
                    <xdr:row>35</xdr:row>
                    <xdr:rowOff>171450</xdr:rowOff>
                  </from>
                  <to>
                    <xdr:col>0</xdr:col>
                    <xdr:colOff>695325</xdr:colOff>
                    <xdr:row>35</xdr:row>
                    <xdr:rowOff>390525</xdr:rowOff>
                  </to>
                </anchor>
              </controlPr>
            </control>
          </mc:Choice>
        </mc:AlternateContent>
        <mc:AlternateContent xmlns:mc="http://schemas.openxmlformats.org/markup-compatibility/2006">
          <mc:Choice Requires="x14">
            <control shapeId="30737" r:id="rId21" name="Option Button 17">
              <controlPr defaultSize="0" autoFill="0" autoLine="0" autoPict="0">
                <anchor moveWithCells="1">
                  <from>
                    <xdr:col>0</xdr:col>
                    <xdr:colOff>371475</xdr:colOff>
                    <xdr:row>36</xdr:row>
                    <xdr:rowOff>123825</xdr:rowOff>
                  </from>
                  <to>
                    <xdr:col>0</xdr:col>
                    <xdr:colOff>676275</xdr:colOff>
                    <xdr:row>36</xdr:row>
                    <xdr:rowOff>342900</xdr:rowOff>
                  </to>
                </anchor>
              </controlPr>
            </control>
          </mc:Choice>
        </mc:AlternateContent>
        <mc:AlternateContent xmlns:mc="http://schemas.openxmlformats.org/markup-compatibility/2006">
          <mc:Choice Requires="x14">
            <control shapeId="30738" r:id="rId22" name="Option Button 18">
              <controlPr defaultSize="0" autoFill="0" autoLine="0" autoPict="0">
                <anchor moveWithCells="1">
                  <from>
                    <xdr:col>0</xdr:col>
                    <xdr:colOff>390525</xdr:colOff>
                    <xdr:row>37</xdr:row>
                    <xdr:rowOff>142875</xdr:rowOff>
                  </from>
                  <to>
                    <xdr:col>0</xdr:col>
                    <xdr:colOff>695325</xdr:colOff>
                    <xdr:row>37</xdr:row>
                    <xdr:rowOff>361950</xdr:rowOff>
                  </to>
                </anchor>
              </controlPr>
            </control>
          </mc:Choice>
        </mc:AlternateContent>
        <mc:AlternateContent xmlns:mc="http://schemas.openxmlformats.org/markup-compatibility/2006">
          <mc:Choice Requires="x14">
            <control shapeId="30739" r:id="rId23" name="Option Button 19">
              <controlPr defaultSize="0" autoFill="0" autoLine="0" autoPict="0">
                <anchor moveWithCells="1">
                  <from>
                    <xdr:col>0</xdr:col>
                    <xdr:colOff>390525</xdr:colOff>
                    <xdr:row>38</xdr:row>
                    <xdr:rowOff>142875</xdr:rowOff>
                  </from>
                  <to>
                    <xdr:col>0</xdr:col>
                    <xdr:colOff>695325</xdr:colOff>
                    <xdr:row>38</xdr:row>
                    <xdr:rowOff>361950</xdr:rowOff>
                  </to>
                </anchor>
              </controlPr>
            </control>
          </mc:Choice>
        </mc:AlternateContent>
        <mc:AlternateContent xmlns:mc="http://schemas.openxmlformats.org/markup-compatibility/2006">
          <mc:Choice Requires="x14">
            <control shapeId="30740" r:id="rId24" name="Group Box 20">
              <controlPr defaultSize="0" autoFill="0" autoPict="0">
                <anchor moveWithCells="1">
                  <from>
                    <xdr:col>0</xdr:col>
                    <xdr:colOff>28575</xdr:colOff>
                    <xdr:row>35</xdr:row>
                    <xdr:rowOff>9525</xdr:rowOff>
                  </from>
                  <to>
                    <xdr:col>6</xdr:col>
                    <xdr:colOff>19050</xdr:colOff>
                    <xdr:row>39</xdr:row>
                    <xdr:rowOff>0</xdr:rowOff>
                  </to>
                </anchor>
              </controlPr>
            </control>
          </mc:Choice>
        </mc:AlternateContent>
        <mc:AlternateContent xmlns:mc="http://schemas.openxmlformats.org/markup-compatibility/2006">
          <mc:Choice Requires="x14">
            <control shapeId="30741" r:id="rId25" name="Option Button 21">
              <controlPr defaultSize="0" autoFill="0" autoLine="0" autoPict="0">
                <anchor moveWithCells="1">
                  <from>
                    <xdr:col>0</xdr:col>
                    <xdr:colOff>390525</xdr:colOff>
                    <xdr:row>43</xdr:row>
                    <xdr:rowOff>142875</xdr:rowOff>
                  </from>
                  <to>
                    <xdr:col>0</xdr:col>
                    <xdr:colOff>695325</xdr:colOff>
                    <xdr:row>43</xdr:row>
                    <xdr:rowOff>361950</xdr:rowOff>
                  </to>
                </anchor>
              </controlPr>
            </control>
          </mc:Choice>
        </mc:AlternateContent>
        <mc:AlternateContent xmlns:mc="http://schemas.openxmlformats.org/markup-compatibility/2006">
          <mc:Choice Requires="x14">
            <control shapeId="30742" r:id="rId26" name="Option Button 22">
              <controlPr defaultSize="0" autoFill="0" autoLine="0" autoPict="0">
                <anchor moveWithCells="1">
                  <from>
                    <xdr:col>0</xdr:col>
                    <xdr:colOff>390525</xdr:colOff>
                    <xdr:row>44</xdr:row>
                    <xdr:rowOff>123825</xdr:rowOff>
                  </from>
                  <to>
                    <xdr:col>0</xdr:col>
                    <xdr:colOff>695325</xdr:colOff>
                    <xdr:row>44</xdr:row>
                    <xdr:rowOff>342900</xdr:rowOff>
                  </to>
                </anchor>
              </controlPr>
            </control>
          </mc:Choice>
        </mc:AlternateContent>
        <mc:AlternateContent xmlns:mc="http://schemas.openxmlformats.org/markup-compatibility/2006">
          <mc:Choice Requires="x14">
            <control shapeId="30743" r:id="rId27" name="Option Button 23">
              <controlPr defaultSize="0" autoFill="0" autoLine="0" autoPict="0">
                <anchor moveWithCells="1">
                  <from>
                    <xdr:col>0</xdr:col>
                    <xdr:colOff>390525</xdr:colOff>
                    <xdr:row>45</xdr:row>
                    <xdr:rowOff>104775</xdr:rowOff>
                  </from>
                  <to>
                    <xdr:col>0</xdr:col>
                    <xdr:colOff>695325</xdr:colOff>
                    <xdr:row>45</xdr:row>
                    <xdr:rowOff>323850</xdr:rowOff>
                  </to>
                </anchor>
              </controlPr>
            </control>
          </mc:Choice>
        </mc:AlternateContent>
        <mc:AlternateContent xmlns:mc="http://schemas.openxmlformats.org/markup-compatibility/2006">
          <mc:Choice Requires="x14">
            <control shapeId="30744" r:id="rId28" name="Option Button 24">
              <controlPr defaultSize="0" autoFill="0" autoLine="0" autoPict="0">
                <anchor moveWithCells="1">
                  <from>
                    <xdr:col>0</xdr:col>
                    <xdr:colOff>371475</xdr:colOff>
                    <xdr:row>46</xdr:row>
                    <xdr:rowOff>142875</xdr:rowOff>
                  </from>
                  <to>
                    <xdr:col>0</xdr:col>
                    <xdr:colOff>676275</xdr:colOff>
                    <xdr:row>46</xdr:row>
                    <xdr:rowOff>361950</xdr:rowOff>
                  </to>
                </anchor>
              </controlPr>
            </control>
          </mc:Choice>
        </mc:AlternateContent>
        <mc:AlternateContent xmlns:mc="http://schemas.openxmlformats.org/markup-compatibility/2006">
          <mc:Choice Requires="x14">
            <control shapeId="30745" r:id="rId29" name="Group Box 25">
              <controlPr defaultSize="0" autoFill="0" autoPict="0">
                <anchor moveWithCells="1">
                  <from>
                    <xdr:col>0</xdr:col>
                    <xdr:colOff>9525</xdr:colOff>
                    <xdr:row>43</xdr:row>
                    <xdr:rowOff>19050</xdr:rowOff>
                  </from>
                  <to>
                    <xdr:col>12</xdr:col>
                    <xdr:colOff>28575</xdr:colOff>
                    <xdr:row>47</xdr:row>
                    <xdr:rowOff>9525</xdr:rowOff>
                  </to>
                </anchor>
              </controlPr>
            </control>
          </mc:Choice>
        </mc:AlternateContent>
        <mc:AlternateContent xmlns:mc="http://schemas.openxmlformats.org/markup-compatibility/2006">
          <mc:Choice Requires="x14">
            <control shapeId="30746" r:id="rId30" name="Option Button 26">
              <controlPr defaultSize="0" autoFill="0" autoLine="0" autoPict="0">
                <anchor moveWithCells="1">
                  <from>
                    <xdr:col>0</xdr:col>
                    <xdr:colOff>371475</xdr:colOff>
                    <xdr:row>51</xdr:row>
                    <xdr:rowOff>152400</xdr:rowOff>
                  </from>
                  <to>
                    <xdr:col>0</xdr:col>
                    <xdr:colOff>676275</xdr:colOff>
                    <xdr:row>51</xdr:row>
                    <xdr:rowOff>371475</xdr:rowOff>
                  </to>
                </anchor>
              </controlPr>
            </control>
          </mc:Choice>
        </mc:AlternateContent>
        <mc:AlternateContent xmlns:mc="http://schemas.openxmlformats.org/markup-compatibility/2006">
          <mc:Choice Requires="x14">
            <control shapeId="30747" r:id="rId31" name="Option Button 27">
              <controlPr defaultSize="0" autoFill="0" autoLine="0" autoPict="0">
                <anchor moveWithCells="1">
                  <from>
                    <xdr:col>0</xdr:col>
                    <xdr:colOff>342900</xdr:colOff>
                    <xdr:row>52</xdr:row>
                    <xdr:rowOff>123825</xdr:rowOff>
                  </from>
                  <to>
                    <xdr:col>0</xdr:col>
                    <xdr:colOff>647700</xdr:colOff>
                    <xdr:row>52</xdr:row>
                    <xdr:rowOff>342900</xdr:rowOff>
                  </to>
                </anchor>
              </controlPr>
            </control>
          </mc:Choice>
        </mc:AlternateContent>
        <mc:AlternateContent xmlns:mc="http://schemas.openxmlformats.org/markup-compatibility/2006">
          <mc:Choice Requires="x14">
            <control shapeId="30748" r:id="rId32" name="Option Button 28">
              <controlPr defaultSize="0" autoFill="0" autoLine="0" autoPict="0">
                <anchor moveWithCells="1">
                  <from>
                    <xdr:col>0</xdr:col>
                    <xdr:colOff>361950</xdr:colOff>
                    <xdr:row>53</xdr:row>
                    <xdr:rowOff>123825</xdr:rowOff>
                  </from>
                  <to>
                    <xdr:col>0</xdr:col>
                    <xdr:colOff>666750</xdr:colOff>
                    <xdr:row>53</xdr:row>
                    <xdr:rowOff>342900</xdr:rowOff>
                  </to>
                </anchor>
              </controlPr>
            </control>
          </mc:Choice>
        </mc:AlternateContent>
        <mc:AlternateContent xmlns:mc="http://schemas.openxmlformats.org/markup-compatibility/2006">
          <mc:Choice Requires="x14">
            <control shapeId="30749" r:id="rId33" name="Option Button 29">
              <controlPr defaultSize="0" autoFill="0" autoLine="0" autoPict="0">
                <anchor moveWithCells="1">
                  <from>
                    <xdr:col>0</xdr:col>
                    <xdr:colOff>361950</xdr:colOff>
                    <xdr:row>54</xdr:row>
                    <xdr:rowOff>152400</xdr:rowOff>
                  </from>
                  <to>
                    <xdr:col>0</xdr:col>
                    <xdr:colOff>666750</xdr:colOff>
                    <xdr:row>54</xdr:row>
                    <xdr:rowOff>371475</xdr:rowOff>
                  </to>
                </anchor>
              </controlPr>
            </control>
          </mc:Choice>
        </mc:AlternateContent>
        <mc:AlternateContent xmlns:mc="http://schemas.openxmlformats.org/markup-compatibility/2006">
          <mc:Choice Requires="x14">
            <control shapeId="30750" r:id="rId34" name="Group Box 30">
              <controlPr defaultSize="0" autoFill="0" autoPict="0">
                <anchor moveWithCells="1">
                  <from>
                    <xdr:col>0</xdr:col>
                    <xdr:colOff>9525</xdr:colOff>
                    <xdr:row>51</xdr:row>
                    <xdr:rowOff>19050</xdr:rowOff>
                  </from>
                  <to>
                    <xdr:col>9</xdr:col>
                    <xdr:colOff>1733550</xdr:colOff>
                    <xdr:row>55</xdr:row>
                    <xdr:rowOff>9525</xdr:rowOff>
                  </to>
                </anchor>
              </controlPr>
            </control>
          </mc:Choice>
        </mc:AlternateContent>
        <mc:AlternateContent xmlns:mc="http://schemas.openxmlformats.org/markup-compatibility/2006">
          <mc:Choice Requires="x14">
            <control shapeId="30751" r:id="rId35" name="Option Button 31">
              <controlPr defaultSize="0" autoFill="0" autoLine="0" autoPict="0">
                <anchor moveWithCells="1">
                  <from>
                    <xdr:col>0</xdr:col>
                    <xdr:colOff>371475</xdr:colOff>
                    <xdr:row>59</xdr:row>
                    <xdr:rowOff>142875</xdr:rowOff>
                  </from>
                  <to>
                    <xdr:col>0</xdr:col>
                    <xdr:colOff>676275</xdr:colOff>
                    <xdr:row>59</xdr:row>
                    <xdr:rowOff>361950</xdr:rowOff>
                  </to>
                </anchor>
              </controlPr>
            </control>
          </mc:Choice>
        </mc:AlternateContent>
        <mc:AlternateContent xmlns:mc="http://schemas.openxmlformats.org/markup-compatibility/2006">
          <mc:Choice Requires="x14">
            <control shapeId="30752" r:id="rId36" name="Option Button 32">
              <controlPr defaultSize="0" autoFill="0" autoLine="0" autoPict="0">
                <anchor moveWithCells="1">
                  <from>
                    <xdr:col>0</xdr:col>
                    <xdr:colOff>390525</xdr:colOff>
                    <xdr:row>60</xdr:row>
                    <xdr:rowOff>123825</xdr:rowOff>
                  </from>
                  <to>
                    <xdr:col>0</xdr:col>
                    <xdr:colOff>695325</xdr:colOff>
                    <xdr:row>60</xdr:row>
                    <xdr:rowOff>342900</xdr:rowOff>
                  </to>
                </anchor>
              </controlPr>
            </control>
          </mc:Choice>
        </mc:AlternateContent>
        <mc:AlternateContent xmlns:mc="http://schemas.openxmlformats.org/markup-compatibility/2006">
          <mc:Choice Requires="x14">
            <control shapeId="30753" r:id="rId37" name="Option Button 33">
              <controlPr defaultSize="0" autoFill="0" autoLine="0" autoPict="0">
                <anchor moveWithCells="1">
                  <from>
                    <xdr:col>0</xdr:col>
                    <xdr:colOff>371475</xdr:colOff>
                    <xdr:row>61</xdr:row>
                    <xdr:rowOff>123825</xdr:rowOff>
                  </from>
                  <to>
                    <xdr:col>0</xdr:col>
                    <xdr:colOff>676275</xdr:colOff>
                    <xdr:row>61</xdr:row>
                    <xdr:rowOff>342900</xdr:rowOff>
                  </to>
                </anchor>
              </controlPr>
            </control>
          </mc:Choice>
        </mc:AlternateContent>
        <mc:AlternateContent xmlns:mc="http://schemas.openxmlformats.org/markup-compatibility/2006">
          <mc:Choice Requires="x14">
            <control shapeId="30754" r:id="rId38" name="Option Button 34">
              <controlPr defaultSize="0" autoFill="0" autoLine="0" autoPict="0">
                <anchor moveWithCells="1">
                  <from>
                    <xdr:col>0</xdr:col>
                    <xdr:colOff>390525</xdr:colOff>
                    <xdr:row>62</xdr:row>
                    <xdr:rowOff>104775</xdr:rowOff>
                  </from>
                  <to>
                    <xdr:col>0</xdr:col>
                    <xdr:colOff>695325</xdr:colOff>
                    <xdr:row>62</xdr:row>
                    <xdr:rowOff>323850</xdr:rowOff>
                  </to>
                </anchor>
              </controlPr>
            </control>
          </mc:Choice>
        </mc:AlternateContent>
        <mc:AlternateContent xmlns:mc="http://schemas.openxmlformats.org/markup-compatibility/2006">
          <mc:Choice Requires="x14">
            <control shapeId="30755" r:id="rId39" name="Group Box 35">
              <controlPr defaultSize="0" autoFill="0" autoPict="0">
                <anchor moveWithCells="1">
                  <from>
                    <xdr:col>0</xdr:col>
                    <xdr:colOff>28575</xdr:colOff>
                    <xdr:row>59</xdr:row>
                    <xdr:rowOff>19050</xdr:rowOff>
                  </from>
                  <to>
                    <xdr:col>10</xdr:col>
                    <xdr:colOff>0</xdr:colOff>
                    <xdr:row>62</xdr:row>
                    <xdr:rowOff>581025</xdr:rowOff>
                  </to>
                </anchor>
              </controlPr>
            </control>
          </mc:Choice>
        </mc:AlternateContent>
        <mc:AlternateContent xmlns:mc="http://schemas.openxmlformats.org/markup-compatibility/2006">
          <mc:Choice Requires="x14">
            <control shapeId="30756" r:id="rId40" name="Drop Down 36">
              <controlPr defaultSize="0" autoLine="0" autoPict="0">
                <anchor moveWithCells="1">
                  <from>
                    <xdr:col>38</xdr:col>
                    <xdr:colOff>104775</xdr:colOff>
                    <xdr:row>7</xdr:row>
                    <xdr:rowOff>142875</xdr:rowOff>
                  </from>
                  <to>
                    <xdr:col>39</xdr:col>
                    <xdr:colOff>190500</xdr:colOff>
                    <xdr:row>7</xdr:row>
                    <xdr:rowOff>342900</xdr:rowOff>
                  </to>
                </anchor>
              </controlPr>
            </control>
          </mc:Choice>
        </mc:AlternateContent>
        <mc:AlternateContent xmlns:mc="http://schemas.openxmlformats.org/markup-compatibility/2006">
          <mc:Choice Requires="x14">
            <control shapeId="30757" r:id="rId41" name="Drop Down 37">
              <controlPr defaultSize="0" autoLine="0" autoPict="0">
                <anchor moveWithCells="1">
                  <from>
                    <xdr:col>38</xdr:col>
                    <xdr:colOff>104775</xdr:colOff>
                    <xdr:row>8</xdr:row>
                    <xdr:rowOff>142875</xdr:rowOff>
                  </from>
                  <to>
                    <xdr:col>39</xdr:col>
                    <xdr:colOff>171450</xdr:colOff>
                    <xdr:row>8</xdr:row>
                    <xdr:rowOff>342900</xdr:rowOff>
                  </to>
                </anchor>
              </controlPr>
            </control>
          </mc:Choice>
        </mc:AlternateContent>
        <mc:AlternateContent xmlns:mc="http://schemas.openxmlformats.org/markup-compatibility/2006">
          <mc:Choice Requires="x14">
            <control shapeId="30758" r:id="rId42" name="Drop Down 38">
              <controlPr defaultSize="0" autoLine="0" autoPict="0">
                <anchor moveWithCells="1">
                  <from>
                    <xdr:col>46</xdr:col>
                    <xdr:colOff>171450</xdr:colOff>
                    <xdr:row>7</xdr:row>
                    <xdr:rowOff>104775</xdr:rowOff>
                  </from>
                  <to>
                    <xdr:col>47</xdr:col>
                    <xdr:colOff>381000</xdr:colOff>
                    <xdr:row>7</xdr:row>
                    <xdr:rowOff>304800</xdr:rowOff>
                  </to>
                </anchor>
              </controlPr>
            </control>
          </mc:Choice>
        </mc:AlternateContent>
        <mc:AlternateContent xmlns:mc="http://schemas.openxmlformats.org/markup-compatibility/2006">
          <mc:Choice Requires="x14">
            <control shapeId="30759" r:id="rId43" name="Drop Down 39">
              <controlPr defaultSize="0" autoLine="0" autoPict="0">
                <anchor moveWithCells="1">
                  <from>
                    <xdr:col>46</xdr:col>
                    <xdr:colOff>171450</xdr:colOff>
                    <xdr:row>8</xdr:row>
                    <xdr:rowOff>47625</xdr:rowOff>
                  </from>
                  <to>
                    <xdr:col>47</xdr:col>
                    <xdr:colOff>381000</xdr:colOff>
                    <xdr:row>8</xdr:row>
                    <xdr:rowOff>257175</xdr:rowOff>
                  </to>
                </anchor>
              </controlPr>
            </control>
          </mc:Choice>
        </mc:AlternateContent>
        <mc:AlternateContent xmlns:mc="http://schemas.openxmlformats.org/markup-compatibility/2006">
          <mc:Choice Requires="x14">
            <control shapeId="30760" r:id="rId44" name="Drop Down 40">
              <controlPr defaultSize="0" autoLine="0" autoPict="0">
                <anchor moveWithCells="1">
                  <from>
                    <xdr:col>46</xdr:col>
                    <xdr:colOff>171450</xdr:colOff>
                    <xdr:row>9</xdr:row>
                    <xdr:rowOff>47625</xdr:rowOff>
                  </from>
                  <to>
                    <xdr:col>47</xdr:col>
                    <xdr:colOff>381000</xdr:colOff>
                    <xdr:row>9</xdr:row>
                    <xdr:rowOff>257175</xdr:rowOff>
                  </to>
                </anchor>
              </controlPr>
            </control>
          </mc:Choice>
        </mc:AlternateContent>
        <mc:AlternateContent xmlns:mc="http://schemas.openxmlformats.org/markup-compatibility/2006">
          <mc:Choice Requires="x14">
            <control shapeId="30761" r:id="rId45" name="Drop Down 41">
              <controlPr defaultSize="0" autoLine="0" autoPict="0">
                <anchor moveWithCells="1">
                  <from>
                    <xdr:col>46</xdr:col>
                    <xdr:colOff>171450</xdr:colOff>
                    <xdr:row>10</xdr:row>
                    <xdr:rowOff>47625</xdr:rowOff>
                  </from>
                  <to>
                    <xdr:col>47</xdr:col>
                    <xdr:colOff>381000</xdr:colOff>
                    <xdr:row>10</xdr:row>
                    <xdr:rowOff>257175</xdr:rowOff>
                  </to>
                </anchor>
              </controlPr>
            </control>
          </mc:Choice>
        </mc:AlternateContent>
        <mc:AlternateContent xmlns:mc="http://schemas.openxmlformats.org/markup-compatibility/2006">
          <mc:Choice Requires="x14">
            <control shapeId="30762" r:id="rId46" name="Drop Down 42">
              <controlPr defaultSize="0" autoLine="0" autoPict="0">
                <anchor moveWithCells="1">
                  <from>
                    <xdr:col>46</xdr:col>
                    <xdr:colOff>171450</xdr:colOff>
                    <xdr:row>11</xdr:row>
                    <xdr:rowOff>47625</xdr:rowOff>
                  </from>
                  <to>
                    <xdr:col>47</xdr:col>
                    <xdr:colOff>381000</xdr:colOff>
                    <xdr:row>11</xdr:row>
                    <xdr:rowOff>257175</xdr:rowOff>
                  </to>
                </anchor>
              </controlPr>
            </control>
          </mc:Choice>
        </mc:AlternateContent>
        <mc:AlternateContent xmlns:mc="http://schemas.openxmlformats.org/markup-compatibility/2006">
          <mc:Choice Requires="x14">
            <control shapeId="30763" r:id="rId47" name="Group Box 43">
              <controlPr defaultSize="0" autoFill="0" autoPict="0">
                <anchor moveWithCells="1">
                  <from>
                    <xdr:col>6</xdr:col>
                    <xdr:colOff>19050</xdr:colOff>
                    <xdr:row>9</xdr:row>
                    <xdr:rowOff>0</xdr:rowOff>
                  </from>
                  <to>
                    <xdr:col>9</xdr:col>
                    <xdr:colOff>1752600</xdr:colOff>
                    <xdr:row>12</xdr:row>
                    <xdr:rowOff>542925</xdr:rowOff>
                  </to>
                </anchor>
              </controlPr>
            </control>
          </mc:Choice>
        </mc:AlternateContent>
        <mc:AlternateContent xmlns:mc="http://schemas.openxmlformats.org/markup-compatibility/2006">
          <mc:Choice Requires="x14">
            <control shapeId="30764" r:id="rId48" name="Option Button 44">
              <controlPr defaultSize="0" autoFill="0" autoLine="0" autoPict="0">
                <anchor moveWithCells="1">
                  <from>
                    <xdr:col>6</xdr:col>
                    <xdr:colOff>323850</xdr:colOff>
                    <xdr:row>9</xdr:row>
                    <xdr:rowOff>142875</xdr:rowOff>
                  </from>
                  <to>
                    <xdr:col>6</xdr:col>
                    <xdr:colOff>657225</xdr:colOff>
                    <xdr:row>9</xdr:row>
                    <xdr:rowOff>371475</xdr:rowOff>
                  </to>
                </anchor>
              </controlPr>
            </control>
          </mc:Choice>
        </mc:AlternateContent>
        <mc:AlternateContent xmlns:mc="http://schemas.openxmlformats.org/markup-compatibility/2006">
          <mc:Choice Requires="x14">
            <control shapeId="30765" r:id="rId49" name="Option Button 45">
              <controlPr defaultSize="0" autoFill="0" autoLine="0" autoPict="0">
                <anchor moveWithCells="1">
                  <from>
                    <xdr:col>6</xdr:col>
                    <xdr:colOff>295275</xdr:colOff>
                    <xdr:row>10</xdr:row>
                    <xdr:rowOff>142875</xdr:rowOff>
                  </from>
                  <to>
                    <xdr:col>6</xdr:col>
                    <xdr:colOff>628650</xdr:colOff>
                    <xdr:row>10</xdr:row>
                    <xdr:rowOff>371475</xdr:rowOff>
                  </to>
                </anchor>
              </controlPr>
            </control>
          </mc:Choice>
        </mc:AlternateContent>
        <mc:AlternateContent xmlns:mc="http://schemas.openxmlformats.org/markup-compatibility/2006">
          <mc:Choice Requires="x14">
            <control shapeId="30766" r:id="rId50" name="Option Button 46">
              <controlPr defaultSize="0" autoFill="0" autoLine="0" autoPict="0">
                <anchor moveWithCells="1">
                  <from>
                    <xdr:col>6</xdr:col>
                    <xdr:colOff>304800</xdr:colOff>
                    <xdr:row>11</xdr:row>
                    <xdr:rowOff>142875</xdr:rowOff>
                  </from>
                  <to>
                    <xdr:col>6</xdr:col>
                    <xdr:colOff>638175</xdr:colOff>
                    <xdr:row>11</xdr:row>
                    <xdr:rowOff>371475</xdr:rowOff>
                  </to>
                </anchor>
              </controlPr>
            </control>
          </mc:Choice>
        </mc:AlternateContent>
        <mc:AlternateContent xmlns:mc="http://schemas.openxmlformats.org/markup-compatibility/2006">
          <mc:Choice Requires="x14">
            <control shapeId="30767" r:id="rId51" name="Option Button 47">
              <controlPr defaultSize="0" autoFill="0" autoLine="0" autoPict="0">
                <anchor moveWithCells="1">
                  <from>
                    <xdr:col>6</xdr:col>
                    <xdr:colOff>323850</xdr:colOff>
                    <xdr:row>12</xdr:row>
                    <xdr:rowOff>123825</xdr:rowOff>
                  </from>
                  <to>
                    <xdr:col>6</xdr:col>
                    <xdr:colOff>657225</xdr:colOff>
                    <xdr:row>12</xdr:row>
                    <xdr:rowOff>352425</xdr:rowOff>
                  </to>
                </anchor>
              </controlPr>
            </control>
          </mc:Choice>
        </mc:AlternateContent>
        <mc:AlternateContent xmlns:mc="http://schemas.openxmlformats.org/markup-compatibility/2006">
          <mc:Choice Requires="x14">
            <control shapeId="30768" r:id="rId52" name="Group Box 48">
              <controlPr defaultSize="0" autoFill="0" autoPict="0">
                <anchor moveWithCells="1">
                  <from>
                    <xdr:col>5</xdr:col>
                    <xdr:colOff>1752600</xdr:colOff>
                    <xdr:row>34</xdr:row>
                    <xdr:rowOff>600075</xdr:rowOff>
                  </from>
                  <to>
                    <xdr:col>10</xdr:col>
                    <xdr:colOff>0</xdr:colOff>
                    <xdr:row>38</xdr:row>
                    <xdr:rowOff>561975</xdr:rowOff>
                  </to>
                </anchor>
              </controlPr>
            </control>
          </mc:Choice>
        </mc:AlternateContent>
        <mc:AlternateContent xmlns:mc="http://schemas.openxmlformats.org/markup-compatibility/2006">
          <mc:Choice Requires="x14">
            <control shapeId="30769" r:id="rId53" name="Option Button 49">
              <controlPr defaultSize="0" autoFill="0" autoLine="0" autoPict="0">
                <anchor moveWithCells="1">
                  <from>
                    <xdr:col>6</xdr:col>
                    <xdr:colOff>228600</xdr:colOff>
                    <xdr:row>35</xdr:row>
                    <xdr:rowOff>171450</xdr:rowOff>
                  </from>
                  <to>
                    <xdr:col>6</xdr:col>
                    <xdr:colOff>533400</xdr:colOff>
                    <xdr:row>35</xdr:row>
                    <xdr:rowOff>390525</xdr:rowOff>
                  </to>
                </anchor>
              </controlPr>
            </control>
          </mc:Choice>
        </mc:AlternateContent>
        <mc:AlternateContent xmlns:mc="http://schemas.openxmlformats.org/markup-compatibility/2006">
          <mc:Choice Requires="x14">
            <control shapeId="30770" r:id="rId54" name="Option Button 50">
              <controlPr defaultSize="0" autoFill="0" autoLine="0" autoPict="0">
                <anchor moveWithCells="1">
                  <from>
                    <xdr:col>6</xdr:col>
                    <xdr:colOff>200025</xdr:colOff>
                    <xdr:row>36</xdr:row>
                    <xdr:rowOff>104775</xdr:rowOff>
                  </from>
                  <to>
                    <xdr:col>6</xdr:col>
                    <xdr:colOff>504825</xdr:colOff>
                    <xdr:row>36</xdr:row>
                    <xdr:rowOff>361950</xdr:rowOff>
                  </to>
                </anchor>
              </controlPr>
            </control>
          </mc:Choice>
        </mc:AlternateContent>
        <mc:AlternateContent xmlns:mc="http://schemas.openxmlformats.org/markup-compatibility/2006">
          <mc:Choice Requires="x14">
            <control shapeId="30771" r:id="rId55" name="Option Button 51">
              <controlPr defaultSize="0" autoFill="0" autoLine="0" autoPict="0">
                <anchor moveWithCells="1">
                  <from>
                    <xdr:col>6</xdr:col>
                    <xdr:colOff>228600</xdr:colOff>
                    <xdr:row>37</xdr:row>
                    <xdr:rowOff>142875</xdr:rowOff>
                  </from>
                  <to>
                    <xdr:col>6</xdr:col>
                    <xdr:colOff>533400</xdr:colOff>
                    <xdr:row>37</xdr:row>
                    <xdr:rowOff>361950</xdr:rowOff>
                  </to>
                </anchor>
              </controlPr>
            </control>
          </mc:Choice>
        </mc:AlternateContent>
        <mc:AlternateContent xmlns:mc="http://schemas.openxmlformats.org/markup-compatibility/2006">
          <mc:Choice Requires="x14">
            <control shapeId="30772" r:id="rId56" name="Option Button 52">
              <controlPr defaultSize="0" autoFill="0" autoLine="0" autoPict="0">
                <anchor moveWithCells="1">
                  <from>
                    <xdr:col>6</xdr:col>
                    <xdr:colOff>238125</xdr:colOff>
                    <xdr:row>38</xdr:row>
                    <xdr:rowOff>142875</xdr:rowOff>
                  </from>
                  <to>
                    <xdr:col>6</xdr:col>
                    <xdr:colOff>542925</xdr:colOff>
                    <xdr:row>38</xdr:row>
                    <xdr:rowOff>361950</xdr:rowOff>
                  </to>
                </anchor>
              </controlPr>
            </control>
          </mc:Choice>
        </mc:AlternateContent>
        <mc:AlternateContent xmlns:mc="http://schemas.openxmlformats.org/markup-compatibility/2006">
          <mc:Choice Requires="x14">
            <control shapeId="30776" r:id="rId57" name="Check Box 56">
              <controlPr defaultSize="0" autoFill="0" autoLine="0" autoPict="0">
                <anchor moveWithCells="1">
                  <from>
                    <xdr:col>6</xdr:col>
                    <xdr:colOff>657225</xdr:colOff>
                    <xdr:row>76</xdr:row>
                    <xdr:rowOff>85725</xdr:rowOff>
                  </from>
                  <to>
                    <xdr:col>6</xdr:col>
                    <xdr:colOff>962025</xdr:colOff>
                    <xdr:row>76</xdr:row>
                    <xdr:rowOff>342900</xdr:rowOff>
                  </to>
                </anchor>
              </controlPr>
            </control>
          </mc:Choice>
        </mc:AlternateContent>
        <mc:AlternateContent xmlns:mc="http://schemas.openxmlformats.org/markup-compatibility/2006">
          <mc:Choice Requires="x14">
            <control shapeId="30777" r:id="rId58" name="Check Box 57">
              <controlPr defaultSize="0" autoFill="0" autoLine="0" autoPict="0">
                <anchor moveWithCells="1">
                  <from>
                    <xdr:col>9</xdr:col>
                    <xdr:colOff>752475</xdr:colOff>
                    <xdr:row>76</xdr:row>
                    <xdr:rowOff>76200</xdr:rowOff>
                  </from>
                  <to>
                    <xdr:col>9</xdr:col>
                    <xdr:colOff>1057275</xdr:colOff>
                    <xdr:row>76</xdr:row>
                    <xdr:rowOff>333375</xdr:rowOff>
                  </to>
                </anchor>
              </controlPr>
            </control>
          </mc:Choice>
        </mc:AlternateContent>
        <mc:AlternateContent xmlns:mc="http://schemas.openxmlformats.org/markup-compatibility/2006">
          <mc:Choice Requires="x14">
            <control shapeId="30778" r:id="rId59" name="Check Box 58">
              <controlPr defaultSize="0" autoFill="0" autoLine="0" autoPict="0">
                <anchor moveWithCells="1">
                  <from>
                    <xdr:col>6</xdr:col>
                    <xdr:colOff>657225</xdr:colOff>
                    <xdr:row>77</xdr:row>
                    <xdr:rowOff>85725</xdr:rowOff>
                  </from>
                  <to>
                    <xdr:col>6</xdr:col>
                    <xdr:colOff>962025</xdr:colOff>
                    <xdr:row>77</xdr:row>
                    <xdr:rowOff>342900</xdr:rowOff>
                  </to>
                </anchor>
              </controlPr>
            </control>
          </mc:Choice>
        </mc:AlternateContent>
        <mc:AlternateContent xmlns:mc="http://schemas.openxmlformats.org/markup-compatibility/2006">
          <mc:Choice Requires="x14">
            <control shapeId="30779" r:id="rId60" name="Check Box 59">
              <controlPr defaultSize="0" autoFill="0" autoLine="0" autoPict="0">
                <anchor moveWithCells="1">
                  <from>
                    <xdr:col>9</xdr:col>
                    <xdr:colOff>752475</xdr:colOff>
                    <xdr:row>77</xdr:row>
                    <xdr:rowOff>76200</xdr:rowOff>
                  </from>
                  <to>
                    <xdr:col>9</xdr:col>
                    <xdr:colOff>1057275</xdr:colOff>
                    <xdr:row>77</xdr:row>
                    <xdr:rowOff>333375</xdr:rowOff>
                  </to>
                </anchor>
              </controlPr>
            </control>
          </mc:Choice>
        </mc:AlternateContent>
        <mc:AlternateContent xmlns:mc="http://schemas.openxmlformats.org/markup-compatibility/2006">
          <mc:Choice Requires="x14">
            <control shapeId="30780" r:id="rId61" name="Check Box 60">
              <controlPr defaultSize="0" autoFill="0" autoLine="0" autoPict="0">
                <anchor moveWithCells="1">
                  <from>
                    <xdr:col>6</xdr:col>
                    <xdr:colOff>657225</xdr:colOff>
                    <xdr:row>78</xdr:row>
                    <xdr:rowOff>85725</xdr:rowOff>
                  </from>
                  <to>
                    <xdr:col>6</xdr:col>
                    <xdr:colOff>962025</xdr:colOff>
                    <xdr:row>78</xdr:row>
                    <xdr:rowOff>342900</xdr:rowOff>
                  </to>
                </anchor>
              </controlPr>
            </control>
          </mc:Choice>
        </mc:AlternateContent>
        <mc:AlternateContent xmlns:mc="http://schemas.openxmlformats.org/markup-compatibility/2006">
          <mc:Choice Requires="x14">
            <control shapeId="30781" r:id="rId62" name="Check Box 61">
              <controlPr defaultSize="0" autoFill="0" autoLine="0" autoPict="0">
                <anchor moveWithCells="1">
                  <from>
                    <xdr:col>9</xdr:col>
                    <xdr:colOff>742950</xdr:colOff>
                    <xdr:row>78</xdr:row>
                    <xdr:rowOff>76200</xdr:rowOff>
                  </from>
                  <to>
                    <xdr:col>9</xdr:col>
                    <xdr:colOff>1047750</xdr:colOff>
                    <xdr:row>78</xdr:row>
                    <xdr:rowOff>333375</xdr:rowOff>
                  </to>
                </anchor>
              </controlPr>
            </control>
          </mc:Choice>
        </mc:AlternateContent>
        <mc:AlternateContent xmlns:mc="http://schemas.openxmlformats.org/markup-compatibility/2006">
          <mc:Choice Requires="x14">
            <control shapeId="30782" r:id="rId63" name="Check Box 62">
              <controlPr defaultSize="0" autoFill="0" autoLine="0" autoPict="0">
                <anchor moveWithCells="1">
                  <from>
                    <xdr:col>6</xdr:col>
                    <xdr:colOff>657225</xdr:colOff>
                    <xdr:row>79</xdr:row>
                    <xdr:rowOff>85725</xdr:rowOff>
                  </from>
                  <to>
                    <xdr:col>6</xdr:col>
                    <xdr:colOff>962025</xdr:colOff>
                    <xdr:row>79</xdr:row>
                    <xdr:rowOff>342900</xdr:rowOff>
                  </to>
                </anchor>
              </controlPr>
            </control>
          </mc:Choice>
        </mc:AlternateContent>
        <mc:AlternateContent xmlns:mc="http://schemas.openxmlformats.org/markup-compatibility/2006">
          <mc:Choice Requires="x14">
            <control shapeId="30783" r:id="rId64" name="Check Box 63">
              <controlPr defaultSize="0" autoFill="0" autoLine="0" autoPict="0">
                <anchor moveWithCells="1">
                  <from>
                    <xdr:col>9</xdr:col>
                    <xdr:colOff>752475</xdr:colOff>
                    <xdr:row>79</xdr:row>
                    <xdr:rowOff>85725</xdr:rowOff>
                  </from>
                  <to>
                    <xdr:col>9</xdr:col>
                    <xdr:colOff>1057275</xdr:colOff>
                    <xdr:row>79</xdr:row>
                    <xdr:rowOff>342900</xdr:rowOff>
                  </to>
                </anchor>
              </controlPr>
            </control>
          </mc:Choice>
        </mc:AlternateContent>
        <mc:AlternateContent xmlns:mc="http://schemas.openxmlformats.org/markup-compatibility/2006">
          <mc:Choice Requires="x14">
            <control shapeId="30784" r:id="rId65" name="Check Box 64">
              <controlPr defaultSize="0" autoFill="0" autoLine="0" autoPict="0">
                <anchor moveWithCells="1">
                  <from>
                    <xdr:col>6</xdr:col>
                    <xdr:colOff>657225</xdr:colOff>
                    <xdr:row>82</xdr:row>
                    <xdr:rowOff>85725</xdr:rowOff>
                  </from>
                  <to>
                    <xdr:col>6</xdr:col>
                    <xdr:colOff>962025</xdr:colOff>
                    <xdr:row>82</xdr:row>
                    <xdr:rowOff>342900</xdr:rowOff>
                  </to>
                </anchor>
              </controlPr>
            </control>
          </mc:Choice>
        </mc:AlternateContent>
        <mc:AlternateContent xmlns:mc="http://schemas.openxmlformats.org/markup-compatibility/2006">
          <mc:Choice Requires="x14">
            <control shapeId="30785" r:id="rId66" name="Check Box 65">
              <controlPr defaultSize="0" autoFill="0" autoLine="0" autoPict="0">
                <anchor moveWithCells="1">
                  <from>
                    <xdr:col>9</xdr:col>
                    <xdr:colOff>638175</xdr:colOff>
                    <xdr:row>82</xdr:row>
                    <xdr:rowOff>85725</xdr:rowOff>
                  </from>
                  <to>
                    <xdr:col>9</xdr:col>
                    <xdr:colOff>942975</xdr:colOff>
                    <xdr:row>82</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IU131"/>
  <sheetViews>
    <sheetView showGridLines="0" tabSelected="1" zoomScaleNormal="100" workbookViewId="0">
      <selection activeCell="A108" sqref="A108"/>
    </sheetView>
  </sheetViews>
  <sheetFormatPr defaultColWidth="0" defaultRowHeight="15"/>
  <cols>
    <col min="1" max="1" width="143.5703125" style="46" customWidth="1"/>
    <col min="2" max="2" width="2.85546875" customWidth="1"/>
    <col min="3" max="255" width="9.140625" hidden="1" customWidth="1"/>
    <col min="256" max="16384" width="10.5703125" hidden="1"/>
  </cols>
  <sheetData>
    <row r="1" spans="1:15" ht="66" customHeight="1"/>
    <row r="2" spans="1:15" ht="20.25">
      <c r="A2" s="196" t="s">
        <v>6</v>
      </c>
      <c r="B2" s="195"/>
      <c r="C2" s="195"/>
      <c r="D2" s="195"/>
      <c r="E2" s="195"/>
      <c r="F2" s="195"/>
      <c r="G2" s="195"/>
      <c r="H2" s="195"/>
      <c r="I2" s="195"/>
      <c r="J2" s="195"/>
      <c r="K2" s="195"/>
      <c r="L2" s="195"/>
      <c r="M2" s="195"/>
      <c r="N2" s="195"/>
      <c r="O2" s="195"/>
    </row>
    <row r="3" spans="1:15" ht="19.5" thickBot="1">
      <c r="A3" s="603">
        <v>45072</v>
      </c>
    </row>
    <row r="4" spans="1:15" ht="15.75">
      <c r="A4" s="362" t="s">
        <v>7</v>
      </c>
    </row>
    <row r="5" spans="1:15" ht="15.75">
      <c r="A5" s="423" t="s">
        <v>8</v>
      </c>
    </row>
    <row r="6" spans="1:15" ht="15.75">
      <c r="A6" s="363" t="s">
        <v>9</v>
      </c>
    </row>
    <row r="7" spans="1:15" ht="15.75">
      <c r="A7" s="270" t="s">
        <v>10</v>
      </c>
    </row>
    <row r="8" spans="1:15" ht="15.75">
      <c r="A8" s="270" t="s">
        <v>11</v>
      </c>
    </row>
    <row r="9" spans="1:15" ht="15.75">
      <c r="A9" s="270" t="s">
        <v>12</v>
      </c>
    </row>
    <row r="10" spans="1:15" ht="15.75">
      <c r="A10" s="270" t="s">
        <v>13</v>
      </c>
    </row>
    <row r="11" spans="1:15" ht="15.75">
      <c r="A11" s="270" t="s">
        <v>14</v>
      </c>
    </row>
    <row r="12" spans="1:15" ht="15.75">
      <c r="A12" s="364" t="s">
        <v>15</v>
      </c>
    </row>
    <row r="13" spans="1:15" ht="15.75">
      <c r="A13" s="364" t="s">
        <v>16</v>
      </c>
    </row>
    <row r="14" spans="1:15" ht="15.75">
      <c r="A14" s="364"/>
    </row>
    <row r="15" spans="1:15" ht="31.5">
      <c r="A15" s="270" t="s">
        <v>17</v>
      </c>
    </row>
    <row r="16" spans="1:15" ht="31.5">
      <c r="A16" s="270" t="s">
        <v>18</v>
      </c>
    </row>
    <row r="17" spans="1:1" ht="15.75">
      <c r="A17" s="365" t="s">
        <v>19</v>
      </c>
    </row>
    <row r="18" spans="1:1" ht="32.25" thickBot="1">
      <c r="A18" s="368" t="s">
        <v>20</v>
      </c>
    </row>
    <row r="19" spans="1:1" ht="16.5" thickBot="1">
      <c r="A19" s="369"/>
    </row>
    <row r="20" spans="1:1" ht="15.75">
      <c r="A20" s="362" t="s">
        <v>21</v>
      </c>
    </row>
    <row r="21" spans="1:1" ht="15.75">
      <c r="A21" s="270" t="s">
        <v>22</v>
      </c>
    </row>
    <row r="22" spans="1:1" ht="15.75">
      <c r="A22" s="270" t="s">
        <v>23</v>
      </c>
    </row>
    <row r="23" spans="1:1" ht="15.75">
      <c r="A23" s="270" t="s">
        <v>24</v>
      </c>
    </row>
    <row r="24" spans="1:1" ht="15.75">
      <c r="A24" s="270" t="s">
        <v>25</v>
      </c>
    </row>
    <row r="25" spans="1:1" ht="15.75">
      <c r="A25" s="366" t="s">
        <v>26</v>
      </c>
    </row>
    <row r="26" spans="1:1" ht="16.5" thickBot="1">
      <c r="A26" s="367" t="s">
        <v>27</v>
      </c>
    </row>
    <row r="27" spans="1:1" ht="16.5" thickBot="1">
      <c r="A27" s="197"/>
    </row>
    <row r="28" spans="1:1" ht="15.75">
      <c r="A28" s="525" t="s">
        <v>28</v>
      </c>
    </row>
    <row r="29" spans="1:1" ht="16.5" thickBot="1">
      <c r="A29" s="530" t="s">
        <v>29</v>
      </c>
    </row>
    <row r="30" spans="1:1" ht="15.75" thickBot="1"/>
    <row r="31" spans="1:1" ht="15.75">
      <c r="A31" s="525" t="s">
        <v>30</v>
      </c>
    </row>
    <row r="32" spans="1:1" ht="15.75">
      <c r="A32" s="434" t="s">
        <v>31</v>
      </c>
    </row>
    <row r="33" spans="1:1" ht="47.25">
      <c r="A33" s="270" t="s">
        <v>32</v>
      </c>
    </row>
    <row r="34" spans="1:1" ht="15.75">
      <c r="A34" s="270" t="s">
        <v>33</v>
      </c>
    </row>
    <row r="35" spans="1:1" ht="31.5">
      <c r="A35" s="270" t="s">
        <v>34</v>
      </c>
    </row>
    <row r="36" spans="1:1" ht="15.75">
      <c r="A36" s="270" t="s">
        <v>35</v>
      </c>
    </row>
    <row r="37" spans="1:1" ht="15.75">
      <c r="A37" s="270" t="s">
        <v>36</v>
      </c>
    </row>
    <row r="38" spans="1:1" ht="15.75">
      <c r="A38" s="435" t="s">
        <v>37</v>
      </c>
    </row>
    <row r="39" spans="1:1" ht="15.75">
      <c r="A39" s="434" t="s">
        <v>38</v>
      </c>
    </row>
    <row r="40" spans="1:1" ht="15.75">
      <c r="A40" s="270" t="s">
        <v>39</v>
      </c>
    </row>
    <row r="41" spans="1:1" ht="15.75">
      <c r="A41" s="270" t="s">
        <v>40</v>
      </c>
    </row>
    <row r="42" spans="1:1" ht="31.5">
      <c r="A42" s="270" t="s">
        <v>41</v>
      </c>
    </row>
    <row r="43" spans="1:1" ht="31.5">
      <c r="A43" s="270" t="s">
        <v>42</v>
      </c>
    </row>
    <row r="44" spans="1:1" ht="15.75">
      <c r="A44" s="270" t="s">
        <v>43</v>
      </c>
    </row>
    <row r="45" spans="1:1" ht="32.25" thickBot="1">
      <c r="A45" s="270" t="s">
        <v>44</v>
      </c>
    </row>
    <row r="46" spans="1:1" ht="15.75">
      <c r="A46" s="436" t="s">
        <v>45</v>
      </c>
    </row>
    <row r="47" spans="1:1" ht="15.75">
      <c r="A47" s="263" t="s">
        <v>46</v>
      </c>
    </row>
    <row r="48" spans="1:1" ht="31.5">
      <c r="A48" s="263" t="s">
        <v>47</v>
      </c>
    </row>
    <row r="49" spans="1:1" ht="15.75">
      <c r="A49" s="437" t="s">
        <v>48</v>
      </c>
    </row>
    <row r="50" spans="1:1" ht="15.75">
      <c r="A50" s="266" t="s">
        <v>49</v>
      </c>
    </row>
    <row r="51" spans="1:1" ht="31.5">
      <c r="A51" s="553" t="s">
        <v>50</v>
      </c>
    </row>
    <row r="52" spans="1:1" ht="31.5">
      <c r="A52" s="526" t="s">
        <v>51</v>
      </c>
    </row>
    <row r="53" spans="1:1" ht="15.75">
      <c r="A53" s="526" t="s">
        <v>52</v>
      </c>
    </row>
    <row r="54" spans="1:1" ht="31.5">
      <c r="A54" s="262" t="s">
        <v>53</v>
      </c>
    </row>
    <row r="55" spans="1:1" ht="15.75">
      <c r="A55" s="526" t="s">
        <v>54</v>
      </c>
    </row>
    <row r="56" spans="1:1" ht="15.75">
      <c r="A56" s="526" t="s">
        <v>55</v>
      </c>
    </row>
    <row r="57" spans="1:1" ht="31.5">
      <c r="A57" s="262" t="s">
        <v>56</v>
      </c>
    </row>
    <row r="58" spans="1:1" ht="31.5">
      <c r="A58" s="266" t="s">
        <v>57</v>
      </c>
    </row>
    <row r="59" spans="1:1" ht="15.75">
      <c r="A59" s="553" t="s">
        <v>58</v>
      </c>
    </row>
    <row r="60" spans="1:1" ht="31.5">
      <c r="A60" s="526" t="s">
        <v>59</v>
      </c>
    </row>
    <row r="61" spans="1:1" ht="15.75">
      <c r="A61" s="438" t="s">
        <v>60</v>
      </c>
    </row>
    <row r="62" spans="1:1" ht="31.5">
      <c r="A62" s="259" t="s">
        <v>61</v>
      </c>
    </row>
    <row r="63" spans="1:1" ht="15.75">
      <c r="A63" s="198" t="s">
        <v>62</v>
      </c>
    </row>
    <row r="64" spans="1:1" ht="15.75">
      <c r="A64" s="260" t="s">
        <v>63</v>
      </c>
    </row>
    <row r="65" spans="1:1" ht="47.25">
      <c r="A65" s="261" t="s">
        <v>64</v>
      </c>
    </row>
    <row r="66" spans="1:1" ht="15.75">
      <c r="A66" s="439" t="s">
        <v>65</v>
      </c>
    </row>
    <row r="67" spans="1:1" ht="31.5">
      <c r="A67" s="257" t="s">
        <v>66</v>
      </c>
    </row>
    <row r="68" spans="1:1" ht="15.75">
      <c r="A68" s="257" t="s">
        <v>67</v>
      </c>
    </row>
    <row r="69" spans="1:1" ht="31.5">
      <c r="A69" s="257" t="s">
        <v>68</v>
      </c>
    </row>
    <row r="70" spans="1:1" ht="47.25">
      <c r="A70" s="258" t="s">
        <v>69</v>
      </c>
    </row>
    <row r="71" spans="1:1" ht="15.75">
      <c r="A71" s="440" t="s">
        <v>70</v>
      </c>
    </row>
    <row r="72" spans="1:1" ht="16.5" thickBot="1">
      <c r="A72" s="264" t="s">
        <v>71</v>
      </c>
    </row>
    <row r="73" spans="1:1" ht="16.5" thickBot="1">
      <c r="A73" s="441"/>
    </row>
    <row r="74" spans="1:1" ht="15.75">
      <c r="A74" s="550" t="s">
        <v>72</v>
      </c>
    </row>
    <row r="75" spans="1:1" ht="31.5">
      <c r="A75" s="202" t="s">
        <v>73</v>
      </c>
    </row>
    <row r="76" spans="1:1" ht="15.75">
      <c r="A76" s="202" t="s">
        <v>74</v>
      </c>
    </row>
    <row r="77" spans="1:1" ht="15.75">
      <c r="A77" s="202" t="s">
        <v>75</v>
      </c>
    </row>
    <row r="78" spans="1:1" ht="31.5">
      <c r="A78" s="202" t="s">
        <v>76</v>
      </c>
    </row>
    <row r="79" spans="1:1" ht="15.75">
      <c r="A79" s="202" t="s">
        <v>77</v>
      </c>
    </row>
    <row r="80" spans="1:1" ht="32.25" thickBot="1">
      <c r="A80" s="600" t="s">
        <v>78</v>
      </c>
    </row>
    <row r="81" spans="1:1" ht="16.5" thickBot="1">
      <c r="A81" s="421"/>
    </row>
    <row r="82" spans="1:1" ht="15.75">
      <c r="A82" s="199" t="s">
        <v>79</v>
      </c>
    </row>
    <row r="83" spans="1:1" ht="31.5">
      <c r="A83" s="200" t="s">
        <v>80</v>
      </c>
    </row>
    <row r="84" spans="1:1" ht="15.75">
      <c r="A84" s="200" t="s">
        <v>81</v>
      </c>
    </row>
    <row r="85" spans="1:1" ht="15.75">
      <c r="A85" s="200" t="s">
        <v>82</v>
      </c>
    </row>
    <row r="86" spans="1:1" ht="31.5">
      <c r="A86" s="200" t="s">
        <v>83</v>
      </c>
    </row>
    <row r="87" spans="1:1" ht="15.75">
      <c r="A87" s="200" t="s">
        <v>84</v>
      </c>
    </row>
    <row r="88" spans="1:1" ht="15.75">
      <c r="A88" s="200"/>
    </row>
    <row r="89" spans="1:1" ht="31.5">
      <c r="A89" s="443" t="s">
        <v>85</v>
      </c>
    </row>
    <row r="90" spans="1:1" ht="31.5">
      <c r="A90" s="200" t="s">
        <v>86</v>
      </c>
    </row>
    <row r="91" spans="1:1" ht="31.5">
      <c r="A91" s="443" t="s">
        <v>87</v>
      </c>
    </row>
    <row r="92" spans="1:1" ht="94.5">
      <c r="A92" s="422" t="s">
        <v>88</v>
      </c>
    </row>
    <row r="93" spans="1:1" ht="31.5">
      <c r="A93" s="200" t="s">
        <v>89</v>
      </c>
    </row>
    <row r="94" spans="1:1" ht="31.5">
      <c r="A94" s="200" t="s">
        <v>90</v>
      </c>
    </row>
    <row r="95" spans="1:1" ht="31.5">
      <c r="A95" s="200" t="s">
        <v>91</v>
      </c>
    </row>
    <row r="96" spans="1:1" ht="31.5">
      <c r="A96" s="200" t="s">
        <v>92</v>
      </c>
    </row>
    <row r="97" spans="1:1" ht="15.75">
      <c r="A97" s="200" t="s">
        <v>93</v>
      </c>
    </row>
    <row r="98" spans="1:1" ht="47.25">
      <c r="A98" s="444" t="s">
        <v>94</v>
      </c>
    </row>
    <row r="99" spans="1:1" ht="31.5">
      <c r="A99" s="200" t="s">
        <v>95</v>
      </c>
    </row>
    <row r="100" spans="1:1" ht="15.75">
      <c r="A100" s="200" t="s">
        <v>96</v>
      </c>
    </row>
    <row r="101" spans="1:1" ht="31.5">
      <c r="A101" s="200" t="s">
        <v>97</v>
      </c>
    </row>
    <row r="102" spans="1:1" ht="15.75">
      <c r="A102" s="200" t="s">
        <v>98</v>
      </c>
    </row>
    <row r="103" spans="1:1" ht="16.5" thickBot="1">
      <c r="A103" s="201" t="s">
        <v>99</v>
      </c>
    </row>
    <row r="104" spans="1:1" ht="16.5" thickBot="1">
      <c r="A104" s="197"/>
    </row>
    <row r="105" spans="1:1" ht="15.75">
      <c r="A105" s="525" t="s">
        <v>100</v>
      </c>
    </row>
    <row r="106" spans="1:1" ht="15.75">
      <c r="A106" s="527" t="s">
        <v>101</v>
      </c>
    </row>
    <row r="107" spans="1:1" ht="15.75">
      <c r="A107" s="527" t="s">
        <v>102</v>
      </c>
    </row>
    <row r="108" spans="1:1" ht="15.75">
      <c r="A108" s="527" t="s">
        <v>103</v>
      </c>
    </row>
    <row r="109" spans="1:1" ht="31.5">
      <c r="A109" s="527" t="s">
        <v>104</v>
      </c>
    </row>
    <row r="110" spans="1:1" ht="15.75">
      <c r="A110" s="527" t="s">
        <v>105</v>
      </c>
    </row>
    <row r="111" spans="1:1" ht="15.75">
      <c r="A111" s="527" t="s">
        <v>106</v>
      </c>
    </row>
    <row r="112" spans="1:1" ht="15.75">
      <c r="A112" s="527" t="s">
        <v>107</v>
      </c>
    </row>
    <row r="113" spans="1:1" ht="15.75">
      <c r="A113" s="527" t="s">
        <v>108</v>
      </c>
    </row>
    <row r="114" spans="1:1" ht="31.5">
      <c r="A114" s="527" t="s">
        <v>109</v>
      </c>
    </row>
    <row r="115" spans="1:1" ht="15.75">
      <c r="A115" s="527" t="s">
        <v>110</v>
      </c>
    </row>
    <row r="116" spans="1:1" ht="16.5" thickBot="1">
      <c r="A116" s="523" t="s">
        <v>111</v>
      </c>
    </row>
    <row r="117" spans="1:1">
      <c r="A117" s="649" t="s">
        <v>112</v>
      </c>
    </row>
    <row r="118" spans="1:1">
      <c r="A118" s="650"/>
    </row>
    <row r="119" spans="1:1">
      <c r="A119" s="650"/>
    </row>
    <row r="120" spans="1:1" ht="15.75">
      <c r="A120" s="551" t="s">
        <v>113</v>
      </c>
    </row>
    <row r="121" spans="1:1" ht="15.75">
      <c r="A121" s="551" t="s">
        <v>114</v>
      </c>
    </row>
    <row r="131" ht="14.25" customHeight="1"/>
  </sheetData>
  <sheetProtection algorithmName="SHA-512" hashValue="RGP1pFX/pYwVP2qT+oKJcPrYJNJDjbqb+ZF5pISQNkQX4lt0cOBzkHRIY4iRL8vIZ0ltlB1tz/DqzNcTwiZqiA==" saltValue="x1bQ6g3oGWDhdV6+/Nr5Sg==" spinCount="100000" sheet="1"/>
  <mergeCells count="1">
    <mergeCell ref="A117:A119"/>
  </mergeCells>
  <hyperlinks>
    <hyperlink ref="A121" location="'Simplified Nutrient Assessment'!A1" display="Click here to go to the Simplified Nutrient Assessment" xr:uid="{00000000-0004-0000-0100-000000000000}"/>
    <hyperlink ref="A120" location="'Nutrient Instructions'!A1" display="Click here to go to the Nutrient Instructions Tab" xr:uid="{00000000-0004-0000-0100-000001000000}"/>
    <hyperlink ref="A74" location="'Optional VegBar'!A1" display="Optional Weekly Vegetable Tab (Optional VegBar)" xr:uid="{00000000-0004-0000-0100-000002000000}"/>
    <hyperlink ref="A31" location="'All Meals'!A1" display="Step 3 (“All Meals” Spreadsheet Overview)" xr:uid="{00000000-0004-0000-0100-000003000000}"/>
    <hyperlink ref="A28" location="'SFA NOTES'!A1" display="SFA Notes" xr:uid="{00000000-0004-0000-0100-000004000000}"/>
    <hyperlink ref="A13" r:id="rId1" xr:uid="{00000000-0004-0000-0100-000005000000}"/>
    <hyperlink ref="A12" r:id="rId2" xr:uid="{00000000-0004-0000-0100-000006000000}"/>
    <hyperlink ref="A105" location="'Weekly Report'!A1" display="Step 7 (Weekly Report)" xr:uid="{00000000-0004-0000-0100-000007000000}"/>
    <hyperlink ref="A82" location="Monday!A1" display="Step 4 (Selecting Meals and Vegetables for each day of the week)" xr:uid="{00000000-0004-0000-0100-000008000000}"/>
  </hyperlinks>
  <pageMargins left="0.25" right="0.25" top="0.75" bottom="0.75" header="0.3" footer="0.3"/>
  <pageSetup scale="74" orientation="portrait" r:id="rId3"/>
  <headerFooter>
    <oddFooter>Page &amp;P</oddFooter>
  </headerFooter>
  <rowBreaks count="2" manualBreakCount="2">
    <brk id="45" man="1"/>
    <brk id="81" max="1638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O44"/>
  <sheetViews>
    <sheetView showGridLines="0" showRowColHeaders="0" zoomScaleNormal="100" workbookViewId="0">
      <selection activeCell="A3" sqref="A3:O44"/>
    </sheetView>
  </sheetViews>
  <sheetFormatPr defaultColWidth="0" defaultRowHeight="15"/>
  <cols>
    <col min="1" max="15" width="9.140625" customWidth="1"/>
    <col min="16" max="16" width="2" customWidth="1"/>
  </cols>
  <sheetData>
    <row r="1" spans="1:15">
      <c r="A1" s="651" t="s">
        <v>115</v>
      </c>
      <c r="B1" s="652"/>
      <c r="C1" s="652"/>
      <c r="D1" s="652"/>
      <c r="E1" s="652"/>
      <c r="F1" s="652"/>
      <c r="G1" s="652"/>
      <c r="H1" s="652"/>
      <c r="I1" s="652"/>
      <c r="J1" s="652"/>
      <c r="K1" s="652"/>
      <c r="L1" s="652"/>
      <c r="M1" s="652"/>
      <c r="N1" s="652"/>
      <c r="O1" s="653"/>
    </row>
    <row r="2" spans="1:15" ht="22.5" customHeight="1">
      <c r="A2" s="654"/>
      <c r="B2" s="655"/>
      <c r="C2" s="655"/>
      <c r="D2" s="655"/>
      <c r="E2" s="655"/>
      <c r="F2" s="655"/>
      <c r="G2" s="655"/>
      <c r="H2" s="655"/>
      <c r="I2" s="655"/>
      <c r="J2" s="655"/>
      <c r="K2" s="655"/>
      <c r="L2" s="655"/>
      <c r="M2" s="655"/>
      <c r="N2" s="655"/>
      <c r="O2" s="656"/>
    </row>
    <row r="3" spans="1:15">
      <c r="A3" s="657"/>
      <c r="B3" s="658"/>
      <c r="C3" s="658"/>
      <c r="D3" s="658"/>
      <c r="E3" s="658"/>
      <c r="F3" s="658"/>
      <c r="G3" s="658"/>
      <c r="H3" s="658"/>
      <c r="I3" s="658"/>
      <c r="J3" s="658"/>
      <c r="K3" s="658"/>
      <c r="L3" s="658"/>
      <c r="M3" s="658"/>
      <c r="N3" s="658"/>
      <c r="O3" s="659"/>
    </row>
    <row r="4" spans="1:15">
      <c r="A4" s="660"/>
      <c r="B4" s="661"/>
      <c r="C4" s="661"/>
      <c r="D4" s="661"/>
      <c r="E4" s="661"/>
      <c r="F4" s="661"/>
      <c r="G4" s="661"/>
      <c r="H4" s="661"/>
      <c r="I4" s="661"/>
      <c r="J4" s="661"/>
      <c r="K4" s="661"/>
      <c r="L4" s="661"/>
      <c r="M4" s="661"/>
      <c r="N4" s="661"/>
      <c r="O4" s="662"/>
    </row>
    <row r="5" spans="1:15">
      <c r="A5" s="660"/>
      <c r="B5" s="661"/>
      <c r="C5" s="661"/>
      <c r="D5" s="661"/>
      <c r="E5" s="661"/>
      <c r="F5" s="661"/>
      <c r="G5" s="661"/>
      <c r="H5" s="661"/>
      <c r="I5" s="661"/>
      <c r="J5" s="661"/>
      <c r="K5" s="661"/>
      <c r="L5" s="661"/>
      <c r="M5" s="661"/>
      <c r="N5" s="661"/>
      <c r="O5" s="662"/>
    </row>
    <row r="6" spans="1:15">
      <c r="A6" s="660"/>
      <c r="B6" s="661"/>
      <c r="C6" s="661"/>
      <c r="D6" s="661"/>
      <c r="E6" s="661"/>
      <c r="F6" s="661"/>
      <c r="G6" s="661"/>
      <c r="H6" s="661"/>
      <c r="I6" s="661"/>
      <c r="J6" s="661"/>
      <c r="K6" s="661"/>
      <c r="L6" s="661"/>
      <c r="M6" s="661"/>
      <c r="N6" s="661"/>
      <c r="O6" s="662"/>
    </row>
    <row r="7" spans="1:15">
      <c r="A7" s="660"/>
      <c r="B7" s="661"/>
      <c r="C7" s="661"/>
      <c r="D7" s="661"/>
      <c r="E7" s="661"/>
      <c r="F7" s="661"/>
      <c r="G7" s="661"/>
      <c r="H7" s="661"/>
      <c r="I7" s="661"/>
      <c r="J7" s="661"/>
      <c r="K7" s="661"/>
      <c r="L7" s="661"/>
      <c r="M7" s="661"/>
      <c r="N7" s="661"/>
      <c r="O7" s="662"/>
    </row>
    <row r="8" spans="1:15">
      <c r="A8" s="660"/>
      <c r="B8" s="661"/>
      <c r="C8" s="661"/>
      <c r="D8" s="661"/>
      <c r="E8" s="661"/>
      <c r="F8" s="661"/>
      <c r="G8" s="661"/>
      <c r="H8" s="661"/>
      <c r="I8" s="661"/>
      <c r="J8" s="661"/>
      <c r="K8" s="661"/>
      <c r="L8" s="661"/>
      <c r="M8" s="661"/>
      <c r="N8" s="661"/>
      <c r="O8" s="662"/>
    </row>
    <row r="9" spans="1:15">
      <c r="A9" s="660"/>
      <c r="B9" s="661"/>
      <c r="C9" s="661"/>
      <c r="D9" s="661"/>
      <c r="E9" s="661"/>
      <c r="F9" s="661"/>
      <c r="G9" s="661"/>
      <c r="H9" s="661"/>
      <c r="I9" s="661"/>
      <c r="J9" s="661"/>
      <c r="K9" s="661"/>
      <c r="L9" s="661"/>
      <c r="M9" s="661"/>
      <c r="N9" s="661"/>
      <c r="O9" s="662"/>
    </row>
    <row r="10" spans="1:15">
      <c r="A10" s="660"/>
      <c r="B10" s="661"/>
      <c r="C10" s="661"/>
      <c r="D10" s="661"/>
      <c r="E10" s="661"/>
      <c r="F10" s="661"/>
      <c r="G10" s="661"/>
      <c r="H10" s="661"/>
      <c r="I10" s="661"/>
      <c r="J10" s="661"/>
      <c r="K10" s="661"/>
      <c r="L10" s="661"/>
      <c r="M10" s="661"/>
      <c r="N10" s="661"/>
      <c r="O10" s="662"/>
    </row>
    <row r="11" spans="1:15">
      <c r="A11" s="660"/>
      <c r="B11" s="661"/>
      <c r="C11" s="661"/>
      <c r="D11" s="661"/>
      <c r="E11" s="661"/>
      <c r="F11" s="661"/>
      <c r="G11" s="661"/>
      <c r="H11" s="661"/>
      <c r="I11" s="661"/>
      <c r="J11" s="661"/>
      <c r="K11" s="661"/>
      <c r="L11" s="661"/>
      <c r="M11" s="661"/>
      <c r="N11" s="661"/>
      <c r="O11" s="662"/>
    </row>
    <row r="12" spans="1:15">
      <c r="A12" s="660"/>
      <c r="B12" s="661"/>
      <c r="C12" s="661"/>
      <c r="D12" s="661"/>
      <c r="E12" s="661"/>
      <c r="F12" s="661"/>
      <c r="G12" s="661"/>
      <c r="H12" s="661"/>
      <c r="I12" s="661"/>
      <c r="J12" s="661"/>
      <c r="K12" s="661"/>
      <c r="L12" s="661"/>
      <c r="M12" s="661"/>
      <c r="N12" s="661"/>
      <c r="O12" s="662"/>
    </row>
    <row r="13" spans="1:15">
      <c r="A13" s="660"/>
      <c r="B13" s="661"/>
      <c r="C13" s="661"/>
      <c r="D13" s="661"/>
      <c r="E13" s="661"/>
      <c r="F13" s="661"/>
      <c r="G13" s="661"/>
      <c r="H13" s="661"/>
      <c r="I13" s="661"/>
      <c r="J13" s="661"/>
      <c r="K13" s="661"/>
      <c r="L13" s="661"/>
      <c r="M13" s="661"/>
      <c r="N13" s="661"/>
      <c r="O13" s="662"/>
    </row>
    <row r="14" spans="1:15">
      <c r="A14" s="660"/>
      <c r="B14" s="661"/>
      <c r="C14" s="661"/>
      <c r="D14" s="661"/>
      <c r="E14" s="661"/>
      <c r="F14" s="661"/>
      <c r="G14" s="661"/>
      <c r="H14" s="661"/>
      <c r="I14" s="661"/>
      <c r="J14" s="661"/>
      <c r="K14" s="661"/>
      <c r="L14" s="661"/>
      <c r="M14" s="661"/>
      <c r="N14" s="661"/>
      <c r="O14" s="662"/>
    </row>
    <row r="15" spans="1:15">
      <c r="A15" s="660"/>
      <c r="B15" s="661"/>
      <c r="C15" s="661"/>
      <c r="D15" s="661"/>
      <c r="E15" s="661"/>
      <c r="F15" s="661"/>
      <c r="G15" s="661"/>
      <c r="H15" s="661"/>
      <c r="I15" s="661"/>
      <c r="J15" s="661"/>
      <c r="K15" s="661"/>
      <c r="L15" s="661"/>
      <c r="M15" s="661"/>
      <c r="N15" s="661"/>
      <c r="O15" s="662"/>
    </row>
    <row r="16" spans="1:15">
      <c r="A16" s="660"/>
      <c r="B16" s="661"/>
      <c r="C16" s="661"/>
      <c r="D16" s="661"/>
      <c r="E16" s="661"/>
      <c r="F16" s="661"/>
      <c r="G16" s="661"/>
      <c r="H16" s="661"/>
      <c r="I16" s="661"/>
      <c r="J16" s="661"/>
      <c r="K16" s="661"/>
      <c r="L16" s="661"/>
      <c r="M16" s="661"/>
      <c r="N16" s="661"/>
      <c r="O16" s="662"/>
    </row>
    <row r="17" spans="1:15">
      <c r="A17" s="660"/>
      <c r="B17" s="661"/>
      <c r="C17" s="661"/>
      <c r="D17" s="661"/>
      <c r="E17" s="661"/>
      <c r="F17" s="661"/>
      <c r="G17" s="661"/>
      <c r="H17" s="661"/>
      <c r="I17" s="661"/>
      <c r="J17" s="661"/>
      <c r="K17" s="661"/>
      <c r="L17" s="661"/>
      <c r="M17" s="661"/>
      <c r="N17" s="661"/>
      <c r="O17" s="662"/>
    </row>
    <row r="18" spans="1:15">
      <c r="A18" s="660"/>
      <c r="B18" s="661"/>
      <c r="C18" s="661"/>
      <c r="D18" s="661"/>
      <c r="E18" s="661"/>
      <c r="F18" s="661"/>
      <c r="G18" s="661"/>
      <c r="H18" s="661"/>
      <c r="I18" s="661"/>
      <c r="J18" s="661"/>
      <c r="K18" s="661"/>
      <c r="L18" s="661"/>
      <c r="M18" s="661"/>
      <c r="N18" s="661"/>
      <c r="O18" s="662"/>
    </row>
    <row r="19" spans="1:15">
      <c r="A19" s="660"/>
      <c r="B19" s="661"/>
      <c r="C19" s="661"/>
      <c r="D19" s="661"/>
      <c r="E19" s="661"/>
      <c r="F19" s="661"/>
      <c r="G19" s="661"/>
      <c r="H19" s="661"/>
      <c r="I19" s="661"/>
      <c r="J19" s="661"/>
      <c r="K19" s="661"/>
      <c r="L19" s="661"/>
      <c r="M19" s="661"/>
      <c r="N19" s="661"/>
      <c r="O19" s="662"/>
    </row>
    <row r="20" spans="1:15">
      <c r="A20" s="660"/>
      <c r="B20" s="661"/>
      <c r="C20" s="661"/>
      <c r="D20" s="661"/>
      <c r="E20" s="661"/>
      <c r="F20" s="661"/>
      <c r="G20" s="661"/>
      <c r="H20" s="661"/>
      <c r="I20" s="661"/>
      <c r="J20" s="661"/>
      <c r="K20" s="661"/>
      <c r="L20" s="661"/>
      <c r="M20" s="661"/>
      <c r="N20" s="661"/>
      <c r="O20" s="662"/>
    </row>
    <row r="21" spans="1:15">
      <c r="A21" s="660"/>
      <c r="B21" s="661"/>
      <c r="C21" s="661"/>
      <c r="D21" s="661"/>
      <c r="E21" s="661"/>
      <c r="F21" s="661"/>
      <c r="G21" s="661"/>
      <c r="H21" s="661"/>
      <c r="I21" s="661"/>
      <c r="J21" s="661"/>
      <c r="K21" s="661"/>
      <c r="L21" s="661"/>
      <c r="M21" s="661"/>
      <c r="N21" s="661"/>
      <c r="O21" s="662"/>
    </row>
    <row r="22" spans="1:15">
      <c r="A22" s="660"/>
      <c r="B22" s="661"/>
      <c r="C22" s="661"/>
      <c r="D22" s="661"/>
      <c r="E22" s="661"/>
      <c r="F22" s="661"/>
      <c r="G22" s="661"/>
      <c r="H22" s="661"/>
      <c r="I22" s="661"/>
      <c r="J22" s="661"/>
      <c r="K22" s="661"/>
      <c r="L22" s="661"/>
      <c r="M22" s="661"/>
      <c r="N22" s="661"/>
      <c r="O22" s="662"/>
    </row>
    <row r="23" spans="1:15">
      <c r="A23" s="660"/>
      <c r="B23" s="661"/>
      <c r="C23" s="661"/>
      <c r="D23" s="661"/>
      <c r="E23" s="661"/>
      <c r="F23" s="661"/>
      <c r="G23" s="661"/>
      <c r="H23" s="661"/>
      <c r="I23" s="661"/>
      <c r="J23" s="661"/>
      <c r="K23" s="661"/>
      <c r="L23" s="661"/>
      <c r="M23" s="661"/>
      <c r="N23" s="661"/>
      <c r="O23" s="662"/>
    </row>
    <row r="24" spans="1:15">
      <c r="A24" s="660"/>
      <c r="B24" s="661"/>
      <c r="C24" s="661"/>
      <c r="D24" s="661"/>
      <c r="E24" s="661"/>
      <c r="F24" s="661"/>
      <c r="G24" s="661"/>
      <c r="H24" s="661"/>
      <c r="I24" s="661"/>
      <c r="J24" s="661"/>
      <c r="K24" s="661"/>
      <c r="L24" s="661"/>
      <c r="M24" s="661"/>
      <c r="N24" s="661"/>
      <c r="O24" s="662"/>
    </row>
    <row r="25" spans="1:15">
      <c r="A25" s="660"/>
      <c r="B25" s="661"/>
      <c r="C25" s="661"/>
      <c r="D25" s="661"/>
      <c r="E25" s="661"/>
      <c r="F25" s="661"/>
      <c r="G25" s="661"/>
      <c r="H25" s="661"/>
      <c r="I25" s="661"/>
      <c r="J25" s="661"/>
      <c r="K25" s="661"/>
      <c r="L25" s="661"/>
      <c r="M25" s="661"/>
      <c r="N25" s="661"/>
      <c r="O25" s="662"/>
    </row>
    <row r="26" spans="1:15">
      <c r="A26" s="660"/>
      <c r="B26" s="661"/>
      <c r="C26" s="661"/>
      <c r="D26" s="661"/>
      <c r="E26" s="661"/>
      <c r="F26" s="661"/>
      <c r="G26" s="661"/>
      <c r="H26" s="661"/>
      <c r="I26" s="661"/>
      <c r="J26" s="661"/>
      <c r="K26" s="661"/>
      <c r="L26" s="661"/>
      <c r="M26" s="661"/>
      <c r="N26" s="661"/>
      <c r="O26" s="662"/>
    </row>
    <row r="27" spans="1:15">
      <c r="A27" s="660"/>
      <c r="B27" s="661"/>
      <c r="C27" s="661"/>
      <c r="D27" s="661"/>
      <c r="E27" s="661"/>
      <c r="F27" s="661"/>
      <c r="G27" s="661"/>
      <c r="H27" s="661"/>
      <c r="I27" s="661"/>
      <c r="J27" s="661"/>
      <c r="K27" s="661"/>
      <c r="L27" s="661"/>
      <c r="M27" s="661"/>
      <c r="N27" s="661"/>
      <c r="O27" s="662"/>
    </row>
    <row r="28" spans="1:15">
      <c r="A28" s="660"/>
      <c r="B28" s="661"/>
      <c r="C28" s="661"/>
      <c r="D28" s="661"/>
      <c r="E28" s="661"/>
      <c r="F28" s="661"/>
      <c r="G28" s="661"/>
      <c r="H28" s="661"/>
      <c r="I28" s="661"/>
      <c r="J28" s="661"/>
      <c r="K28" s="661"/>
      <c r="L28" s="661"/>
      <c r="M28" s="661"/>
      <c r="N28" s="661"/>
      <c r="O28" s="662"/>
    </row>
    <row r="29" spans="1:15">
      <c r="A29" s="660"/>
      <c r="B29" s="661"/>
      <c r="C29" s="661"/>
      <c r="D29" s="661"/>
      <c r="E29" s="661"/>
      <c r="F29" s="661"/>
      <c r="G29" s="661"/>
      <c r="H29" s="661"/>
      <c r="I29" s="661"/>
      <c r="J29" s="661"/>
      <c r="K29" s="661"/>
      <c r="L29" s="661"/>
      <c r="M29" s="661"/>
      <c r="N29" s="661"/>
      <c r="O29" s="662"/>
    </row>
    <row r="30" spans="1:15">
      <c r="A30" s="660"/>
      <c r="B30" s="661"/>
      <c r="C30" s="661"/>
      <c r="D30" s="661"/>
      <c r="E30" s="661"/>
      <c r="F30" s="661"/>
      <c r="G30" s="661"/>
      <c r="H30" s="661"/>
      <c r="I30" s="661"/>
      <c r="J30" s="661"/>
      <c r="K30" s="661"/>
      <c r="L30" s="661"/>
      <c r="M30" s="661"/>
      <c r="N30" s="661"/>
      <c r="O30" s="662"/>
    </row>
    <row r="31" spans="1:15">
      <c r="A31" s="660"/>
      <c r="B31" s="661"/>
      <c r="C31" s="661"/>
      <c r="D31" s="661"/>
      <c r="E31" s="661"/>
      <c r="F31" s="661"/>
      <c r="G31" s="661"/>
      <c r="H31" s="661"/>
      <c r="I31" s="661"/>
      <c r="J31" s="661"/>
      <c r="K31" s="661"/>
      <c r="L31" s="661"/>
      <c r="M31" s="661"/>
      <c r="N31" s="661"/>
      <c r="O31" s="662"/>
    </row>
    <row r="32" spans="1:15">
      <c r="A32" s="660"/>
      <c r="B32" s="661"/>
      <c r="C32" s="661"/>
      <c r="D32" s="661"/>
      <c r="E32" s="661"/>
      <c r="F32" s="661"/>
      <c r="G32" s="661"/>
      <c r="H32" s="661"/>
      <c r="I32" s="661"/>
      <c r="J32" s="661"/>
      <c r="K32" s="661"/>
      <c r="L32" s="661"/>
      <c r="M32" s="661"/>
      <c r="N32" s="661"/>
      <c r="O32" s="662"/>
    </row>
    <row r="33" spans="1:15">
      <c r="A33" s="660"/>
      <c r="B33" s="661"/>
      <c r="C33" s="661"/>
      <c r="D33" s="661"/>
      <c r="E33" s="661"/>
      <c r="F33" s="661"/>
      <c r="G33" s="661"/>
      <c r="H33" s="661"/>
      <c r="I33" s="661"/>
      <c r="J33" s="661"/>
      <c r="K33" s="661"/>
      <c r="L33" s="661"/>
      <c r="M33" s="661"/>
      <c r="N33" s="661"/>
      <c r="O33" s="662"/>
    </row>
    <row r="34" spans="1:15">
      <c r="A34" s="660"/>
      <c r="B34" s="661"/>
      <c r="C34" s="661"/>
      <c r="D34" s="661"/>
      <c r="E34" s="661"/>
      <c r="F34" s="661"/>
      <c r="G34" s="661"/>
      <c r="H34" s="661"/>
      <c r="I34" s="661"/>
      <c r="J34" s="661"/>
      <c r="K34" s="661"/>
      <c r="L34" s="661"/>
      <c r="M34" s="661"/>
      <c r="N34" s="661"/>
      <c r="O34" s="662"/>
    </row>
    <row r="35" spans="1:15">
      <c r="A35" s="660"/>
      <c r="B35" s="661"/>
      <c r="C35" s="661"/>
      <c r="D35" s="661"/>
      <c r="E35" s="661"/>
      <c r="F35" s="661"/>
      <c r="G35" s="661"/>
      <c r="H35" s="661"/>
      <c r="I35" s="661"/>
      <c r="J35" s="661"/>
      <c r="K35" s="661"/>
      <c r="L35" s="661"/>
      <c r="M35" s="661"/>
      <c r="N35" s="661"/>
      <c r="O35" s="662"/>
    </row>
    <row r="36" spans="1:15">
      <c r="A36" s="660"/>
      <c r="B36" s="661"/>
      <c r="C36" s="661"/>
      <c r="D36" s="661"/>
      <c r="E36" s="661"/>
      <c r="F36" s="661"/>
      <c r="G36" s="661"/>
      <c r="H36" s="661"/>
      <c r="I36" s="661"/>
      <c r="J36" s="661"/>
      <c r="K36" s="661"/>
      <c r="L36" s="661"/>
      <c r="M36" s="661"/>
      <c r="N36" s="661"/>
      <c r="O36" s="662"/>
    </row>
    <row r="37" spans="1:15">
      <c r="A37" s="660"/>
      <c r="B37" s="661"/>
      <c r="C37" s="661"/>
      <c r="D37" s="661"/>
      <c r="E37" s="661"/>
      <c r="F37" s="661"/>
      <c r="G37" s="661"/>
      <c r="H37" s="661"/>
      <c r="I37" s="661"/>
      <c r="J37" s="661"/>
      <c r="K37" s="661"/>
      <c r="L37" s="661"/>
      <c r="M37" s="661"/>
      <c r="N37" s="661"/>
      <c r="O37" s="662"/>
    </row>
    <row r="38" spans="1:15">
      <c r="A38" s="660"/>
      <c r="B38" s="661"/>
      <c r="C38" s="661"/>
      <c r="D38" s="661"/>
      <c r="E38" s="661"/>
      <c r="F38" s="661"/>
      <c r="G38" s="661"/>
      <c r="H38" s="661"/>
      <c r="I38" s="661"/>
      <c r="J38" s="661"/>
      <c r="K38" s="661"/>
      <c r="L38" s="661"/>
      <c r="M38" s="661"/>
      <c r="N38" s="661"/>
      <c r="O38" s="662"/>
    </row>
    <row r="39" spans="1:15">
      <c r="A39" s="660"/>
      <c r="B39" s="661"/>
      <c r="C39" s="661"/>
      <c r="D39" s="661"/>
      <c r="E39" s="661"/>
      <c r="F39" s="661"/>
      <c r="G39" s="661"/>
      <c r="H39" s="661"/>
      <c r="I39" s="661"/>
      <c r="J39" s="661"/>
      <c r="K39" s="661"/>
      <c r="L39" s="661"/>
      <c r="M39" s="661"/>
      <c r="N39" s="661"/>
      <c r="O39" s="662"/>
    </row>
    <row r="40" spans="1:15">
      <c r="A40" s="660"/>
      <c r="B40" s="661"/>
      <c r="C40" s="661"/>
      <c r="D40" s="661"/>
      <c r="E40" s="661"/>
      <c r="F40" s="661"/>
      <c r="G40" s="661"/>
      <c r="H40" s="661"/>
      <c r="I40" s="661"/>
      <c r="J40" s="661"/>
      <c r="K40" s="661"/>
      <c r="L40" s="661"/>
      <c r="M40" s="661"/>
      <c r="N40" s="661"/>
      <c r="O40" s="662"/>
    </row>
    <row r="41" spans="1:15">
      <c r="A41" s="660"/>
      <c r="B41" s="661"/>
      <c r="C41" s="661"/>
      <c r="D41" s="661"/>
      <c r="E41" s="661"/>
      <c r="F41" s="661"/>
      <c r="G41" s="661"/>
      <c r="H41" s="661"/>
      <c r="I41" s="661"/>
      <c r="J41" s="661"/>
      <c r="K41" s="661"/>
      <c r="L41" s="661"/>
      <c r="M41" s="661"/>
      <c r="N41" s="661"/>
      <c r="O41" s="662"/>
    </row>
    <row r="42" spans="1:15">
      <c r="A42" s="660"/>
      <c r="B42" s="661"/>
      <c r="C42" s="661"/>
      <c r="D42" s="661"/>
      <c r="E42" s="661"/>
      <c r="F42" s="661"/>
      <c r="G42" s="661"/>
      <c r="H42" s="661"/>
      <c r="I42" s="661"/>
      <c r="J42" s="661"/>
      <c r="K42" s="661"/>
      <c r="L42" s="661"/>
      <c r="M42" s="661"/>
      <c r="N42" s="661"/>
      <c r="O42" s="662"/>
    </row>
    <row r="43" spans="1:15">
      <c r="A43" s="660"/>
      <c r="B43" s="661"/>
      <c r="C43" s="661"/>
      <c r="D43" s="661"/>
      <c r="E43" s="661"/>
      <c r="F43" s="661"/>
      <c r="G43" s="661"/>
      <c r="H43" s="661"/>
      <c r="I43" s="661"/>
      <c r="J43" s="661"/>
      <c r="K43" s="661"/>
      <c r="L43" s="661"/>
      <c r="M43" s="661"/>
      <c r="N43" s="661"/>
      <c r="O43" s="662"/>
    </row>
    <row r="44" spans="1:15">
      <c r="A44" s="663"/>
      <c r="B44" s="664"/>
      <c r="C44" s="664"/>
      <c r="D44" s="664"/>
      <c r="E44" s="664"/>
      <c r="F44" s="664"/>
      <c r="G44" s="664"/>
      <c r="H44" s="664"/>
      <c r="I44" s="664"/>
      <c r="J44" s="664"/>
      <c r="K44" s="664"/>
      <c r="L44" s="664"/>
      <c r="M44" s="664"/>
      <c r="N44" s="664"/>
      <c r="O44" s="665"/>
    </row>
  </sheetData>
  <mergeCells count="2">
    <mergeCell ref="A1:O2"/>
    <mergeCell ref="A3:O44"/>
  </mergeCells>
  <pageMargins left="0.7" right="0.7" top="0.75" bottom="0.75" header="0.3" footer="0.3"/>
  <pageSetup scale="66" orientation="portrait" r:id="rId1"/>
  <headerFooter>
    <oddHeader>&amp;L&amp;G</oddHeader>
    <oddFooter>Page &amp;P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Z62"/>
  <sheetViews>
    <sheetView showGridLines="0" zoomScaleNormal="100" workbookViewId="0">
      <pane xSplit="3" ySplit="10" topLeftCell="D11" activePane="bottomRight" state="frozen"/>
      <selection pane="bottomRight" activeCell="C13" sqref="C13"/>
      <selection pane="bottomLeft"/>
      <selection pane="topRight"/>
    </sheetView>
  </sheetViews>
  <sheetFormatPr defaultRowHeight="15"/>
  <cols>
    <col min="1" max="1" width="6.5703125" hidden="1" customWidth="1"/>
    <col min="2" max="2" width="4.140625" customWidth="1"/>
    <col min="3" max="3" width="47.5703125" style="337" customWidth="1"/>
    <col min="4" max="4" width="24.5703125" customWidth="1"/>
    <col min="5" max="5" width="22.5703125" customWidth="1"/>
    <col min="6" max="6" width="25.85546875" customWidth="1"/>
    <col min="7" max="7" width="22.140625" customWidth="1"/>
    <col min="8" max="8" width="19.85546875" customWidth="1"/>
    <col min="9" max="10" width="19.140625" hidden="1" customWidth="1"/>
    <col min="11" max="11" width="20.42578125" customWidth="1"/>
    <col min="12" max="13" width="19.140625" hidden="1" customWidth="1"/>
    <col min="14" max="14" width="19" customWidth="1"/>
    <col min="15" max="15" width="19.140625" hidden="1" customWidth="1"/>
    <col min="16" max="16" width="6.5703125" hidden="1" customWidth="1"/>
    <col min="17" max="17" width="17.85546875" customWidth="1"/>
    <col min="18" max="19" width="17.85546875" hidden="1" customWidth="1"/>
    <col min="20" max="20" width="18" customWidth="1"/>
    <col min="21" max="21" width="3.5703125" customWidth="1"/>
    <col min="22" max="22" width="3.42578125" customWidth="1"/>
    <col min="23" max="23" width="20.5703125" customWidth="1"/>
    <col min="24" max="25" width="19.140625" hidden="1" customWidth="1"/>
    <col min="26" max="26" width="18.5703125" customWidth="1"/>
  </cols>
  <sheetData>
    <row r="1" spans="1:26" ht="72.75" customHeight="1" thickBot="1">
      <c r="A1" s="700" t="s">
        <v>116</v>
      </c>
      <c r="B1" s="701"/>
      <c r="C1" s="702"/>
      <c r="D1" s="702"/>
      <c r="E1" s="702"/>
      <c r="F1" s="702"/>
      <c r="G1" s="702"/>
      <c r="H1" s="702"/>
      <c r="I1" s="702"/>
      <c r="J1" s="702"/>
      <c r="K1" s="702"/>
      <c r="L1" s="702"/>
      <c r="M1" s="702"/>
      <c r="N1" s="702"/>
      <c r="O1" s="702"/>
      <c r="P1" s="702"/>
      <c r="Q1" s="702"/>
      <c r="R1" s="702"/>
      <c r="S1" s="702"/>
      <c r="T1" s="703"/>
    </row>
    <row r="2" spans="1:26" ht="20.25" customHeight="1">
      <c r="A2" s="338"/>
      <c r="B2" s="715" t="s">
        <v>117</v>
      </c>
      <c r="C2" s="716"/>
      <c r="D2" s="716"/>
      <c r="E2" s="716"/>
      <c r="F2" s="716"/>
      <c r="G2" s="723"/>
      <c r="H2" s="723"/>
      <c r="I2" s="723"/>
      <c r="J2" s="723"/>
      <c r="K2" s="723"/>
      <c r="L2" s="723"/>
      <c r="M2" s="723"/>
      <c r="N2" s="723"/>
      <c r="O2" s="723"/>
      <c r="P2" s="723"/>
      <c r="Q2" s="723"/>
      <c r="R2" s="723"/>
      <c r="S2" s="723"/>
      <c r="T2" s="724"/>
    </row>
    <row r="3" spans="1:26" ht="34.5" customHeight="1" thickBot="1">
      <c r="A3" s="338"/>
      <c r="B3" s="719" t="s">
        <v>118</v>
      </c>
      <c r="C3" s="720"/>
      <c r="D3" s="720"/>
      <c r="E3" s="720"/>
      <c r="F3" s="720"/>
      <c r="G3" s="717"/>
      <c r="H3" s="717"/>
      <c r="I3" s="717"/>
      <c r="J3" s="717"/>
      <c r="K3" s="717"/>
      <c r="L3" s="717"/>
      <c r="M3" s="717"/>
      <c r="N3" s="717"/>
      <c r="O3" s="717"/>
      <c r="P3" s="717"/>
      <c r="Q3" s="717"/>
      <c r="R3" s="717"/>
      <c r="S3" s="717"/>
      <c r="T3" s="718"/>
    </row>
    <row r="4" spans="1:26" ht="46.5" customHeight="1" thickBot="1">
      <c r="B4" s="714" t="s">
        <v>119</v>
      </c>
      <c r="C4" s="714"/>
      <c r="D4" s="714"/>
      <c r="E4" s="714"/>
      <c r="F4" s="714"/>
      <c r="G4" s="714"/>
      <c r="H4" s="714"/>
      <c r="I4" s="714"/>
      <c r="J4" s="714"/>
      <c r="K4" s="714"/>
      <c r="L4" s="714"/>
      <c r="M4" s="714"/>
      <c r="N4" s="714"/>
      <c r="O4" s="714"/>
      <c r="P4" s="714"/>
      <c r="Q4" s="714"/>
      <c r="R4" s="714"/>
      <c r="S4" s="714"/>
      <c r="T4" s="714"/>
      <c r="U4" s="231"/>
      <c r="V4" s="232"/>
      <c r="W4" s="666" t="s">
        <v>120</v>
      </c>
      <c r="X4" s="667"/>
      <c r="Y4" s="667"/>
      <c r="Z4" s="668"/>
    </row>
    <row r="5" spans="1:26" ht="10.5" hidden="1" customHeight="1" thickBot="1">
      <c r="A5">
        <v>1</v>
      </c>
      <c r="B5">
        <v>2</v>
      </c>
      <c r="C5" s="47">
        <v>3</v>
      </c>
      <c r="D5" s="47">
        <v>4</v>
      </c>
      <c r="E5" s="47">
        <v>5</v>
      </c>
      <c r="F5" s="47">
        <v>6</v>
      </c>
      <c r="G5" s="47">
        <v>7</v>
      </c>
      <c r="H5" s="47">
        <v>8</v>
      </c>
      <c r="I5" s="47">
        <v>9</v>
      </c>
      <c r="J5" s="47">
        <v>10</v>
      </c>
      <c r="K5" s="47">
        <v>11</v>
      </c>
      <c r="L5" s="47">
        <v>12</v>
      </c>
      <c r="M5" s="47">
        <v>13</v>
      </c>
      <c r="N5" s="47">
        <v>14</v>
      </c>
      <c r="O5" s="47">
        <v>15</v>
      </c>
      <c r="P5" s="47">
        <v>16</v>
      </c>
      <c r="Q5" s="47">
        <v>17</v>
      </c>
      <c r="R5" s="47">
        <v>18</v>
      </c>
      <c r="S5" s="47">
        <v>19</v>
      </c>
      <c r="T5" s="47">
        <v>20</v>
      </c>
      <c r="U5" s="148"/>
      <c r="V5" s="148"/>
      <c r="W5" s="220"/>
      <c r="X5" s="221"/>
      <c r="Y5" s="221"/>
      <c r="Z5" s="222"/>
    </row>
    <row r="6" spans="1:26" ht="31.5" customHeight="1" thickBot="1">
      <c r="C6" s="688" t="s">
        <v>121</v>
      </c>
      <c r="D6" s="689"/>
      <c r="E6" s="689"/>
      <c r="F6" s="689" t="s">
        <v>122</v>
      </c>
      <c r="G6" s="689"/>
      <c r="H6" s="689" t="s">
        <v>123</v>
      </c>
      <c r="I6" s="689"/>
      <c r="J6" s="689"/>
      <c r="K6" s="689"/>
      <c r="L6" s="689"/>
      <c r="M6" s="689"/>
      <c r="N6" s="689"/>
      <c r="O6" s="689"/>
      <c r="P6" s="689"/>
      <c r="Q6" s="689"/>
      <c r="R6" s="689"/>
      <c r="S6" s="689"/>
      <c r="T6" s="689"/>
      <c r="U6" s="148"/>
      <c r="V6" s="148"/>
      <c r="W6" s="673" t="s">
        <v>124</v>
      </c>
      <c r="X6" s="77">
        <v>1</v>
      </c>
      <c r="Y6" s="77">
        <f>INDEX(Cups,X6)</f>
        <v>0</v>
      </c>
      <c r="Z6" s="288"/>
    </row>
    <row r="7" spans="1:26" s="351" customFormat="1" ht="16.5" customHeight="1">
      <c r="B7" s="711">
        <v>1</v>
      </c>
      <c r="C7" s="712"/>
      <c r="D7" s="282">
        <v>2</v>
      </c>
      <c r="E7" s="357">
        <v>3</v>
      </c>
      <c r="F7" s="358" t="s">
        <v>125</v>
      </c>
      <c r="G7" s="359" t="s">
        <v>126</v>
      </c>
      <c r="H7" s="392">
        <v>4</v>
      </c>
      <c r="I7" s="393"/>
      <c r="J7" s="394"/>
      <c r="K7" s="395" t="s">
        <v>127</v>
      </c>
      <c r="L7" s="360"/>
      <c r="M7" s="360"/>
      <c r="N7" s="412">
        <v>5</v>
      </c>
      <c r="O7" s="360"/>
      <c r="P7" s="360"/>
      <c r="Q7" s="411" t="s">
        <v>128</v>
      </c>
      <c r="R7" s="360"/>
      <c r="S7" s="360"/>
      <c r="T7" s="361">
        <v>6</v>
      </c>
      <c r="U7" s="352"/>
      <c r="V7" s="352"/>
      <c r="W7" s="674"/>
      <c r="X7" s="353"/>
      <c r="Y7" s="353"/>
      <c r="Z7" s="354"/>
    </row>
    <row r="8" spans="1:26" ht="65.25" customHeight="1">
      <c r="B8" s="707" t="s">
        <v>129</v>
      </c>
      <c r="C8" s="708"/>
      <c r="D8" s="355" t="s">
        <v>130</v>
      </c>
      <c r="E8" s="713" t="s">
        <v>131</v>
      </c>
      <c r="F8" s="1285"/>
      <c r="G8" s="1286"/>
      <c r="H8" s="706" t="s">
        <v>132</v>
      </c>
      <c r="I8" s="1287"/>
      <c r="J8" s="1287"/>
      <c r="K8" s="1288"/>
      <c r="L8" s="356"/>
      <c r="M8" s="356"/>
      <c r="N8" s="685" t="s">
        <v>133</v>
      </c>
      <c r="O8" s="686"/>
      <c r="P8" s="686"/>
      <c r="Q8" s="687"/>
      <c r="R8" s="356"/>
      <c r="S8" s="356"/>
      <c r="T8" s="391" t="s">
        <v>134</v>
      </c>
      <c r="U8" s="148"/>
      <c r="V8" s="148"/>
      <c r="W8" s="674"/>
      <c r="X8" s="77">
        <v>1</v>
      </c>
      <c r="Y8" s="77">
        <f>INDEX(Cups,X8)</f>
        <v>0</v>
      </c>
      <c r="Z8" s="289"/>
    </row>
    <row r="9" spans="1:26" ht="30.75" customHeight="1">
      <c r="A9" s="23"/>
      <c r="B9" s="707"/>
      <c r="C9" s="708"/>
      <c r="D9" s="690" t="s">
        <v>135</v>
      </c>
      <c r="E9" s="721" t="s">
        <v>136</v>
      </c>
      <c r="F9" s="727" t="s">
        <v>137</v>
      </c>
      <c r="G9" s="696" t="s">
        <v>138</v>
      </c>
      <c r="H9" s="683" t="s">
        <v>139</v>
      </c>
      <c r="I9" s="151" t="s">
        <v>140</v>
      </c>
      <c r="J9" s="151" t="s">
        <v>141</v>
      </c>
      <c r="K9" s="704" t="s">
        <v>142</v>
      </c>
      <c r="L9" s="606" t="s">
        <v>143</v>
      </c>
      <c r="M9" s="606" t="s">
        <v>144</v>
      </c>
      <c r="N9" s="669" t="s">
        <v>145</v>
      </c>
      <c r="O9" s="149" t="s">
        <v>146</v>
      </c>
      <c r="P9" s="150" t="s">
        <v>147</v>
      </c>
      <c r="Q9" s="725" t="s">
        <v>148</v>
      </c>
      <c r="R9" s="408" t="s">
        <v>149</v>
      </c>
      <c r="S9" s="408" t="s">
        <v>150</v>
      </c>
      <c r="T9" s="671" t="s">
        <v>151</v>
      </c>
      <c r="W9" s="674"/>
      <c r="X9" s="77">
        <v>1</v>
      </c>
      <c r="Y9" s="77">
        <f>INDEX(Cups,X9)</f>
        <v>0</v>
      </c>
      <c r="Z9" s="289"/>
    </row>
    <row r="10" spans="1:26" ht="63" customHeight="1">
      <c r="A10" s="23"/>
      <c r="B10" s="709"/>
      <c r="C10" s="710"/>
      <c r="D10" s="691"/>
      <c r="E10" s="722"/>
      <c r="F10" s="728"/>
      <c r="G10" s="697"/>
      <c r="H10" s="684"/>
      <c r="I10" s="151"/>
      <c r="J10" s="151"/>
      <c r="K10" s="705"/>
      <c r="L10" s="607"/>
      <c r="M10" s="607"/>
      <c r="N10" s="670"/>
      <c r="O10" s="414"/>
      <c r="P10" s="64"/>
      <c r="Q10" s="726"/>
      <c r="R10" s="409"/>
      <c r="S10" s="409"/>
      <c r="T10" s="672"/>
      <c r="U10" s="66"/>
      <c r="V10" s="66"/>
      <c r="W10" s="674"/>
      <c r="X10" s="77">
        <v>1</v>
      </c>
      <c r="Y10" s="77">
        <f>INDEX(Cups,X10)</f>
        <v>0</v>
      </c>
      <c r="Z10" s="289"/>
    </row>
    <row r="11" spans="1:26" ht="32.25" customHeight="1">
      <c r="A11" s="23"/>
      <c r="B11" s="10"/>
      <c r="C11" s="390" t="s">
        <v>152</v>
      </c>
      <c r="D11" s="518">
        <v>2</v>
      </c>
      <c r="E11" s="344">
        <v>2.5</v>
      </c>
      <c r="F11" s="345">
        <v>2</v>
      </c>
      <c r="G11" s="346">
        <v>0.5</v>
      </c>
      <c r="H11" s="347"/>
      <c r="I11" s="207">
        <v>9</v>
      </c>
      <c r="J11" s="341">
        <f>IF(I11=1,"",INDEX(Cups,I11))</f>
        <v>1</v>
      </c>
      <c r="K11" s="348"/>
      <c r="L11" s="342">
        <v>5</v>
      </c>
      <c r="M11" s="342">
        <f t="shared" ref="M11:M43" si="0">IF(L11=1,"",INDEX(Cups,L11))</f>
        <v>0.5</v>
      </c>
      <c r="N11" s="413"/>
      <c r="O11" s="82">
        <v>9</v>
      </c>
      <c r="P11" s="343">
        <f t="shared" ref="P11:P43" si="1">IF(O11=1, "", INDEX(Cups,O11))</f>
        <v>1</v>
      </c>
      <c r="Q11" s="565"/>
      <c r="R11" s="342">
        <v>1</v>
      </c>
      <c r="S11" s="410" t="str">
        <f t="shared" ref="S11:S42" si="2">IF(R11=1, "", INDEX(Cups,R11))</f>
        <v/>
      </c>
      <c r="T11" s="349">
        <v>1</v>
      </c>
      <c r="U11" s="66"/>
      <c r="V11" s="66"/>
      <c r="W11" s="674"/>
      <c r="X11" s="77">
        <v>1</v>
      </c>
      <c r="Y11" s="77">
        <f>INDEX(Cups,X11)</f>
        <v>0</v>
      </c>
      <c r="Z11" s="681">
        <f>SUM(Y6:Y11)</f>
        <v>0</v>
      </c>
    </row>
    <row r="12" spans="1:26" ht="32.25" hidden="1" customHeight="1" thickBot="1">
      <c r="A12" s="23">
        <v>1</v>
      </c>
      <c r="B12" s="379"/>
      <c r="C12" s="329"/>
      <c r="D12" s="519"/>
      <c r="E12" s="152"/>
      <c r="F12" s="644"/>
      <c r="G12" s="645"/>
      <c r="H12" s="10"/>
      <c r="I12" s="77"/>
      <c r="J12" s="61"/>
      <c r="K12" s="6"/>
      <c r="L12" s="62"/>
      <c r="M12" s="62"/>
      <c r="N12" s="10"/>
      <c r="O12" s="77"/>
      <c r="P12" s="65"/>
      <c r="Q12" s="566"/>
      <c r="R12" s="62"/>
      <c r="S12" s="380">
        <f t="shared" si="2"/>
        <v>1.375</v>
      </c>
      <c r="T12" s="251"/>
      <c r="U12" s="66"/>
      <c r="V12" s="66"/>
      <c r="W12" s="674"/>
      <c r="X12" s="218"/>
      <c r="Y12" s="219"/>
      <c r="Z12" s="681"/>
    </row>
    <row r="13" spans="1:26" ht="32.25" customHeight="1" thickBot="1">
      <c r="A13" s="23">
        <v>2</v>
      </c>
      <c r="B13" s="284">
        <v>1</v>
      </c>
      <c r="C13" s="517"/>
      <c r="D13" s="519"/>
      <c r="E13" s="152"/>
      <c r="F13" s="644"/>
      <c r="G13" s="645"/>
      <c r="H13" s="10"/>
      <c r="I13" s="77">
        <v>1</v>
      </c>
      <c r="J13" s="233" t="str">
        <f>IF(I13=1,"", INDEX(Cups,I13))</f>
        <v/>
      </c>
      <c r="K13" s="6"/>
      <c r="L13" s="62">
        <v>1</v>
      </c>
      <c r="M13" s="62" t="str">
        <f t="shared" si="0"/>
        <v/>
      </c>
      <c r="N13" s="10"/>
      <c r="O13" s="77">
        <v>1</v>
      </c>
      <c r="P13" s="65" t="str">
        <f t="shared" si="1"/>
        <v/>
      </c>
      <c r="Q13" s="566"/>
      <c r="R13" s="62">
        <v>1</v>
      </c>
      <c r="S13" s="380" t="str">
        <f t="shared" si="2"/>
        <v/>
      </c>
      <c r="T13" s="283"/>
      <c r="U13" s="66"/>
      <c r="V13" s="66"/>
      <c r="W13" s="675"/>
      <c r="X13" s="218"/>
      <c r="Y13" s="218"/>
      <c r="Z13" s="682"/>
    </row>
    <row r="14" spans="1:26" ht="32.25" customHeight="1" thickBot="1">
      <c r="A14" s="23">
        <v>3</v>
      </c>
      <c r="B14" s="284">
        <v>2</v>
      </c>
      <c r="C14" s="517"/>
      <c r="D14" s="519"/>
      <c r="E14" s="152"/>
      <c r="F14" s="644"/>
      <c r="G14" s="645"/>
      <c r="H14" s="284"/>
      <c r="I14" s="276">
        <v>1</v>
      </c>
      <c r="J14" s="233" t="str">
        <f t="shared" ref="J14:J44" si="3">IF(I14=1,"", INDEX(Cups,I14))</f>
        <v/>
      </c>
      <c r="K14" s="6"/>
      <c r="L14" s="62">
        <v>1</v>
      </c>
      <c r="M14" s="62" t="str">
        <f t="shared" si="0"/>
        <v/>
      </c>
      <c r="N14" s="284"/>
      <c r="O14" s="276">
        <v>1</v>
      </c>
      <c r="P14" s="61" t="str">
        <f t="shared" si="1"/>
        <v/>
      </c>
      <c r="Q14" s="6"/>
      <c r="R14" s="62">
        <v>1</v>
      </c>
      <c r="S14" s="62" t="str">
        <f t="shared" si="2"/>
        <v/>
      </c>
      <c r="T14" s="283"/>
      <c r="U14" s="66"/>
      <c r="V14" s="66"/>
      <c r="W14" s="678" t="s">
        <v>153</v>
      </c>
      <c r="X14" s="679"/>
      <c r="Y14" s="679"/>
      <c r="Z14" s="680"/>
    </row>
    <row r="15" spans="1:26" ht="32.25" customHeight="1">
      <c r="A15" s="23">
        <v>4</v>
      </c>
      <c r="B15" s="284">
        <v>3</v>
      </c>
      <c r="C15" s="517"/>
      <c r="D15" s="519"/>
      <c r="E15" s="152"/>
      <c r="F15" s="644"/>
      <c r="G15" s="645"/>
      <c r="H15" s="284"/>
      <c r="I15" s="276">
        <v>1</v>
      </c>
      <c r="J15" s="233" t="str">
        <f t="shared" si="3"/>
        <v/>
      </c>
      <c r="K15" s="6"/>
      <c r="L15" s="62">
        <v>1</v>
      </c>
      <c r="M15" s="62" t="str">
        <f t="shared" si="0"/>
        <v/>
      </c>
      <c r="N15" s="284"/>
      <c r="O15" s="276">
        <v>1</v>
      </c>
      <c r="P15" s="61" t="str">
        <f t="shared" si="1"/>
        <v/>
      </c>
      <c r="Q15" s="6"/>
      <c r="R15" s="62">
        <v>1</v>
      </c>
      <c r="S15" s="62" t="str">
        <f t="shared" si="2"/>
        <v/>
      </c>
      <c r="T15" s="283"/>
      <c r="U15" s="66"/>
      <c r="V15" s="66"/>
      <c r="W15" s="694" t="s">
        <v>154</v>
      </c>
      <c r="X15" s="223"/>
      <c r="Y15" s="224"/>
      <c r="Z15" s="676"/>
    </row>
    <row r="16" spans="1:26" ht="32.25" customHeight="1">
      <c r="A16" s="23">
        <v>5</v>
      </c>
      <c r="B16" s="284">
        <v>4</v>
      </c>
      <c r="C16" s="517"/>
      <c r="D16" s="519"/>
      <c r="E16" s="152"/>
      <c r="F16" s="644"/>
      <c r="G16" s="645"/>
      <c r="H16" s="284"/>
      <c r="I16" s="276">
        <v>1</v>
      </c>
      <c r="J16" s="233" t="str">
        <f t="shared" si="3"/>
        <v/>
      </c>
      <c r="K16" s="6"/>
      <c r="L16" s="62">
        <v>1</v>
      </c>
      <c r="M16" s="62" t="str">
        <f t="shared" si="0"/>
        <v/>
      </c>
      <c r="N16" s="284"/>
      <c r="O16" s="276">
        <v>1</v>
      </c>
      <c r="P16" s="61" t="str">
        <f t="shared" si="1"/>
        <v/>
      </c>
      <c r="Q16" s="6"/>
      <c r="R16" s="62">
        <v>1</v>
      </c>
      <c r="S16" s="62" t="str">
        <f t="shared" si="2"/>
        <v/>
      </c>
      <c r="T16" s="283"/>
      <c r="U16" s="66"/>
      <c r="V16" s="66"/>
      <c r="W16" s="695"/>
      <c r="X16" s="225"/>
      <c r="Y16" s="226"/>
      <c r="Z16" s="677"/>
    </row>
    <row r="17" spans="1:26" ht="32.25" customHeight="1">
      <c r="A17" s="23">
        <v>6</v>
      </c>
      <c r="B17" s="284">
        <v>5</v>
      </c>
      <c r="C17" s="517"/>
      <c r="D17" s="519"/>
      <c r="E17" s="152"/>
      <c r="F17" s="644"/>
      <c r="G17" s="645"/>
      <c r="H17" s="284"/>
      <c r="I17" s="276">
        <v>1</v>
      </c>
      <c r="J17" s="233" t="str">
        <f t="shared" si="3"/>
        <v/>
      </c>
      <c r="K17" s="6"/>
      <c r="L17" s="62">
        <v>1</v>
      </c>
      <c r="M17" s="62" t="str">
        <f t="shared" si="0"/>
        <v/>
      </c>
      <c r="N17" s="284"/>
      <c r="O17" s="276">
        <v>1</v>
      </c>
      <c r="P17" s="61" t="str">
        <f t="shared" si="1"/>
        <v/>
      </c>
      <c r="Q17" s="6"/>
      <c r="R17" s="62">
        <v>1</v>
      </c>
      <c r="S17" s="62" t="str">
        <f t="shared" si="2"/>
        <v/>
      </c>
      <c r="T17" s="283"/>
      <c r="U17" s="66"/>
      <c r="V17" s="66"/>
      <c r="W17" s="692" t="s">
        <v>155</v>
      </c>
      <c r="X17" s="227"/>
      <c r="Y17" s="228"/>
      <c r="Z17" s="698">
        <f>FLOOR(Z15, 0.125)</f>
        <v>0</v>
      </c>
    </row>
    <row r="18" spans="1:26" ht="32.25" customHeight="1" thickBot="1">
      <c r="A18" s="23">
        <v>7</v>
      </c>
      <c r="B18" s="284">
        <v>6</v>
      </c>
      <c r="C18" s="517"/>
      <c r="D18" s="520"/>
      <c r="E18" s="291"/>
      <c r="F18" s="292"/>
      <c r="G18" s="293"/>
      <c r="H18" s="284"/>
      <c r="I18" s="276">
        <v>1</v>
      </c>
      <c r="J18" s="233" t="str">
        <f t="shared" si="3"/>
        <v/>
      </c>
      <c r="K18" s="6"/>
      <c r="L18" s="62">
        <v>1</v>
      </c>
      <c r="M18" s="62" t="str">
        <f t="shared" si="0"/>
        <v/>
      </c>
      <c r="N18" s="284"/>
      <c r="O18" s="276">
        <v>1</v>
      </c>
      <c r="P18" s="61" t="str">
        <f t="shared" si="1"/>
        <v/>
      </c>
      <c r="Q18" s="6"/>
      <c r="R18" s="62">
        <v>1</v>
      </c>
      <c r="S18" s="62" t="str">
        <f t="shared" si="2"/>
        <v/>
      </c>
      <c r="T18" s="283"/>
      <c r="U18" s="66"/>
      <c r="V18" s="66"/>
      <c r="W18" s="693"/>
      <c r="X18" s="229"/>
      <c r="Y18" s="230"/>
      <c r="Z18" s="699"/>
    </row>
    <row r="19" spans="1:26" ht="32.25" customHeight="1">
      <c r="A19" s="23">
        <v>8</v>
      </c>
      <c r="B19" s="284">
        <v>7</v>
      </c>
      <c r="C19" s="517"/>
      <c r="D19" s="520"/>
      <c r="E19" s="291"/>
      <c r="F19" s="292"/>
      <c r="G19" s="293"/>
      <c r="H19" s="284"/>
      <c r="I19" s="276">
        <v>1</v>
      </c>
      <c r="J19" s="233" t="str">
        <f t="shared" si="3"/>
        <v/>
      </c>
      <c r="K19" s="6"/>
      <c r="L19" s="62">
        <v>1</v>
      </c>
      <c r="M19" s="62" t="str">
        <f t="shared" si="0"/>
        <v/>
      </c>
      <c r="N19" s="284"/>
      <c r="O19" s="276">
        <v>1</v>
      </c>
      <c r="P19" s="61" t="str">
        <f t="shared" si="1"/>
        <v/>
      </c>
      <c r="Q19" s="6"/>
      <c r="R19" s="62">
        <v>1</v>
      </c>
      <c r="S19" s="62" t="str">
        <f t="shared" si="2"/>
        <v/>
      </c>
      <c r="T19" s="283"/>
      <c r="U19" s="66"/>
      <c r="V19" s="66"/>
    </row>
    <row r="20" spans="1:26" ht="32.25" customHeight="1">
      <c r="A20" s="23">
        <v>9</v>
      </c>
      <c r="B20" s="284">
        <v>8</v>
      </c>
      <c r="C20" s="517"/>
      <c r="D20" s="520"/>
      <c r="E20" s="291"/>
      <c r="F20" s="292"/>
      <c r="G20" s="293"/>
      <c r="H20" s="284"/>
      <c r="I20" s="276">
        <v>1</v>
      </c>
      <c r="J20" s="233" t="str">
        <f t="shared" si="3"/>
        <v/>
      </c>
      <c r="K20" s="6"/>
      <c r="L20" s="62">
        <v>1</v>
      </c>
      <c r="M20" s="62" t="str">
        <f t="shared" si="0"/>
        <v/>
      </c>
      <c r="N20" s="284"/>
      <c r="O20" s="276">
        <v>1</v>
      </c>
      <c r="P20" s="61" t="str">
        <f t="shared" si="1"/>
        <v/>
      </c>
      <c r="Q20" s="6"/>
      <c r="R20" s="62">
        <v>1</v>
      </c>
      <c r="S20" s="62" t="str">
        <f t="shared" si="2"/>
        <v/>
      </c>
      <c r="T20" s="283"/>
      <c r="U20" s="66"/>
      <c r="V20" s="66"/>
    </row>
    <row r="21" spans="1:26" ht="32.25" customHeight="1">
      <c r="A21" s="23">
        <v>10</v>
      </c>
      <c r="B21" s="284">
        <v>9</v>
      </c>
      <c r="C21" s="517"/>
      <c r="D21" s="520"/>
      <c r="E21" s="291"/>
      <c r="F21" s="292"/>
      <c r="G21" s="293"/>
      <c r="H21" s="284"/>
      <c r="I21" s="276">
        <v>1</v>
      </c>
      <c r="J21" s="233" t="str">
        <f t="shared" si="3"/>
        <v/>
      </c>
      <c r="K21" s="6"/>
      <c r="L21" s="62">
        <v>1</v>
      </c>
      <c r="M21" s="62" t="str">
        <f t="shared" si="0"/>
        <v/>
      </c>
      <c r="N21" s="284"/>
      <c r="O21" s="276">
        <v>1</v>
      </c>
      <c r="P21" s="61" t="str">
        <f t="shared" si="1"/>
        <v/>
      </c>
      <c r="Q21" s="6"/>
      <c r="R21" s="62">
        <v>1</v>
      </c>
      <c r="S21" s="62" t="str">
        <f t="shared" si="2"/>
        <v/>
      </c>
      <c r="T21" s="283"/>
      <c r="U21" s="66"/>
      <c r="V21" s="66"/>
    </row>
    <row r="22" spans="1:26" ht="32.25" customHeight="1">
      <c r="A22" s="23">
        <v>11</v>
      </c>
      <c r="B22" s="284">
        <v>10</v>
      </c>
      <c r="C22" s="567"/>
      <c r="D22" s="520"/>
      <c r="E22" s="291"/>
      <c r="F22" s="292"/>
      <c r="G22" s="293"/>
      <c r="H22" s="284"/>
      <c r="I22" s="276">
        <v>1</v>
      </c>
      <c r="J22" s="233" t="str">
        <f t="shared" si="3"/>
        <v/>
      </c>
      <c r="K22" s="6"/>
      <c r="L22" s="62">
        <v>1</v>
      </c>
      <c r="M22" s="62" t="str">
        <f t="shared" si="0"/>
        <v/>
      </c>
      <c r="N22" s="284"/>
      <c r="O22" s="276">
        <v>1</v>
      </c>
      <c r="P22" s="61" t="str">
        <f t="shared" si="1"/>
        <v/>
      </c>
      <c r="Q22" s="6"/>
      <c r="R22" s="62">
        <v>1</v>
      </c>
      <c r="S22" s="62" t="str">
        <f t="shared" si="2"/>
        <v/>
      </c>
      <c r="T22" s="283"/>
      <c r="U22" s="66"/>
      <c r="V22" s="66"/>
    </row>
    <row r="23" spans="1:26" ht="32.25" customHeight="1">
      <c r="A23" s="23">
        <v>12</v>
      </c>
      <c r="B23" s="284">
        <v>11</v>
      </c>
      <c r="C23" s="567"/>
      <c r="D23" s="520"/>
      <c r="E23" s="291"/>
      <c r="F23" s="292"/>
      <c r="G23" s="293"/>
      <c r="H23" s="284"/>
      <c r="I23" s="276">
        <v>1</v>
      </c>
      <c r="J23" s="233" t="str">
        <f t="shared" si="3"/>
        <v/>
      </c>
      <c r="K23" s="6"/>
      <c r="L23" s="62">
        <v>1</v>
      </c>
      <c r="M23" s="62" t="str">
        <f t="shared" si="0"/>
        <v/>
      </c>
      <c r="N23" s="284"/>
      <c r="O23" s="276">
        <v>1</v>
      </c>
      <c r="P23" s="61" t="str">
        <f t="shared" si="1"/>
        <v/>
      </c>
      <c r="Q23" s="6"/>
      <c r="R23" s="62">
        <v>1</v>
      </c>
      <c r="S23" s="62" t="str">
        <f t="shared" si="2"/>
        <v/>
      </c>
      <c r="T23" s="294"/>
      <c r="U23" s="66"/>
      <c r="V23" s="66"/>
    </row>
    <row r="24" spans="1:26" ht="32.25" customHeight="1">
      <c r="A24" s="23">
        <v>13</v>
      </c>
      <c r="B24" s="284">
        <v>12</v>
      </c>
      <c r="C24" s="567"/>
      <c r="D24" s="520"/>
      <c r="E24" s="291"/>
      <c r="F24" s="292"/>
      <c r="G24" s="293"/>
      <c r="H24" s="284"/>
      <c r="I24" s="276">
        <v>1</v>
      </c>
      <c r="J24" s="233" t="str">
        <f t="shared" si="3"/>
        <v/>
      </c>
      <c r="K24" s="6"/>
      <c r="L24" s="62">
        <v>1</v>
      </c>
      <c r="M24" s="62" t="str">
        <f t="shared" si="0"/>
        <v/>
      </c>
      <c r="N24" s="284"/>
      <c r="O24" s="276">
        <v>1</v>
      </c>
      <c r="P24" s="61" t="str">
        <f t="shared" si="1"/>
        <v/>
      </c>
      <c r="Q24" s="6"/>
      <c r="R24" s="62">
        <v>1</v>
      </c>
      <c r="S24" s="62" t="str">
        <f t="shared" si="2"/>
        <v/>
      </c>
      <c r="T24" s="294"/>
      <c r="U24" s="66"/>
      <c r="V24" s="66"/>
    </row>
    <row r="25" spans="1:26" ht="32.25" customHeight="1">
      <c r="A25" s="23">
        <v>14</v>
      </c>
      <c r="B25" s="284">
        <v>13</v>
      </c>
      <c r="C25" s="567"/>
      <c r="D25" s="520"/>
      <c r="E25" s="291"/>
      <c r="F25" s="292"/>
      <c r="G25" s="293"/>
      <c r="H25" s="284"/>
      <c r="I25" s="276">
        <v>1</v>
      </c>
      <c r="J25" s="233" t="str">
        <f t="shared" si="3"/>
        <v/>
      </c>
      <c r="K25" s="6"/>
      <c r="L25" s="62">
        <v>1</v>
      </c>
      <c r="M25" s="62" t="str">
        <f t="shared" si="0"/>
        <v/>
      </c>
      <c r="N25" s="284"/>
      <c r="O25" s="276">
        <v>1</v>
      </c>
      <c r="P25" s="61" t="str">
        <f t="shared" si="1"/>
        <v/>
      </c>
      <c r="Q25" s="6"/>
      <c r="R25" s="62">
        <v>1</v>
      </c>
      <c r="S25" s="62" t="str">
        <f t="shared" si="2"/>
        <v/>
      </c>
      <c r="T25" s="294"/>
      <c r="U25" s="66"/>
      <c r="V25" s="66"/>
    </row>
    <row r="26" spans="1:26" ht="32.25" customHeight="1">
      <c r="A26" s="23">
        <v>15</v>
      </c>
      <c r="B26" s="284">
        <v>14</v>
      </c>
      <c r="C26" s="567"/>
      <c r="D26" s="520"/>
      <c r="E26" s="291"/>
      <c r="F26" s="292"/>
      <c r="G26" s="293"/>
      <c r="H26" s="284"/>
      <c r="I26" s="276">
        <v>1</v>
      </c>
      <c r="J26" s="233" t="str">
        <f t="shared" si="3"/>
        <v/>
      </c>
      <c r="K26" s="6"/>
      <c r="L26" s="62">
        <v>1</v>
      </c>
      <c r="M26" s="62" t="str">
        <f t="shared" si="0"/>
        <v/>
      </c>
      <c r="N26" s="284"/>
      <c r="O26" s="276">
        <v>1</v>
      </c>
      <c r="P26" s="61" t="str">
        <f t="shared" si="1"/>
        <v/>
      </c>
      <c r="Q26" s="6"/>
      <c r="R26" s="62">
        <v>1</v>
      </c>
      <c r="S26" s="62" t="str">
        <f t="shared" si="2"/>
        <v/>
      </c>
      <c r="T26" s="294"/>
      <c r="U26" s="66"/>
      <c r="V26" s="66"/>
    </row>
    <row r="27" spans="1:26" ht="32.25" customHeight="1">
      <c r="A27" s="23">
        <v>16</v>
      </c>
      <c r="B27" s="284">
        <v>15</v>
      </c>
      <c r="C27" s="567"/>
      <c r="D27" s="520"/>
      <c r="E27" s="291"/>
      <c r="F27" s="292"/>
      <c r="G27" s="293"/>
      <c r="H27" s="284"/>
      <c r="I27" s="276">
        <v>1</v>
      </c>
      <c r="J27" s="233" t="str">
        <f t="shared" si="3"/>
        <v/>
      </c>
      <c r="K27" s="6"/>
      <c r="L27" s="62">
        <v>1</v>
      </c>
      <c r="M27" s="62" t="str">
        <f t="shared" si="0"/>
        <v/>
      </c>
      <c r="N27" s="284"/>
      <c r="O27" s="276">
        <v>1</v>
      </c>
      <c r="P27" s="61" t="str">
        <f t="shared" si="1"/>
        <v/>
      </c>
      <c r="Q27" s="6"/>
      <c r="R27" s="62">
        <v>1</v>
      </c>
      <c r="S27" s="62" t="str">
        <f t="shared" si="2"/>
        <v/>
      </c>
      <c r="T27" s="294"/>
      <c r="U27" s="66"/>
      <c r="V27" s="66"/>
    </row>
    <row r="28" spans="1:26" ht="32.25" customHeight="1">
      <c r="A28" s="23">
        <v>17</v>
      </c>
      <c r="B28" s="284">
        <v>16</v>
      </c>
      <c r="C28" s="567"/>
      <c r="D28" s="520"/>
      <c r="E28" s="291"/>
      <c r="F28" s="292"/>
      <c r="G28" s="293"/>
      <c r="H28" s="284"/>
      <c r="I28" s="276">
        <v>1</v>
      </c>
      <c r="J28" s="233" t="str">
        <f t="shared" si="3"/>
        <v/>
      </c>
      <c r="K28" s="6"/>
      <c r="L28" s="62">
        <v>1</v>
      </c>
      <c r="M28" s="62" t="str">
        <f t="shared" si="0"/>
        <v/>
      </c>
      <c r="N28" s="284"/>
      <c r="O28" s="276">
        <v>1</v>
      </c>
      <c r="P28" s="61" t="str">
        <f t="shared" si="1"/>
        <v/>
      </c>
      <c r="Q28" s="6"/>
      <c r="R28" s="62">
        <v>1</v>
      </c>
      <c r="S28" s="62" t="str">
        <f t="shared" si="2"/>
        <v/>
      </c>
      <c r="T28" s="294"/>
      <c r="U28" s="66"/>
      <c r="V28" s="66"/>
    </row>
    <row r="29" spans="1:26" ht="32.25" customHeight="1">
      <c r="A29" s="23">
        <v>18</v>
      </c>
      <c r="B29" s="284">
        <v>17</v>
      </c>
      <c r="C29" s="567"/>
      <c r="D29" s="520"/>
      <c r="E29" s="291"/>
      <c r="F29" s="292"/>
      <c r="G29" s="293"/>
      <c r="H29" s="284"/>
      <c r="I29" s="276">
        <v>1</v>
      </c>
      <c r="J29" s="233" t="str">
        <f t="shared" si="3"/>
        <v/>
      </c>
      <c r="K29" s="6"/>
      <c r="L29" s="62">
        <v>1</v>
      </c>
      <c r="M29" s="62" t="str">
        <f t="shared" si="0"/>
        <v/>
      </c>
      <c r="N29" s="284"/>
      <c r="O29" s="276">
        <v>1</v>
      </c>
      <c r="P29" s="61" t="str">
        <f t="shared" si="1"/>
        <v/>
      </c>
      <c r="Q29" s="6"/>
      <c r="R29" s="62">
        <v>1</v>
      </c>
      <c r="S29" s="62" t="str">
        <f t="shared" si="2"/>
        <v/>
      </c>
      <c r="T29" s="294"/>
      <c r="U29" s="66"/>
      <c r="V29" s="66"/>
    </row>
    <row r="30" spans="1:26" ht="32.25" customHeight="1">
      <c r="A30" s="23">
        <v>19</v>
      </c>
      <c r="B30" s="284">
        <v>18</v>
      </c>
      <c r="C30" s="567"/>
      <c r="D30" s="520"/>
      <c r="E30" s="291"/>
      <c r="F30" s="292"/>
      <c r="G30" s="293"/>
      <c r="H30" s="284"/>
      <c r="I30" s="276">
        <v>1</v>
      </c>
      <c r="J30" s="233" t="str">
        <f t="shared" si="3"/>
        <v/>
      </c>
      <c r="K30" s="6"/>
      <c r="L30" s="62">
        <v>1</v>
      </c>
      <c r="M30" s="62" t="str">
        <f t="shared" si="0"/>
        <v/>
      </c>
      <c r="N30" s="284"/>
      <c r="O30" s="276">
        <v>1</v>
      </c>
      <c r="P30" s="61" t="str">
        <f t="shared" si="1"/>
        <v/>
      </c>
      <c r="Q30" s="6"/>
      <c r="R30" s="62">
        <v>1</v>
      </c>
      <c r="S30" s="62" t="str">
        <f t="shared" si="2"/>
        <v/>
      </c>
      <c r="T30" s="294"/>
      <c r="U30" s="66"/>
      <c r="V30" s="66"/>
    </row>
    <row r="31" spans="1:26" ht="32.25" customHeight="1">
      <c r="A31" s="23">
        <v>20</v>
      </c>
      <c r="B31" s="284">
        <v>19</v>
      </c>
      <c r="C31" s="567"/>
      <c r="D31" s="520"/>
      <c r="E31" s="291"/>
      <c r="F31" s="292"/>
      <c r="G31" s="293"/>
      <c r="H31" s="284"/>
      <c r="I31" s="276">
        <v>1</v>
      </c>
      <c r="J31" s="233" t="str">
        <f t="shared" si="3"/>
        <v/>
      </c>
      <c r="K31" s="6"/>
      <c r="L31" s="62">
        <v>1</v>
      </c>
      <c r="M31" s="62" t="str">
        <f t="shared" si="0"/>
        <v/>
      </c>
      <c r="N31" s="284"/>
      <c r="O31" s="276">
        <v>1</v>
      </c>
      <c r="P31" s="61" t="str">
        <f t="shared" si="1"/>
        <v/>
      </c>
      <c r="Q31" s="6"/>
      <c r="R31" s="62">
        <v>1</v>
      </c>
      <c r="S31" s="62" t="str">
        <f t="shared" si="2"/>
        <v/>
      </c>
      <c r="T31" s="294"/>
      <c r="U31" s="66"/>
      <c r="V31" s="66"/>
    </row>
    <row r="32" spans="1:26" ht="32.25" customHeight="1">
      <c r="A32" s="23">
        <v>21</v>
      </c>
      <c r="B32" s="284">
        <v>20</v>
      </c>
      <c r="C32" s="567"/>
      <c r="D32" s="520"/>
      <c r="E32" s="291"/>
      <c r="F32" s="292"/>
      <c r="G32" s="293"/>
      <c r="H32" s="284"/>
      <c r="I32" s="276">
        <v>1</v>
      </c>
      <c r="J32" s="233" t="str">
        <f t="shared" si="3"/>
        <v/>
      </c>
      <c r="K32" s="6"/>
      <c r="L32" s="62">
        <v>1</v>
      </c>
      <c r="M32" s="62" t="str">
        <f t="shared" si="0"/>
        <v/>
      </c>
      <c r="N32" s="284"/>
      <c r="O32" s="276">
        <v>1</v>
      </c>
      <c r="P32" s="61" t="str">
        <f t="shared" si="1"/>
        <v/>
      </c>
      <c r="Q32" s="6"/>
      <c r="R32" s="62">
        <v>1</v>
      </c>
      <c r="S32" s="62" t="str">
        <f t="shared" si="2"/>
        <v/>
      </c>
      <c r="T32" s="294"/>
      <c r="U32" s="66"/>
      <c r="V32" s="66"/>
    </row>
    <row r="33" spans="1:22" ht="32.25" customHeight="1">
      <c r="A33" s="23">
        <v>22</v>
      </c>
      <c r="B33" s="284">
        <v>21</v>
      </c>
      <c r="C33" s="567"/>
      <c r="D33" s="520"/>
      <c r="E33" s="291"/>
      <c r="F33" s="292"/>
      <c r="G33" s="293"/>
      <c r="H33" s="284"/>
      <c r="I33" s="276">
        <v>1</v>
      </c>
      <c r="J33" s="233" t="str">
        <f t="shared" si="3"/>
        <v/>
      </c>
      <c r="K33" s="6"/>
      <c r="L33" s="62">
        <v>1</v>
      </c>
      <c r="M33" s="62" t="str">
        <f t="shared" si="0"/>
        <v/>
      </c>
      <c r="N33" s="284"/>
      <c r="O33" s="276">
        <v>1</v>
      </c>
      <c r="P33" s="61" t="str">
        <f t="shared" si="1"/>
        <v/>
      </c>
      <c r="Q33" s="6"/>
      <c r="R33" s="62">
        <v>1</v>
      </c>
      <c r="S33" s="62" t="str">
        <f t="shared" si="2"/>
        <v/>
      </c>
      <c r="T33" s="294"/>
      <c r="U33" s="66"/>
      <c r="V33" s="66"/>
    </row>
    <row r="34" spans="1:22" ht="32.25" customHeight="1">
      <c r="A34" s="23">
        <v>23</v>
      </c>
      <c r="B34" s="284">
        <v>22</v>
      </c>
      <c r="C34" s="567"/>
      <c r="D34" s="520"/>
      <c r="E34" s="291"/>
      <c r="F34" s="292"/>
      <c r="G34" s="293"/>
      <c r="H34" s="284"/>
      <c r="I34" s="276">
        <v>1</v>
      </c>
      <c r="J34" s="233" t="str">
        <f t="shared" si="3"/>
        <v/>
      </c>
      <c r="K34" s="6"/>
      <c r="L34" s="62">
        <v>1</v>
      </c>
      <c r="M34" s="62" t="str">
        <f t="shared" si="0"/>
        <v/>
      </c>
      <c r="N34" s="284"/>
      <c r="O34" s="276">
        <v>1</v>
      </c>
      <c r="P34" s="61" t="str">
        <f t="shared" si="1"/>
        <v/>
      </c>
      <c r="Q34" s="6"/>
      <c r="R34" s="62">
        <v>1</v>
      </c>
      <c r="S34" s="62" t="str">
        <f t="shared" si="2"/>
        <v/>
      </c>
      <c r="T34" s="294"/>
      <c r="U34" s="66"/>
      <c r="V34" s="66"/>
    </row>
    <row r="35" spans="1:22" ht="32.25" customHeight="1">
      <c r="A35" s="23">
        <v>24</v>
      </c>
      <c r="B35" s="284">
        <v>23</v>
      </c>
      <c r="C35" s="567"/>
      <c r="D35" s="520"/>
      <c r="E35" s="291"/>
      <c r="F35" s="292"/>
      <c r="G35" s="293"/>
      <c r="H35" s="284"/>
      <c r="I35" s="276">
        <v>1</v>
      </c>
      <c r="J35" s="233" t="str">
        <f t="shared" si="3"/>
        <v/>
      </c>
      <c r="K35" s="6"/>
      <c r="L35" s="62">
        <v>1</v>
      </c>
      <c r="M35" s="62" t="str">
        <f t="shared" si="0"/>
        <v/>
      </c>
      <c r="N35" s="284"/>
      <c r="O35" s="276">
        <v>1</v>
      </c>
      <c r="P35" s="61" t="str">
        <f t="shared" si="1"/>
        <v/>
      </c>
      <c r="Q35" s="6"/>
      <c r="R35" s="62">
        <v>1</v>
      </c>
      <c r="S35" s="62" t="str">
        <f t="shared" si="2"/>
        <v/>
      </c>
      <c r="T35" s="294"/>
      <c r="U35" s="66"/>
      <c r="V35" s="66"/>
    </row>
    <row r="36" spans="1:22" ht="32.25" customHeight="1">
      <c r="A36" s="23">
        <v>25</v>
      </c>
      <c r="B36" s="284">
        <v>24</v>
      </c>
      <c r="C36" s="567"/>
      <c r="D36" s="520"/>
      <c r="E36" s="291"/>
      <c r="F36" s="292"/>
      <c r="G36" s="293"/>
      <c r="H36" s="284"/>
      <c r="I36" s="276">
        <v>1</v>
      </c>
      <c r="J36" s="233" t="str">
        <f t="shared" si="3"/>
        <v/>
      </c>
      <c r="K36" s="6"/>
      <c r="L36" s="62">
        <v>1</v>
      </c>
      <c r="M36" s="62" t="str">
        <f t="shared" si="0"/>
        <v/>
      </c>
      <c r="N36" s="284"/>
      <c r="O36" s="276">
        <v>1</v>
      </c>
      <c r="P36" s="61" t="str">
        <f t="shared" si="1"/>
        <v/>
      </c>
      <c r="Q36" s="6"/>
      <c r="R36" s="62">
        <v>1</v>
      </c>
      <c r="S36" s="62" t="str">
        <f t="shared" si="2"/>
        <v/>
      </c>
      <c r="T36" s="294"/>
      <c r="U36" s="66"/>
      <c r="V36" s="66"/>
    </row>
    <row r="37" spans="1:22" ht="32.25" customHeight="1">
      <c r="A37" s="23">
        <v>26</v>
      </c>
      <c r="B37" s="284">
        <v>25</v>
      </c>
      <c r="C37" s="567"/>
      <c r="D37" s="520"/>
      <c r="E37" s="291"/>
      <c r="F37" s="292"/>
      <c r="G37" s="293"/>
      <c r="H37" s="284"/>
      <c r="I37" s="276">
        <v>1</v>
      </c>
      <c r="J37" s="233" t="str">
        <f t="shared" si="3"/>
        <v/>
      </c>
      <c r="K37" s="6"/>
      <c r="L37" s="62">
        <v>1</v>
      </c>
      <c r="M37" s="62" t="str">
        <f t="shared" si="0"/>
        <v/>
      </c>
      <c r="N37" s="284"/>
      <c r="O37" s="276">
        <v>1</v>
      </c>
      <c r="P37" s="61" t="str">
        <f t="shared" si="1"/>
        <v/>
      </c>
      <c r="Q37" s="6"/>
      <c r="R37" s="62">
        <v>1</v>
      </c>
      <c r="S37" s="62" t="str">
        <f t="shared" si="2"/>
        <v/>
      </c>
      <c r="T37" s="294"/>
      <c r="U37" s="66"/>
      <c r="V37" s="66"/>
    </row>
    <row r="38" spans="1:22" ht="32.25" customHeight="1">
      <c r="A38" s="23">
        <v>27</v>
      </c>
      <c r="B38" s="284">
        <v>26</v>
      </c>
      <c r="C38" s="567"/>
      <c r="D38" s="520"/>
      <c r="E38" s="291"/>
      <c r="F38" s="292"/>
      <c r="G38" s="293"/>
      <c r="H38" s="284"/>
      <c r="I38" s="276">
        <v>1</v>
      </c>
      <c r="J38" s="233" t="str">
        <f t="shared" si="3"/>
        <v/>
      </c>
      <c r="K38" s="6"/>
      <c r="L38" s="62">
        <v>1</v>
      </c>
      <c r="M38" s="62" t="str">
        <f t="shared" si="0"/>
        <v/>
      </c>
      <c r="N38" s="284"/>
      <c r="O38" s="276">
        <v>1</v>
      </c>
      <c r="P38" s="61" t="str">
        <f t="shared" si="1"/>
        <v/>
      </c>
      <c r="Q38" s="6"/>
      <c r="R38" s="62">
        <v>1</v>
      </c>
      <c r="S38" s="62" t="str">
        <f t="shared" si="2"/>
        <v/>
      </c>
      <c r="T38" s="294"/>
      <c r="U38" s="66"/>
      <c r="V38" s="66"/>
    </row>
    <row r="39" spans="1:22" ht="32.25" customHeight="1">
      <c r="A39" s="23">
        <v>28</v>
      </c>
      <c r="B39" s="284">
        <v>27</v>
      </c>
      <c r="C39" s="567"/>
      <c r="D39" s="520"/>
      <c r="E39" s="291"/>
      <c r="F39" s="292"/>
      <c r="G39" s="293"/>
      <c r="H39" s="284"/>
      <c r="I39" s="276">
        <v>1</v>
      </c>
      <c r="J39" s="233" t="str">
        <f t="shared" si="3"/>
        <v/>
      </c>
      <c r="K39" s="6"/>
      <c r="L39" s="62">
        <v>1</v>
      </c>
      <c r="M39" s="62" t="str">
        <f t="shared" si="0"/>
        <v/>
      </c>
      <c r="N39" s="284"/>
      <c r="O39" s="276">
        <v>1</v>
      </c>
      <c r="P39" s="61" t="str">
        <f t="shared" si="1"/>
        <v/>
      </c>
      <c r="Q39" s="6"/>
      <c r="R39" s="62">
        <v>1</v>
      </c>
      <c r="S39" s="62" t="str">
        <f t="shared" si="2"/>
        <v/>
      </c>
      <c r="T39" s="294"/>
      <c r="U39" s="66"/>
      <c r="V39" s="66"/>
    </row>
    <row r="40" spans="1:22" ht="32.25" customHeight="1">
      <c r="A40" s="23">
        <v>29</v>
      </c>
      <c r="B40" s="284">
        <v>28</v>
      </c>
      <c r="C40" s="567"/>
      <c r="D40" s="520"/>
      <c r="E40" s="291"/>
      <c r="F40" s="292"/>
      <c r="G40" s="293"/>
      <c r="H40" s="284"/>
      <c r="I40" s="276">
        <v>1</v>
      </c>
      <c r="J40" s="233" t="str">
        <f t="shared" si="3"/>
        <v/>
      </c>
      <c r="K40" s="6"/>
      <c r="L40" s="62">
        <v>1</v>
      </c>
      <c r="M40" s="62" t="str">
        <f t="shared" si="0"/>
        <v/>
      </c>
      <c r="N40" s="284"/>
      <c r="O40" s="276">
        <v>1</v>
      </c>
      <c r="P40" s="61" t="str">
        <f t="shared" si="1"/>
        <v/>
      </c>
      <c r="Q40" s="6"/>
      <c r="R40" s="62">
        <v>1</v>
      </c>
      <c r="S40" s="62" t="str">
        <f t="shared" si="2"/>
        <v/>
      </c>
      <c r="T40" s="294"/>
      <c r="U40" s="66"/>
      <c r="V40" s="66"/>
    </row>
    <row r="41" spans="1:22" ht="32.25" customHeight="1">
      <c r="A41" s="23">
        <v>30</v>
      </c>
      <c r="B41" s="284">
        <v>29</v>
      </c>
      <c r="C41" s="567"/>
      <c r="D41" s="520"/>
      <c r="E41" s="291"/>
      <c r="F41" s="292"/>
      <c r="G41" s="293"/>
      <c r="H41" s="284"/>
      <c r="I41" s="276">
        <v>1</v>
      </c>
      <c r="J41" s="233" t="str">
        <f t="shared" si="3"/>
        <v/>
      </c>
      <c r="K41" s="6"/>
      <c r="L41" s="62">
        <v>1</v>
      </c>
      <c r="M41" s="62" t="str">
        <f t="shared" si="0"/>
        <v/>
      </c>
      <c r="N41" s="284"/>
      <c r="O41" s="276">
        <v>1</v>
      </c>
      <c r="P41" s="61" t="str">
        <f t="shared" si="1"/>
        <v/>
      </c>
      <c r="Q41" s="6"/>
      <c r="R41" s="62">
        <v>1</v>
      </c>
      <c r="S41" s="62" t="str">
        <f t="shared" si="2"/>
        <v/>
      </c>
      <c r="T41" s="294"/>
      <c r="U41" s="66"/>
      <c r="V41" s="66"/>
    </row>
    <row r="42" spans="1:22" ht="32.25" customHeight="1">
      <c r="A42" s="23">
        <v>31</v>
      </c>
      <c r="B42" s="284">
        <v>30</v>
      </c>
      <c r="C42" s="567"/>
      <c r="D42" s="520"/>
      <c r="E42" s="291"/>
      <c r="F42" s="292"/>
      <c r="G42" s="293"/>
      <c r="H42" s="284"/>
      <c r="I42" s="276">
        <v>1</v>
      </c>
      <c r="J42" s="233" t="str">
        <f t="shared" si="3"/>
        <v/>
      </c>
      <c r="K42" s="6"/>
      <c r="L42" s="62">
        <v>1</v>
      </c>
      <c r="M42" s="62" t="str">
        <f t="shared" si="0"/>
        <v/>
      </c>
      <c r="N42" s="284"/>
      <c r="O42" s="276">
        <v>1</v>
      </c>
      <c r="P42" s="61" t="str">
        <f t="shared" si="1"/>
        <v/>
      </c>
      <c r="Q42" s="6"/>
      <c r="R42" s="62">
        <v>1</v>
      </c>
      <c r="S42" s="62" t="str">
        <f t="shared" si="2"/>
        <v/>
      </c>
      <c r="T42" s="294"/>
      <c r="U42" s="66"/>
      <c r="V42" s="66"/>
    </row>
    <row r="43" spans="1:22" ht="32.25" customHeight="1">
      <c r="A43" s="23">
        <v>32</v>
      </c>
      <c r="B43" s="284">
        <v>31</v>
      </c>
      <c r="C43" s="567"/>
      <c r="D43" s="520"/>
      <c r="E43" s="291"/>
      <c r="F43" s="292"/>
      <c r="G43" s="293"/>
      <c r="H43" s="284"/>
      <c r="I43" s="276">
        <v>1</v>
      </c>
      <c r="J43" s="233" t="str">
        <f t="shared" si="3"/>
        <v/>
      </c>
      <c r="K43" s="6"/>
      <c r="L43" s="62">
        <v>1</v>
      </c>
      <c r="M43" s="62" t="str">
        <f t="shared" si="0"/>
        <v/>
      </c>
      <c r="N43" s="284"/>
      <c r="O43" s="276">
        <v>1</v>
      </c>
      <c r="P43" s="61" t="str">
        <f t="shared" si="1"/>
        <v/>
      </c>
      <c r="Q43" s="6"/>
      <c r="R43" s="62">
        <v>1</v>
      </c>
      <c r="S43" s="62" t="str">
        <f t="shared" ref="S43:S62" si="4">IF(R43=1, "", INDEX(Cups,R43))</f>
        <v/>
      </c>
      <c r="T43" s="294"/>
      <c r="U43" s="66"/>
      <c r="V43" s="66"/>
    </row>
    <row r="44" spans="1:22" ht="32.25" customHeight="1">
      <c r="A44" s="23">
        <v>33</v>
      </c>
      <c r="B44" s="284">
        <v>32</v>
      </c>
      <c r="C44" s="567"/>
      <c r="D44" s="520"/>
      <c r="E44" s="291"/>
      <c r="F44" s="292"/>
      <c r="G44" s="293"/>
      <c r="H44" s="284"/>
      <c r="I44" s="276">
        <v>1</v>
      </c>
      <c r="J44" s="233" t="str">
        <f t="shared" si="3"/>
        <v/>
      </c>
      <c r="K44" s="6"/>
      <c r="L44" s="62">
        <v>1</v>
      </c>
      <c r="M44" s="62" t="str">
        <f t="shared" ref="M44:M61" si="5">IF(L44=1,"",INDEX(Cups,L44))</f>
        <v/>
      </c>
      <c r="N44" s="284"/>
      <c r="O44" s="276">
        <v>1</v>
      </c>
      <c r="P44" s="61" t="str">
        <f t="shared" ref="P44:P62" si="6">IF(O44=1, "", INDEX(Cups,O44))</f>
        <v/>
      </c>
      <c r="Q44" s="6"/>
      <c r="R44" s="62">
        <v>1</v>
      </c>
      <c r="S44" s="62" t="str">
        <f t="shared" si="4"/>
        <v/>
      </c>
      <c r="T44" s="294"/>
      <c r="U44" s="66"/>
      <c r="V44" s="66"/>
    </row>
    <row r="45" spans="1:22" ht="32.25" customHeight="1">
      <c r="A45" s="23">
        <v>34</v>
      </c>
      <c r="B45" s="284">
        <v>33</v>
      </c>
      <c r="C45" s="567"/>
      <c r="D45" s="520"/>
      <c r="E45" s="291"/>
      <c r="F45" s="292"/>
      <c r="G45" s="293"/>
      <c r="H45" s="284"/>
      <c r="I45" s="276">
        <v>1</v>
      </c>
      <c r="J45" s="233" t="str">
        <f t="shared" ref="J45:J62" si="7">IF(I45=1,"", INDEX(Cups,I45))</f>
        <v/>
      </c>
      <c r="K45" s="6"/>
      <c r="L45" s="62">
        <v>1</v>
      </c>
      <c r="M45" s="62" t="str">
        <f t="shared" si="5"/>
        <v/>
      </c>
      <c r="N45" s="284"/>
      <c r="O45" s="276">
        <v>1</v>
      </c>
      <c r="P45" s="61" t="str">
        <f t="shared" si="6"/>
        <v/>
      </c>
      <c r="Q45" s="6"/>
      <c r="R45" s="62">
        <v>1</v>
      </c>
      <c r="S45" s="62" t="str">
        <f t="shared" si="4"/>
        <v/>
      </c>
      <c r="T45" s="294"/>
      <c r="U45" s="66"/>
      <c r="V45" s="66"/>
    </row>
    <row r="46" spans="1:22" ht="32.25" customHeight="1">
      <c r="A46" s="23">
        <v>35</v>
      </c>
      <c r="B46" s="284">
        <v>34</v>
      </c>
      <c r="C46" s="567"/>
      <c r="D46" s="520"/>
      <c r="E46" s="291"/>
      <c r="F46" s="292"/>
      <c r="G46" s="293"/>
      <c r="H46" s="284"/>
      <c r="I46" s="276">
        <v>1</v>
      </c>
      <c r="J46" s="233" t="str">
        <f t="shared" si="7"/>
        <v/>
      </c>
      <c r="K46" s="6"/>
      <c r="L46" s="62">
        <v>1</v>
      </c>
      <c r="M46" s="62" t="str">
        <f t="shared" si="5"/>
        <v/>
      </c>
      <c r="N46" s="284"/>
      <c r="O46" s="276">
        <v>1</v>
      </c>
      <c r="P46" s="61" t="str">
        <f t="shared" si="6"/>
        <v/>
      </c>
      <c r="Q46" s="6"/>
      <c r="R46" s="62">
        <v>1</v>
      </c>
      <c r="S46" s="62" t="str">
        <f t="shared" si="4"/>
        <v/>
      </c>
      <c r="T46" s="294"/>
      <c r="U46" s="66"/>
      <c r="V46" s="66"/>
    </row>
    <row r="47" spans="1:22" ht="32.25" customHeight="1">
      <c r="A47" s="23">
        <v>36</v>
      </c>
      <c r="B47" s="284">
        <v>35</v>
      </c>
      <c r="C47" s="567"/>
      <c r="D47" s="520"/>
      <c r="E47" s="291"/>
      <c r="F47" s="292"/>
      <c r="G47" s="293"/>
      <c r="H47" s="284"/>
      <c r="I47" s="276">
        <v>1</v>
      </c>
      <c r="J47" s="233" t="str">
        <f t="shared" si="7"/>
        <v/>
      </c>
      <c r="K47" s="6"/>
      <c r="L47" s="62">
        <v>1</v>
      </c>
      <c r="M47" s="62" t="str">
        <f t="shared" si="5"/>
        <v/>
      </c>
      <c r="N47" s="284"/>
      <c r="O47" s="276">
        <v>1</v>
      </c>
      <c r="P47" s="61" t="str">
        <f t="shared" si="6"/>
        <v/>
      </c>
      <c r="Q47" s="6"/>
      <c r="R47" s="62">
        <v>1</v>
      </c>
      <c r="S47" s="62" t="str">
        <f t="shared" si="4"/>
        <v/>
      </c>
      <c r="T47" s="294"/>
      <c r="U47" s="66"/>
      <c r="V47" s="66"/>
    </row>
    <row r="48" spans="1:22" ht="32.25" customHeight="1">
      <c r="A48" s="23">
        <v>37</v>
      </c>
      <c r="B48" s="284">
        <v>36</v>
      </c>
      <c r="C48" s="567"/>
      <c r="D48" s="520"/>
      <c r="E48" s="291"/>
      <c r="F48" s="292"/>
      <c r="G48" s="293"/>
      <c r="H48" s="284"/>
      <c r="I48" s="276">
        <v>1</v>
      </c>
      <c r="J48" s="233" t="str">
        <f t="shared" si="7"/>
        <v/>
      </c>
      <c r="K48" s="6"/>
      <c r="L48" s="62">
        <v>1</v>
      </c>
      <c r="M48" s="62" t="str">
        <f t="shared" si="5"/>
        <v/>
      </c>
      <c r="N48" s="284"/>
      <c r="O48" s="276">
        <v>1</v>
      </c>
      <c r="P48" s="61" t="str">
        <f t="shared" si="6"/>
        <v/>
      </c>
      <c r="Q48" s="6"/>
      <c r="R48" s="62">
        <v>1</v>
      </c>
      <c r="S48" s="62" t="str">
        <f t="shared" si="4"/>
        <v/>
      </c>
      <c r="T48" s="294"/>
      <c r="U48" s="66"/>
      <c r="V48" s="66"/>
    </row>
    <row r="49" spans="1:22" ht="32.25" customHeight="1">
      <c r="A49" s="23">
        <v>38</v>
      </c>
      <c r="B49" s="284">
        <v>37</v>
      </c>
      <c r="C49" s="567"/>
      <c r="D49" s="520"/>
      <c r="E49" s="291"/>
      <c r="F49" s="292"/>
      <c r="G49" s="293"/>
      <c r="H49" s="284"/>
      <c r="I49" s="276">
        <v>1</v>
      </c>
      <c r="J49" s="233" t="str">
        <f t="shared" si="7"/>
        <v/>
      </c>
      <c r="K49" s="6"/>
      <c r="L49" s="62">
        <v>1</v>
      </c>
      <c r="M49" s="62" t="str">
        <f t="shared" si="5"/>
        <v/>
      </c>
      <c r="N49" s="284"/>
      <c r="O49" s="276">
        <v>1</v>
      </c>
      <c r="P49" s="61" t="str">
        <f t="shared" si="6"/>
        <v/>
      </c>
      <c r="Q49" s="6"/>
      <c r="R49" s="62">
        <v>1</v>
      </c>
      <c r="S49" s="62" t="str">
        <f t="shared" si="4"/>
        <v/>
      </c>
      <c r="T49" s="294"/>
      <c r="U49" s="66"/>
      <c r="V49" s="66"/>
    </row>
    <row r="50" spans="1:22" ht="32.25" customHeight="1">
      <c r="A50" s="23">
        <v>39</v>
      </c>
      <c r="B50" s="284">
        <v>38</v>
      </c>
      <c r="C50" s="567"/>
      <c r="D50" s="520"/>
      <c r="E50" s="291"/>
      <c r="F50" s="292"/>
      <c r="G50" s="293"/>
      <c r="H50" s="284"/>
      <c r="I50" s="276">
        <v>1</v>
      </c>
      <c r="J50" s="233" t="str">
        <f t="shared" si="7"/>
        <v/>
      </c>
      <c r="K50" s="6"/>
      <c r="L50" s="62">
        <v>1</v>
      </c>
      <c r="M50" s="62" t="str">
        <f t="shared" si="5"/>
        <v/>
      </c>
      <c r="N50" s="284"/>
      <c r="O50" s="276">
        <v>1</v>
      </c>
      <c r="P50" s="61" t="str">
        <f t="shared" si="6"/>
        <v/>
      </c>
      <c r="Q50" s="6"/>
      <c r="R50" s="62">
        <v>1</v>
      </c>
      <c r="S50" s="62" t="str">
        <f t="shared" si="4"/>
        <v/>
      </c>
      <c r="T50" s="294"/>
      <c r="U50" s="66"/>
      <c r="V50" s="66"/>
    </row>
    <row r="51" spans="1:22" ht="32.25" customHeight="1">
      <c r="A51" s="23">
        <v>40</v>
      </c>
      <c r="B51" s="284">
        <v>39</v>
      </c>
      <c r="C51" s="567"/>
      <c r="D51" s="520"/>
      <c r="E51" s="291"/>
      <c r="F51" s="292"/>
      <c r="G51" s="293"/>
      <c r="H51" s="284"/>
      <c r="I51" s="276">
        <v>1</v>
      </c>
      <c r="J51" s="233" t="str">
        <f t="shared" si="7"/>
        <v/>
      </c>
      <c r="K51" s="6"/>
      <c r="L51" s="62">
        <v>1</v>
      </c>
      <c r="M51" s="62" t="str">
        <f t="shared" si="5"/>
        <v/>
      </c>
      <c r="N51" s="284"/>
      <c r="O51" s="276">
        <v>1</v>
      </c>
      <c r="P51" s="61" t="str">
        <f t="shared" si="6"/>
        <v/>
      </c>
      <c r="Q51" s="6"/>
      <c r="R51" s="62">
        <v>1</v>
      </c>
      <c r="S51" s="62" t="str">
        <f t="shared" si="4"/>
        <v/>
      </c>
      <c r="T51" s="294"/>
      <c r="U51" s="66"/>
      <c r="V51" s="66"/>
    </row>
    <row r="52" spans="1:22" ht="32.25" customHeight="1">
      <c r="A52" s="23">
        <v>41</v>
      </c>
      <c r="B52" s="284">
        <v>40</v>
      </c>
      <c r="C52" s="567"/>
      <c r="D52" s="520"/>
      <c r="E52" s="291"/>
      <c r="F52" s="292"/>
      <c r="G52" s="293"/>
      <c r="H52" s="284"/>
      <c r="I52" s="276">
        <v>1</v>
      </c>
      <c r="J52" s="233" t="str">
        <f t="shared" si="7"/>
        <v/>
      </c>
      <c r="K52" s="6"/>
      <c r="L52" s="62">
        <v>1</v>
      </c>
      <c r="M52" s="62" t="str">
        <f t="shared" si="5"/>
        <v/>
      </c>
      <c r="N52" s="284"/>
      <c r="O52" s="276">
        <v>1</v>
      </c>
      <c r="P52" s="61" t="str">
        <f t="shared" si="6"/>
        <v/>
      </c>
      <c r="Q52" s="6"/>
      <c r="R52" s="62">
        <v>1</v>
      </c>
      <c r="S52" s="62" t="str">
        <f t="shared" si="4"/>
        <v/>
      </c>
      <c r="T52" s="294"/>
      <c r="U52" s="66"/>
      <c r="V52" s="66"/>
    </row>
    <row r="53" spans="1:22" ht="32.25" customHeight="1">
      <c r="A53" s="23">
        <v>42</v>
      </c>
      <c r="B53" s="284">
        <v>41</v>
      </c>
      <c r="C53" s="567"/>
      <c r="D53" s="520"/>
      <c r="E53" s="291"/>
      <c r="F53" s="292"/>
      <c r="G53" s="293"/>
      <c r="H53" s="284"/>
      <c r="I53" s="276">
        <v>1</v>
      </c>
      <c r="J53" s="233" t="str">
        <f t="shared" si="7"/>
        <v/>
      </c>
      <c r="K53" s="6"/>
      <c r="L53" s="62">
        <v>1</v>
      </c>
      <c r="M53" s="62" t="str">
        <f t="shared" si="5"/>
        <v/>
      </c>
      <c r="N53" s="284"/>
      <c r="O53" s="276">
        <v>1</v>
      </c>
      <c r="P53" s="61" t="str">
        <f t="shared" si="6"/>
        <v/>
      </c>
      <c r="Q53" s="6"/>
      <c r="R53" s="62">
        <v>1</v>
      </c>
      <c r="S53" s="62" t="str">
        <f t="shared" si="4"/>
        <v/>
      </c>
      <c r="T53" s="294"/>
      <c r="U53" s="66"/>
      <c r="V53" s="66"/>
    </row>
    <row r="54" spans="1:22" ht="32.25" customHeight="1">
      <c r="A54" s="23">
        <v>43</v>
      </c>
      <c r="B54" s="284">
        <v>42</v>
      </c>
      <c r="C54" s="567"/>
      <c r="D54" s="520"/>
      <c r="E54" s="291"/>
      <c r="F54" s="292"/>
      <c r="G54" s="293"/>
      <c r="H54" s="284"/>
      <c r="I54" s="276">
        <v>1</v>
      </c>
      <c r="J54" s="233" t="str">
        <f t="shared" si="7"/>
        <v/>
      </c>
      <c r="K54" s="6"/>
      <c r="L54" s="62">
        <v>1</v>
      </c>
      <c r="M54" s="62" t="str">
        <f t="shared" si="5"/>
        <v/>
      </c>
      <c r="N54" s="284"/>
      <c r="O54" s="276">
        <v>1</v>
      </c>
      <c r="P54" s="61" t="str">
        <f t="shared" si="6"/>
        <v/>
      </c>
      <c r="Q54" s="6"/>
      <c r="R54" s="62">
        <v>1</v>
      </c>
      <c r="S54" s="62" t="str">
        <f t="shared" si="4"/>
        <v/>
      </c>
      <c r="T54" s="294"/>
      <c r="U54" s="66"/>
      <c r="V54" s="66"/>
    </row>
    <row r="55" spans="1:22" ht="32.25" customHeight="1">
      <c r="A55" s="23">
        <v>44</v>
      </c>
      <c r="B55" s="284">
        <v>43</v>
      </c>
      <c r="C55" s="567"/>
      <c r="D55" s="520"/>
      <c r="E55" s="291"/>
      <c r="F55" s="292"/>
      <c r="G55" s="293"/>
      <c r="H55" s="284"/>
      <c r="I55" s="276">
        <v>1</v>
      </c>
      <c r="J55" s="233" t="str">
        <f t="shared" si="7"/>
        <v/>
      </c>
      <c r="K55" s="6"/>
      <c r="L55" s="62">
        <v>1</v>
      </c>
      <c r="M55" s="62" t="str">
        <f t="shared" si="5"/>
        <v/>
      </c>
      <c r="N55" s="284"/>
      <c r="O55" s="276">
        <v>1</v>
      </c>
      <c r="P55" s="61" t="str">
        <f t="shared" si="6"/>
        <v/>
      </c>
      <c r="Q55" s="6"/>
      <c r="R55" s="62">
        <v>1</v>
      </c>
      <c r="S55" s="62" t="str">
        <f t="shared" si="4"/>
        <v/>
      </c>
      <c r="T55" s="294"/>
      <c r="U55" s="66"/>
      <c r="V55" s="66"/>
    </row>
    <row r="56" spans="1:22" ht="32.25" customHeight="1">
      <c r="A56" s="23">
        <v>45</v>
      </c>
      <c r="B56" s="284">
        <v>44</v>
      </c>
      <c r="C56" s="567"/>
      <c r="D56" s="520"/>
      <c r="E56" s="291"/>
      <c r="F56" s="292"/>
      <c r="G56" s="293"/>
      <c r="H56" s="284"/>
      <c r="I56" s="276">
        <v>1</v>
      </c>
      <c r="J56" s="233" t="str">
        <f t="shared" si="7"/>
        <v/>
      </c>
      <c r="K56" s="6"/>
      <c r="L56" s="62">
        <v>1</v>
      </c>
      <c r="M56" s="62" t="str">
        <f t="shared" si="5"/>
        <v/>
      </c>
      <c r="N56" s="284"/>
      <c r="O56" s="276">
        <v>1</v>
      </c>
      <c r="P56" s="61" t="str">
        <f t="shared" si="6"/>
        <v/>
      </c>
      <c r="Q56" s="6"/>
      <c r="R56" s="62">
        <v>1</v>
      </c>
      <c r="S56" s="62" t="str">
        <f t="shared" si="4"/>
        <v/>
      </c>
      <c r="T56" s="294"/>
      <c r="U56" s="66"/>
      <c r="V56" s="66"/>
    </row>
    <row r="57" spans="1:22" ht="32.25" customHeight="1">
      <c r="A57" s="23">
        <v>46</v>
      </c>
      <c r="B57" s="284">
        <v>45</v>
      </c>
      <c r="C57" s="567"/>
      <c r="D57" s="520"/>
      <c r="E57" s="291"/>
      <c r="F57" s="292"/>
      <c r="G57" s="293"/>
      <c r="H57" s="284"/>
      <c r="I57" s="276">
        <v>1</v>
      </c>
      <c r="J57" s="233" t="str">
        <f t="shared" si="7"/>
        <v/>
      </c>
      <c r="K57" s="6"/>
      <c r="L57" s="62">
        <v>1</v>
      </c>
      <c r="M57" s="62" t="str">
        <f t="shared" si="5"/>
        <v/>
      </c>
      <c r="N57" s="284"/>
      <c r="O57" s="276">
        <v>1</v>
      </c>
      <c r="P57" s="61" t="str">
        <f t="shared" si="6"/>
        <v/>
      </c>
      <c r="Q57" s="6"/>
      <c r="R57" s="62">
        <v>1</v>
      </c>
      <c r="S57" s="62" t="str">
        <f t="shared" si="4"/>
        <v/>
      </c>
      <c r="T57" s="294"/>
      <c r="U57" s="66"/>
      <c r="V57" s="66"/>
    </row>
    <row r="58" spans="1:22" ht="32.25" customHeight="1">
      <c r="A58" s="23">
        <v>47</v>
      </c>
      <c r="B58" s="284">
        <v>46</v>
      </c>
      <c r="C58" s="567"/>
      <c r="D58" s="520"/>
      <c r="E58" s="291"/>
      <c r="F58" s="292"/>
      <c r="G58" s="293"/>
      <c r="H58" s="284"/>
      <c r="I58" s="276">
        <v>1</v>
      </c>
      <c r="J58" s="233" t="str">
        <f t="shared" si="7"/>
        <v/>
      </c>
      <c r="K58" s="6"/>
      <c r="L58" s="62">
        <v>1</v>
      </c>
      <c r="M58" s="62" t="str">
        <f t="shared" si="5"/>
        <v/>
      </c>
      <c r="N58" s="284"/>
      <c r="O58" s="276">
        <v>1</v>
      </c>
      <c r="P58" s="61" t="str">
        <f t="shared" si="6"/>
        <v/>
      </c>
      <c r="Q58" s="6"/>
      <c r="R58" s="62">
        <v>1</v>
      </c>
      <c r="S58" s="62" t="str">
        <f t="shared" si="4"/>
        <v/>
      </c>
      <c r="T58" s="294"/>
      <c r="U58" s="66"/>
      <c r="V58" s="66"/>
    </row>
    <row r="59" spans="1:22" ht="32.25" customHeight="1">
      <c r="A59" s="23">
        <v>48</v>
      </c>
      <c r="B59" s="284">
        <v>47</v>
      </c>
      <c r="C59" s="567"/>
      <c r="D59" s="520"/>
      <c r="E59" s="291"/>
      <c r="F59" s="292"/>
      <c r="G59" s="293"/>
      <c r="H59" s="284"/>
      <c r="I59" s="276">
        <v>1</v>
      </c>
      <c r="J59" s="233" t="str">
        <f t="shared" si="7"/>
        <v/>
      </c>
      <c r="K59" s="6"/>
      <c r="L59" s="62">
        <v>1</v>
      </c>
      <c r="M59" s="62" t="str">
        <f t="shared" si="5"/>
        <v/>
      </c>
      <c r="N59" s="284"/>
      <c r="O59" s="276">
        <v>1</v>
      </c>
      <c r="P59" s="61" t="str">
        <f t="shared" si="6"/>
        <v/>
      </c>
      <c r="Q59" s="6"/>
      <c r="R59" s="62">
        <v>1</v>
      </c>
      <c r="S59" s="62" t="str">
        <f t="shared" si="4"/>
        <v/>
      </c>
      <c r="T59" s="294"/>
      <c r="U59" s="66"/>
      <c r="V59" s="66"/>
    </row>
    <row r="60" spans="1:22" ht="32.25" customHeight="1">
      <c r="A60" s="23">
        <v>49</v>
      </c>
      <c r="B60" s="284">
        <v>48</v>
      </c>
      <c r="C60" s="567"/>
      <c r="D60" s="520"/>
      <c r="E60" s="291"/>
      <c r="F60" s="292"/>
      <c r="G60" s="293"/>
      <c r="H60" s="284"/>
      <c r="I60" s="276">
        <v>1</v>
      </c>
      <c r="J60" s="233" t="str">
        <f t="shared" si="7"/>
        <v/>
      </c>
      <c r="K60" s="6"/>
      <c r="L60" s="62">
        <v>1</v>
      </c>
      <c r="M60" s="62" t="str">
        <f t="shared" si="5"/>
        <v/>
      </c>
      <c r="N60" s="284"/>
      <c r="O60" s="276">
        <v>1</v>
      </c>
      <c r="P60" s="61" t="str">
        <f t="shared" si="6"/>
        <v/>
      </c>
      <c r="Q60" s="6"/>
      <c r="R60" s="62">
        <v>1</v>
      </c>
      <c r="S60" s="62" t="str">
        <f t="shared" si="4"/>
        <v/>
      </c>
      <c r="T60" s="294"/>
      <c r="U60" s="66"/>
      <c r="V60" s="66"/>
    </row>
    <row r="61" spans="1:22" ht="32.25" customHeight="1">
      <c r="A61" s="23">
        <v>50</v>
      </c>
      <c r="B61" s="384">
        <v>49</v>
      </c>
      <c r="C61" s="568"/>
      <c r="D61" s="521"/>
      <c r="E61" s="381"/>
      <c r="F61" s="382"/>
      <c r="G61" s="383"/>
      <c r="H61" s="384"/>
      <c r="I61" s="385">
        <v>1</v>
      </c>
      <c r="J61" s="386" t="str">
        <f t="shared" si="7"/>
        <v/>
      </c>
      <c r="K61" s="387"/>
      <c r="L61" s="388">
        <v>1</v>
      </c>
      <c r="M61" s="388" t="str">
        <f t="shared" si="5"/>
        <v/>
      </c>
      <c r="N61" s="384"/>
      <c r="O61" s="385">
        <v>1</v>
      </c>
      <c r="P61" s="386" t="str">
        <f t="shared" si="6"/>
        <v/>
      </c>
      <c r="Q61" s="387"/>
      <c r="R61" s="388">
        <v>1</v>
      </c>
      <c r="S61" s="388" t="str">
        <f t="shared" si="4"/>
        <v/>
      </c>
      <c r="T61" s="389"/>
      <c r="U61" s="66"/>
      <c r="V61" s="66"/>
    </row>
    <row r="62" spans="1:22" ht="30.75" customHeight="1" thickBot="1">
      <c r="B62" s="285">
        <v>50</v>
      </c>
      <c r="C62" s="569"/>
      <c r="D62" s="522"/>
      <c r="E62" s="295"/>
      <c r="F62" s="296"/>
      <c r="G62" s="297"/>
      <c r="H62" s="285"/>
      <c r="I62" s="286">
        <v>1</v>
      </c>
      <c r="J62" s="287" t="str">
        <f t="shared" si="7"/>
        <v/>
      </c>
      <c r="K62" s="8"/>
      <c r="L62" s="63">
        <v>1</v>
      </c>
      <c r="M62" s="63" t="str">
        <f>IF(L62=1,"",INDEX(Cups,L62))</f>
        <v/>
      </c>
      <c r="N62" s="285"/>
      <c r="O62" s="286">
        <v>1</v>
      </c>
      <c r="P62" s="287" t="str">
        <f t="shared" si="6"/>
        <v/>
      </c>
      <c r="Q62" s="8"/>
      <c r="R62" s="63">
        <v>1</v>
      </c>
      <c r="S62" s="63" t="str">
        <f t="shared" si="4"/>
        <v/>
      </c>
      <c r="T62" s="298"/>
    </row>
  </sheetData>
  <sheetProtection algorithmName="SHA-512" hashValue="3ezmOZlO4IKLcbcvSXO/MQPn0qSqHdqEkfQrZBW1YyuzkR+0DQ04lPQHswaXqaX1IE2LdFxv6ppDd9gBK2hEzQ==" saltValue="DkQqcL1b7Ru+tyXbast7xw==" spinCount="100000" sheet="1" formatCells="0" formatColumns="0" formatRows="0" selectLockedCells="1"/>
  <mergeCells count="31">
    <mergeCell ref="Z17:Z18"/>
    <mergeCell ref="A1:T1"/>
    <mergeCell ref="H6:T6"/>
    <mergeCell ref="K9:K10"/>
    <mergeCell ref="H8:K8"/>
    <mergeCell ref="B8:C10"/>
    <mergeCell ref="B7:C7"/>
    <mergeCell ref="E8:G8"/>
    <mergeCell ref="B4:T4"/>
    <mergeCell ref="B2:F2"/>
    <mergeCell ref="G3:T3"/>
    <mergeCell ref="B3:F3"/>
    <mergeCell ref="E9:E10"/>
    <mergeCell ref="G2:T2"/>
    <mergeCell ref="Q9:Q10"/>
    <mergeCell ref="F9:F10"/>
    <mergeCell ref="H9:H10"/>
    <mergeCell ref="N8:Q8"/>
    <mergeCell ref="C6:E6"/>
    <mergeCell ref="D9:D10"/>
    <mergeCell ref="W17:W18"/>
    <mergeCell ref="W15:W16"/>
    <mergeCell ref="F6:G6"/>
    <mergeCell ref="G9:G10"/>
    <mergeCell ref="W4:Z4"/>
    <mergeCell ref="N9:N10"/>
    <mergeCell ref="T9:T10"/>
    <mergeCell ref="W6:W13"/>
    <mergeCell ref="Z15:Z16"/>
    <mergeCell ref="W14:Z14"/>
    <mergeCell ref="Z11:Z13"/>
  </mergeCells>
  <dataValidations count="3">
    <dataValidation type="decimal" errorStyle="warning" allowBlank="1" showInputMessage="1" showErrorMessage="1" errorTitle="Possible data entry error" error="The number of cups of milk entered appears high. " sqref="T11:T62" xr:uid="{00000000-0002-0000-0300-000000000000}">
      <formula1>0</formula1>
      <formula2>2</formula2>
    </dataValidation>
    <dataValidation type="decimal" allowBlank="1" showInputMessage="1" showErrorMessage="1" errorTitle="Entry includes text" error="Only enter the number of ounces, do not inlcude &quot;ounces&quot; or &quot;oz&quot;." sqref="D11:G12" xr:uid="{00000000-0002-0000-0300-000001000000}">
      <formula1>0</formula1>
      <formula2>1000</formula2>
    </dataValidation>
    <dataValidation type="decimal" allowBlank="1" showInputMessage="1" showErrorMessage="1" errorTitle="Entry includes text" error="Only enter the number of ounces, do not include &quot;ounces&quot; or &quot;oz&quot;." sqref="D13:G62" xr:uid="{00000000-0002-0000-0300-000002000000}">
      <formula1>0</formula1>
      <formula2>1000</formula2>
    </dataValidation>
  </dataValidations>
  <hyperlinks>
    <hyperlink ref="H6:T6" location="'Weekly Report'!A1" display="Click here to the Weekly Report" xr:uid="{00000000-0004-0000-0300-000000000000}"/>
    <hyperlink ref="F6:G6" location="'Menu Worksheet Instructions'!A1" display="Click here to the Instructions" xr:uid="{00000000-0004-0000-0300-000001000000}"/>
    <hyperlink ref="C6:E6" r:id="rId1" display="Click here to go the Food Buying Guide Calculator" xr:uid="{00000000-0004-0000-0300-000002000000}"/>
  </hyperlinks>
  <pageMargins left="0.7" right="0.7" top="0.75" bottom="0.75" header="0.3" footer="0.3"/>
  <pageSetup scale="50"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Drop Down 1">
              <controlPr defaultSize="0" autoLine="0" autoPict="0">
                <anchor moveWithCells="1">
                  <from>
                    <xdr:col>7</xdr:col>
                    <xdr:colOff>190500</xdr:colOff>
                    <xdr:row>10</xdr:row>
                    <xdr:rowOff>114300</xdr:rowOff>
                  </from>
                  <to>
                    <xdr:col>7</xdr:col>
                    <xdr:colOff>1085850</xdr:colOff>
                    <xdr:row>10</xdr:row>
                    <xdr:rowOff>314325</xdr:rowOff>
                  </to>
                </anchor>
              </controlPr>
            </control>
          </mc:Choice>
        </mc:AlternateContent>
        <mc:AlternateContent xmlns:mc="http://schemas.openxmlformats.org/markup-compatibility/2006">
          <mc:Choice Requires="x14">
            <control shapeId="1026" r:id="rId7" name="Drop Down 2">
              <controlPr defaultSize="0" autoLine="0" autoPict="0">
                <anchor moveWithCells="1">
                  <from>
                    <xdr:col>7</xdr:col>
                    <xdr:colOff>190500</xdr:colOff>
                    <xdr:row>12</xdr:row>
                    <xdr:rowOff>114300</xdr:rowOff>
                  </from>
                  <to>
                    <xdr:col>7</xdr:col>
                    <xdr:colOff>1085850</xdr:colOff>
                    <xdr:row>12</xdr:row>
                    <xdr:rowOff>314325</xdr:rowOff>
                  </to>
                </anchor>
              </controlPr>
            </control>
          </mc:Choice>
        </mc:AlternateContent>
        <mc:AlternateContent xmlns:mc="http://schemas.openxmlformats.org/markup-compatibility/2006">
          <mc:Choice Requires="x14">
            <control shapeId="1027" r:id="rId8" name="Drop Down 3">
              <controlPr defaultSize="0" autoLine="0" autoPict="0">
                <anchor moveWithCells="1">
                  <from>
                    <xdr:col>7</xdr:col>
                    <xdr:colOff>190500</xdr:colOff>
                    <xdr:row>13</xdr:row>
                    <xdr:rowOff>114300</xdr:rowOff>
                  </from>
                  <to>
                    <xdr:col>7</xdr:col>
                    <xdr:colOff>1085850</xdr:colOff>
                    <xdr:row>13</xdr:row>
                    <xdr:rowOff>314325</xdr:rowOff>
                  </to>
                </anchor>
              </controlPr>
            </control>
          </mc:Choice>
        </mc:AlternateContent>
        <mc:AlternateContent xmlns:mc="http://schemas.openxmlformats.org/markup-compatibility/2006">
          <mc:Choice Requires="x14">
            <control shapeId="1028" r:id="rId9" name="Drop Down 4">
              <controlPr defaultSize="0" autoLine="0" autoPict="0">
                <anchor moveWithCells="1">
                  <from>
                    <xdr:col>7</xdr:col>
                    <xdr:colOff>190500</xdr:colOff>
                    <xdr:row>14</xdr:row>
                    <xdr:rowOff>114300</xdr:rowOff>
                  </from>
                  <to>
                    <xdr:col>7</xdr:col>
                    <xdr:colOff>1085850</xdr:colOff>
                    <xdr:row>14</xdr:row>
                    <xdr:rowOff>314325</xdr:rowOff>
                  </to>
                </anchor>
              </controlPr>
            </control>
          </mc:Choice>
        </mc:AlternateContent>
        <mc:AlternateContent xmlns:mc="http://schemas.openxmlformats.org/markup-compatibility/2006">
          <mc:Choice Requires="x14">
            <control shapeId="1029" r:id="rId10" name="Drop Down 5">
              <controlPr defaultSize="0" autoLine="0" autoPict="0">
                <anchor moveWithCells="1">
                  <from>
                    <xdr:col>7</xdr:col>
                    <xdr:colOff>190500</xdr:colOff>
                    <xdr:row>15</xdr:row>
                    <xdr:rowOff>114300</xdr:rowOff>
                  </from>
                  <to>
                    <xdr:col>7</xdr:col>
                    <xdr:colOff>1085850</xdr:colOff>
                    <xdr:row>15</xdr:row>
                    <xdr:rowOff>314325</xdr:rowOff>
                  </to>
                </anchor>
              </controlPr>
            </control>
          </mc:Choice>
        </mc:AlternateContent>
        <mc:AlternateContent xmlns:mc="http://schemas.openxmlformats.org/markup-compatibility/2006">
          <mc:Choice Requires="x14">
            <control shapeId="1030" r:id="rId11" name="Drop Down 6">
              <controlPr defaultSize="0" autoLine="0" autoPict="0">
                <anchor moveWithCells="1">
                  <from>
                    <xdr:col>7</xdr:col>
                    <xdr:colOff>190500</xdr:colOff>
                    <xdr:row>16</xdr:row>
                    <xdr:rowOff>114300</xdr:rowOff>
                  </from>
                  <to>
                    <xdr:col>7</xdr:col>
                    <xdr:colOff>1085850</xdr:colOff>
                    <xdr:row>16</xdr:row>
                    <xdr:rowOff>314325</xdr:rowOff>
                  </to>
                </anchor>
              </controlPr>
            </control>
          </mc:Choice>
        </mc:AlternateContent>
        <mc:AlternateContent xmlns:mc="http://schemas.openxmlformats.org/markup-compatibility/2006">
          <mc:Choice Requires="x14">
            <control shapeId="1031" r:id="rId12" name="Drop Down 7">
              <controlPr defaultSize="0" autoLine="0" autoPict="0">
                <anchor moveWithCells="1">
                  <from>
                    <xdr:col>7</xdr:col>
                    <xdr:colOff>190500</xdr:colOff>
                    <xdr:row>17</xdr:row>
                    <xdr:rowOff>114300</xdr:rowOff>
                  </from>
                  <to>
                    <xdr:col>7</xdr:col>
                    <xdr:colOff>1085850</xdr:colOff>
                    <xdr:row>17</xdr:row>
                    <xdr:rowOff>314325</xdr:rowOff>
                  </to>
                </anchor>
              </controlPr>
            </control>
          </mc:Choice>
        </mc:AlternateContent>
        <mc:AlternateContent xmlns:mc="http://schemas.openxmlformats.org/markup-compatibility/2006">
          <mc:Choice Requires="x14">
            <control shapeId="1032" r:id="rId13" name="Drop Down 8">
              <controlPr defaultSize="0" autoLine="0" autoPict="0">
                <anchor moveWithCells="1">
                  <from>
                    <xdr:col>7</xdr:col>
                    <xdr:colOff>190500</xdr:colOff>
                    <xdr:row>18</xdr:row>
                    <xdr:rowOff>114300</xdr:rowOff>
                  </from>
                  <to>
                    <xdr:col>7</xdr:col>
                    <xdr:colOff>1085850</xdr:colOff>
                    <xdr:row>18</xdr:row>
                    <xdr:rowOff>314325</xdr:rowOff>
                  </to>
                </anchor>
              </controlPr>
            </control>
          </mc:Choice>
        </mc:AlternateContent>
        <mc:AlternateContent xmlns:mc="http://schemas.openxmlformats.org/markup-compatibility/2006">
          <mc:Choice Requires="x14">
            <control shapeId="1033" r:id="rId14" name="Drop Down 9">
              <controlPr defaultSize="0" autoLine="0" autoPict="0">
                <anchor moveWithCells="1">
                  <from>
                    <xdr:col>7</xdr:col>
                    <xdr:colOff>190500</xdr:colOff>
                    <xdr:row>19</xdr:row>
                    <xdr:rowOff>114300</xdr:rowOff>
                  </from>
                  <to>
                    <xdr:col>7</xdr:col>
                    <xdr:colOff>1085850</xdr:colOff>
                    <xdr:row>19</xdr:row>
                    <xdr:rowOff>314325</xdr:rowOff>
                  </to>
                </anchor>
              </controlPr>
            </control>
          </mc:Choice>
        </mc:AlternateContent>
        <mc:AlternateContent xmlns:mc="http://schemas.openxmlformats.org/markup-compatibility/2006">
          <mc:Choice Requires="x14">
            <control shapeId="1034" r:id="rId15" name="Drop Down 10">
              <controlPr defaultSize="0" autoLine="0" autoPict="0">
                <anchor moveWithCells="1">
                  <from>
                    <xdr:col>7</xdr:col>
                    <xdr:colOff>190500</xdr:colOff>
                    <xdr:row>20</xdr:row>
                    <xdr:rowOff>114300</xdr:rowOff>
                  </from>
                  <to>
                    <xdr:col>7</xdr:col>
                    <xdr:colOff>1085850</xdr:colOff>
                    <xdr:row>20</xdr:row>
                    <xdr:rowOff>314325</xdr:rowOff>
                  </to>
                </anchor>
              </controlPr>
            </control>
          </mc:Choice>
        </mc:AlternateContent>
        <mc:AlternateContent xmlns:mc="http://schemas.openxmlformats.org/markup-compatibility/2006">
          <mc:Choice Requires="x14">
            <control shapeId="1035" r:id="rId16" name="Drop Down 11">
              <controlPr defaultSize="0" autoLine="0" autoPict="0">
                <anchor moveWithCells="1">
                  <from>
                    <xdr:col>7</xdr:col>
                    <xdr:colOff>190500</xdr:colOff>
                    <xdr:row>21</xdr:row>
                    <xdr:rowOff>114300</xdr:rowOff>
                  </from>
                  <to>
                    <xdr:col>7</xdr:col>
                    <xdr:colOff>1085850</xdr:colOff>
                    <xdr:row>21</xdr:row>
                    <xdr:rowOff>314325</xdr:rowOff>
                  </to>
                </anchor>
              </controlPr>
            </control>
          </mc:Choice>
        </mc:AlternateContent>
        <mc:AlternateContent xmlns:mc="http://schemas.openxmlformats.org/markup-compatibility/2006">
          <mc:Choice Requires="x14">
            <control shapeId="1036" r:id="rId17" name="Drop Down 12">
              <controlPr defaultSize="0" autoLine="0" autoPict="0">
                <anchor moveWithCells="1">
                  <from>
                    <xdr:col>7</xdr:col>
                    <xdr:colOff>190500</xdr:colOff>
                    <xdr:row>22</xdr:row>
                    <xdr:rowOff>114300</xdr:rowOff>
                  </from>
                  <to>
                    <xdr:col>7</xdr:col>
                    <xdr:colOff>1085850</xdr:colOff>
                    <xdr:row>22</xdr:row>
                    <xdr:rowOff>314325</xdr:rowOff>
                  </to>
                </anchor>
              </controlPr>
            </control>
          </mc:Choice>
        </mc:AlternateContent>
        <mc:AlternateContent xmlns:mc="http://schemas.openxmlformats.org/markup-compatibility/2006">
          <mc:Choice Requires="x14">
            <control shapeId="1037" r:id="rId18" name="Drop Down 13">
              <controlPr defaultSize="0" autoLine="0" autoPict="0">
                <anchor moveWithCells="1">
                  <from>
                    <xdr:col>7</xdr:col>
                    <xdr:colOff>190500</xdr:colOff>
                    <xdr:row>23</xdr:row>
                    <xdr:rowOff>114300</xdr:rowOff>
                  </from>
                  <to>
                    <xdr:col>7</xdr:col>
                    <xdr:colOff>1085850</xdr:colOff>
                    <xdr:row>23</xdr:row>
                    <xdr:rowOff>314325</xdr:rowOff>
                  </to>
                </anchor>
              </controlPr>
            </control>
          </mc:Choice>
        </mc:AlternateContent>
        <mc:AlternateContent xmlns:mc="http://schemas.openxmlformats.org/markup-compatibility/2006">
          <mc:Choice Requires="x14">
            <control shapeId="1038" r:id="rId19" name="Drop Down 14">
              <controlPr defaultSize="0" autoLine="0" autoPict="0">
                <anchor moveWithCells="1">
                  <from>
                    <xdr:col>7</xdr:col>
                    <xdr:colOff>190500</xdr:colOff>
                    <xdr:row>24</xdr:row>
                    <xdr:rowOff>114300</xdr:rowOff>
                  </from>
                  <to>
                    <xdr:col>7</xdr:col>
                    <xdr:colOff>1085850</xdr:colOff>
                    <xdr:row>24</xdr:row>
                    <xdr:rowOff>314325</xdr:rowOff>
                  </to>
                </anchor>
              </controlPr>
            </control>
          </mc:Choice>
        </mc:AlternateContent>
        <mc:AlternateContent xmlns:mc="http://schemas.openxmlformats.org/markup-compatibility/2006">
          <mc:Choice Requires="x14">
            <control shapeId="1039" r:id="rId20" name="Drop Down 15">
              <controlPr defaultSize="0" autoLine="0" autoPict="0">
                <anchor moveWithCells="1">
                  <from>
                    <xdr:col>7</xdr:col>
                    <xdr:colOff>190500</xdr:colOff>
                    <xdr:row>25</xdr:row>
                    <xdr:rowOff>114300</xdr:rowOff>
                  </from>
                  <to>
                    <xdr:col>7</xdr:col>
                    <xdr:colOff>1085850</xdr:colOff>
                    <xdr:row>25</xdr:row>
                    <xdr:rowOff>314325</xdr:rowOff>
                  </to>
                </anchor>
              </controlPr>
            </control>
          </mc:Choice>
        </mc:AlternateContent>
        <mc:AlternateContent xmlns:mc="http://schemas.openxmlformats.org/markup-compatibility/2006">
          <mc:Choice Requires="x14">
            <control shapeId="1040" r:id="rId21" name="Drop Down 16">
              <controlPr defaultSize="0" autoLine="0" autoPict="0">
                <anchor moveWithCells="1">
                  <from>
                    <xdr:col>7</xdr:col>
                    <xdr:colOff>190500</xdr:colOff>
                    <xdr:row>26</xdr:row>
                    <xdr:rowOff>114300</xdr:rowOff>
                  </from>
                  <to>
                    <xdr:col>7</xdr:col>
                    <xdr:colOff>1085850</xdr:colOff>
                    <xdr:row>26</xdr:row>
                    <xdr:rowOff>314325</xdr:rowOff>
                  </to>
                </anchor>
              </controlPr>
            </control>
          </mc:Choice>
        </mc:AlternateContent>
        <mc:AlternateContent xmlns:mc="http://schemas.openxmlformats.org/markup-compatibility/2006">
          <mc:Choice Requires="x14">
            <control shapeId="1041" r:id="rId22" name="Drop Down 17">
              <controlPr defaultSize="0" autoLine="0" autoPict="0">
                <anchor moveWithCells="1">
                  <from>
                    <xdr:col>7</xdr:col>
                    <xdr:colOff>190500</xdr:colOff>
                    <xdr:row>27</xdr:row>
                    <xdr:rowOff>114300</xdr:rowOff>
                  </from>
                  <to>
                    <xdr:col>7</xdr:col>
                    <xdr:colOff>1085850</xdr:colOff>
                    <xdr:row>27</xdr:row>
                    <xdr:rowOff>314325</xdr:rowOff>
                  </to>
                </anchor>
              </controlPr>
            </control>
          </mc:Choice>
        </mc:AlternateContent>
        <mc:AlternateContent xmlns:mc="http://schemas.openxmlformats.org/markup-compatibility/2006">
          <mc:Choice Requires="x14">
            <control shapeId="1042" r:id="rId23" name="Drop Down 18">
              <controlPr defaultSize="0" autoLine="0" autoPict="0">
                <anchor moveWithCells="1">
                  <from>
                    <xdr:col>7</xdr:col>
                    <xdr:colOff>190500</xdr:colOff>
                    <xdr:row>28</xdr:row>
                    <xdr:rowOff>114300</xdr:rowOff>
                  </from>
                  <to>
                    <xdr:col>7</xdr:col>
                    <xdr:colOff>1085850</xdr:colOff>
                    <xdr:row>28</xdr:row>
                    <xdr:rowOff>314325</xdr:rowOff>
                  </to>
                </anchor>
              </controlPr>
            </control>
          </mc:Choice>
        </mc:AlternateContent>
        <mc:AlternateContent xmlns:mc="http://schemas.openxmlformats.org/markup-compatibility/2006">
          <mc:Choice Requires="x14">
            <control shapeId="1043" r:id="rId24" name="Drop Down 19">
              <controlPr defaultSize="0" autoLine="0" autoPict="0">
                <anchor moveWithCells="1">
                  <from>
                    <xdr:col>7</xdr:col>
                    <xdr:colOff>190500</xdr:colOff>
                    <xdr:row>29</xdr:row>
                    <xdr:rowOff>114300</xdr:rowOff>
                  </from>
                  <to>
                    <xdr:col>7</xdr:col>
                    <xdr:colOff>1085850</xdr:colOff>
                    <xdr:row>29</xdr:row>
                    <xdr:rowOff>314325</xdr:rowOff>
                  </to>
                </anchor>
              </controlPr>
            </control>
          </mc:Choice>
        </mc:AlternateContent>
        <mc:AlternateContent xmlns:mc="http://schemas.openxmlformats.org/markup-compatibility/2006">
          <mc:Choice Requires="x14">
            <control shapeId="1044" r:id="rId25" name="Drop Down 20">
              <controlPr defaultSize="0" autoLine="0" autoPict="0">
                <anchor moveWithCells="1">
                  <from>
                    <xdr:col>7</xdr:col>
                    <xdr:colOff>190500</xdr:colOff>
                    <xdr:row>30</xdr:row>
                    <xdr:rowOff>114300</xdr:rowOff>
                  </from>
                  <to>
                    <xdr:col>7</xdr:col>
                    <xdr:colOff>1085850</xdr:colOff>
                    <xdr:row>30</xdr:row>
                    <xdr:rowOff>314325</xdr:rowOff>
                  </to>
                </anchor>
              </controlPr>
            </control>
          </mc:Choice>
        </mc:AlternateContent>
        <mc:AlternateContent xmlns:mc="http://schemas.openxmlformats.org/markup-compatibility/2006">
          <mc:Choice Requires="x14">
            <control shapeId="1045" r:id="rId26" name="Drop Down 21">
              <controlPr defaultSize="0" autoLine="0" autoPict="0">
                <anchor moveWithCells="1">
                  <from>
                    <xdr:col>7</xdr:col>
                    <xdr:colOff>190500</xdr:colOff>
                    <xdr:row>31</xdr:row>
                    <xdr:rowOff>114300</xdr:rowOff>
                  </from>
                  <to>
                    <xdr:col>7</xdr:col>
                    <xdr:colOff>1085850</xdr:colOff>
                    <xdr:row>31</xdr:row>
                    <xdr:rowOff>314325</xdr:rowOff>
                  </to>
                </anchor>
              </controlPr>
            </control>
          </mc:Choice>
        </mc:AlternateContent>
        <mc:AlternateContent xmlns:mc="http://schemas.openxmlformats.org/markup-compatibility/2006">
          <mc:Choice Requires="x14">
            <control shapeId="1046" r:id="rId27" name="Drop Down 22">
              <controlPr defaultSize="0" autoLine="0" autoPict="0">
                <anchor moveWithCells="1">
                  <from>
                    <xdr:col>7</xdr:col>
                    <xdr:colOff>190500</xdr:colOff>
                    <xdr:row>32</xdr:row>
                    <xdr:rowOff>114300</xdr:rowOff>
                  </from>
                  <to>
                    <xdr:col>7</xdr:col>
                    <xdr:colOff>1085850</xdr:colOff>
                    <xdr:row>32</xdr:row>
                    <xdr:rowOff>314325</xdr:rowOff>
                  </to>
                </anchor>
              </controlPr>
            </control>
          </mc:Choice>
        </mc:AlternateContent>
        <mc:AlternateContent xmlns:mc="http://schemas.openxmlformats.org/markup-compatibility/2006">
          <mc:Choice Requires="x14">
            <control shapeId="1047" r:id="rId28" name="Drop Down 23">
              <controlPr defaultSize="0" autoLine="0" autoPict="0">
                <anchor moveWithCells="1">
                  <from>
                    <xdr:col>7</xdr:col>
                    <xdr:colOff>190500</xdr:colOff>
                    <xdr:row>33</xdr:row>
                    <xdr:rowOff>114300</xdr:rowOff>
                  </from>
                  <to>
                    <xdr:col>7</xdr:col>
                    <xdr:colOff>1085850</xdr:colOff>
                    <xdr:row>33</xdr:row>
                    <xdr:rowOff>314325</xdr:rowOff>
                  </to>
                </anchor>
              </controlPr>
            </control>
          </mc:Choice>
        </mc:AlternateContent>
        <mc:AlternateContent xmlns:mc="http://schemas.openxmlformats.org/markup-compatibility/2006">
          <mc:Choice Requires="x14">
            <control shapeId="1048" r:id="rId29" name="Drop Down 24">
              <controlPr defaultSize="0" autoLine="0" autoPict="0">
                <anchor moveWithCells="1">
                  <from>
                    <xdr:col>7</xdr:col>
                    <xdr:colOff>190500</xdr:colOff>
                    <xdr:row>34</xdr:row>
                    <xdr:rowOff>114300</xdr:rowOff>
                  </from>
                  <to>
                    <xdr:col>7</xdr:col>
                    <xdr:colOff>1085850</xdr:colOff>
                    <xdr:row>34</xdr:row>
                    <xdr:rowOff>314325</xdr:rowOff>
                  </to>
                </anchor>
              </controlPr>
            </control>
          </mc:Choice>
        </mc:AlternateContent>
        <mc:AlternateContent xmlns:mc="http://schemas.openxmlformats.org/markup-compatibility/2006">
          <mc:Choice Requires="x14">
            <control shapeId="1049" r:id="rId30" name="Drop Down 25">
              <controlPr defaultSize="0" autoLine="0" autoPict="0">
                <anchor moveWithCells="1">
                  <from>
                    <xdr:col>7</xdr:col>
                    <xdr:colOff>190500</xdr:colOff>
                    <xdr:row>35</xdr:row>
                    <xdr:rowOff>114300</xdr:rowOff>
                  </from>
                  <to>
                    <xdr:col>7</xdr:col>
                    <xdr:colOff>1085850</xdr:colOff>
                    <xdr:row>35</xdr:row>
                    <xdr:rowOff>314325</xdr:rowOff>
                  </to>
                </anchor>
              </controlPr>
            </control>
          </mc:Choice>
        </mc:AlternateContent>
        <mc:AlternateContent xmlns:mc="http://schemas.openxmlformats.org/markup-compatibility/2006">
          <mc:Choice Requires="x14">
            <control shapeId="1050" r:id="rId31" name="Drop Down 26">
              <controlPr defaultSize="0" autoLine="0" autoPict="0">
                <anchor moveWithCells="1">
                  <from>
                    <xdr:col>7</xdr:col>
                    <xdr:colOff>190500</xdr:colOff>
                    <xdr:row>36</xdr:row>
                    <xdr:rowOff>114300</xdr:rowOff>
                  </from>
                  <to>
                    <xdr:col>7</xdr:col>
                    <xdr:colOff>1085850</xdr:colOff>
                    <xdr:row>36</xdr:row>
                    <xdr:rowOff>314325</xdr:rowOff>
                  </to>
                </anchor>
              </controlPr>
            </control>
          </mc:Choice>
        </mc:AlternateContent>
        <mc:AlternateContent xmlns:mc="http://schemas.openxmlformats.org/markup-compatibility/2006">
          <mc:Choice Requires="x14">
            <control shapeId="1051" r:id="rId32" name="Drop Down 27">
              <controlPr defaultSize="0" autoLine="0" autoPict="0">
                <anchor moveWithCells="1">
                  <from>
                    <xdr:col>7</xdr:col>
                    <xdr:colOff>190500</xdr:colOff>
                    <xdr:row>37</xdr:row>
                    <xdr:rowOff>114300</xdr:rowOff>
                  </from>
                  <to>
                    <xdr:col>7</xdr:col>
                    <xdr:colOff>1085850</xdr:colOff>
                    <xdr:row>37</xdr:row>
                    <xdr:rowOff>314325</xdr:rowOff>
                  </to>
                </anchor>
              </controlPr>
            </control>
          </mc:Choice>
        </mc:AlternateContent>
        <mc:AlternateContent xmlns:mc="http://schemas.openxmlformats.org/markup-compatibility/2006">
          <mc:Choice Requires="x14">
            <control shapeId="1052" r:id="rId33" name="Drop Down 28">
              <controlPr defaultSize="0" autoLine="0" autoPict="0">
                <anchor moveWithCells="1">
                  <from>
                    <xdr:col>7</xdr:col>
                    <xdr:colOff>190500</xdr:colOff>
                    <xdr:row>38</xdr:row>
                    <xdr:rowOff>114300</xdr:rowOff>
                  </from>
                  <to>
                    <xdr:col>7</xdr:col>
                    <xdr:colOff>1085850</xdr:colOff>
                    <xdr:row>38</xdr:row>
                    <xdr:rowOff>314325</xdr:rowOff>
                  </to>
                </anchor>
              </controlPr>
            </control>
          </mc:Choice>
        </mc:AlternateContent>
        <mc:AlternateContent xmlns:mc="http://schemas.openxmlformats.org/markup-compatibility/2006">
          <mc:Choice Requires="x14">
            <control shapeId="1053" r:id="rId34" name="Drop Down 29">
              <controlPr defaultSize="0" autoLine="0" autoPict="0">
                <anchor moveWithCells="1">
                  <from>
                    <xdr:col>7</xdr:col>
                    <xdr:colOff>190500</xdr:colOff>
                    <xdr:row>39</xdr:row>
                    <xdr:rowOff>114300</xdr:rowOff>
                  </from>
                  <to>
                    <xdr:col>7</xdr:col>
                    <xdr:colOff>1085850</xdr:colOff>
                    <xdr:row>39</xdr:row>
                    <xdr:rowOff>314325</xdr:rowOff>
                  </to>
                </anchor>
              </controlPr>
            </control>
          </mc:Choice>
        </mc:AlternateContent>
        <mc:AlternateContent xmlns:mc="http://schemas.openxmlformats.org/markup-compatibility/2006">
          <mc:Choice Requires="x14">
            <control shapeId="1054" r:id="rId35" name="Drop Down 30">
              <controlPr defaultSize="0" autoLine="0" autoPict="0">
                <anchor moveWithCells="1">
                  <from>
                    <xdr:col>7</xdr:col>
                    <xdr:colOff>190500</xdr:colOff>
                    <xdr:row>40</xdr:row>
                    <xdr:rowOff>114300</xdr:rowOff>
                  </from>
                  <to>
                    <xdr:col>7</xdr:col>
                    <xdr:colOff>1085850</xdr:colOff>
                    <xdr:row>40</xdr:row>
                    <xdr:rowOff>314325</xdr:rowOff>
                  </to>
                </anchor>
              </controlPr>
            </control>
          </mc:Choice>
        </mc:AlternateContent>
        <mc:AlternateContent xmlns:mc="http://schemas.openxmlformats.org/markup-compatibility/2006">
          <mc:Choice Requires="x14">
            <control shapeId="1055" r:id="rId36" name="Drop Down 31">
              <controlPr defaultSize="0" autoLine="0" autoPict="0">
                <anchor moveWithCells="1">
                  <from>
                    <xdr:col>7</xdr:col>
                    <xdr:colOff>190500</xdr:colOff>
                    <xdr:row>41</xdr:row>
                    <xdr:rowOff>114300</xdr:rowOff>
                  </from>
                  <to>
                    <xdr:col>7</xdr:col>
                    <xdr:colOff>1085850</xdr:colOff>
                    <xdr:row>41</xdr:row>
                    <xdr:rowOff>314325</xdr:rowOff>
                  </to>
                </anchor>
              </controlPr>
            </control>
          </mc:Choice>
        </mc:AlternateContent>
        <mc:AlternateContent xmlns:mc="http://schemas.openxmlformats.org/markup-compatibility/2006">
          <mc:Choice Requires="x14">
            <control shapeId="1056" r:id="rId37" name="Drop Down 32">
              <controlPr defaultSize="0" autoLine="0" autoPict="0">
                <anchor moveWithCells="1">
                  <from>
                    <xdr:col>7</xdr:col>
                    <xdr:colOff>190500</xdr:colOff>
                    <xdr:row>42</xdr:row>
                    <xdr:rowOff>114300</xdr:rowOff>
                  </from>
                  <to>
                    <xdr:col>7</xdr:col>
                    <xdr:colOff>1085850</xdr:colOff>
                    <xdr:row>42</xdr:row>
                    <xdr:rowOff>314325</xdr:rowOff>
                  </to>
                </anchor>
              </controlPr>
            </control>
          </mc:Choice>
        </mc:AlternateContent>
        <mc:AlternateContent xmlns:mc="http://schemas.openxmlformats.org/markup-compatibility/2006">
          <mc:Choice Requires="x14">
            <control shapeId="1057" r:id="rId38" name="Drop Down 33">
              <controlPr defaultSize="0" autoLine="0" autoPict="0">
                <anchor moveWithCells="1">
                  <from>
                    <xdr:col>7</xdr:col>
                    <xdr:colOff>190500</xdr:colOff>
                    <xdr:row>43</xdr:row>
                    <xdr:rowOff>114300</xdr:rowOff>
                  </from>
                  <to>
                    <xdr:col>7</xdr:col>
                    <xdr:colOff>1085850</xdr:colOff>
                    <xdr:row>43</xdr:row>
                    <xdr:rowOff>314325</xdr:rowOff>
                  </to>
                </anchor>
              </controlPr>
            </control>
          </mc:Choice>
        </mc:AlternateContent>
        <mc:AlternateContent xmlns:mc="http://schemas.openxmlformats.org/markup-compatibility/2006">
          <mc:Choice Requires="x14">
            <control shapeId="1058" r:id="rId39" name="Drop Down 34">
              <controlPr defaultSize="0" autoLine="0" autoPict="0">
                <anchor moveWithCells="1">
                  <from>
                    <xdr:col>7</xdr:col>
                    <xdr:colOff>190500</xdr:colOff>
                    <xdr:row>44</xdr:row>
                    <xdr:rowOff>114300</xdr:rowOff>
                  </from>
                  <to>
                    <xdr:col>7</xdr:col>
                    <xdr:colOff>1085850</xdr:colOff>
                    <xdr:row>44</xdr:row>
                    <xdr:rowOff>314325</xdr:rowOff>
                  </to>
                </anchor>
              </controlPr>
            </control>
          </mc:Choice>
        </mc:AlternateContent>
        <mc:AlternateContent xmlns:mc="http://schemas.openxmlformats.org/markup-compatibility/2006">
          <mc:Choice Requires="x14">
            <control shapeId="1059" r:id="rId40" name="Drop Down 35">
              <controlPr defaultSize="0" autoLine="0" autoPict="0">
                <anchor moveWithCells="1">
                  <from>
                    <xdr:col>7</xdr:col>
                    <xdr:colOff>190500</xdr:colOff>
                    <xdr:row>45</xdr:row>
                    <xdr:rowOff>114300</xdr:rowOff>
                  </from>
                  <to>
                    <xdr:col>7</xdr:col>
                    <xdr:colOff>1085850</xdr:colOff>
                    <xdr:row>45</xdr:row>
                    <xdr:rowOff>314325</xdr:rowOff>
                  </to>
                </anchor>
              </controlPr>
            </control>
          </mc:Choice>
        </mc:AlternateContent>
        <mc:AlternateContent xmlns:mc="http://schemas.openxmlformats.org/markup-compatibility/2006">
          <mc:Choice Requires="x14">
            <control shapeId="1060" r:id="rId41" name="Drop Down 36">
              <controlPr defaultSize="0" autoLine="0" autoPict="0">
                <anchor moveWithCells="1">
                  <from>
                    <xdr:col>7</xdr:col>
                    <xdr:colOff>190500</xdr:colOff>
                    <xdr:row>46</xdr:row>
                    <xdr:rowOff>114300</xdr:rowOff>
                  </from>
                  <to>
                    <xdr:col>7</xdr:col>
                    <xdr:colOff>1085850</xdr:colOff>
                    <xdr:row>46</xdr:row>
                    <xdr:rowOff>314325</xdr:rowOff>
                  </to>
                </anchor>
              </controlPr>
            </control>
          </mc:Choice>
        </mc:AlternateContent>
        <mc:AlternateContent xmlns:mc="http://schemas.openxmlformats.org/markup-compatibility/2006">
          <mc:Choice Requires="x14">
            <control shapeId="1061" r:id="rId42" name="Drop Down 37">
              <controlPr defaultSize="0" autoLine="0" autoPict="0">
                <anchor moveWithCells="1">
                  <from>
                    <xdr:col>7</xdr:col>
                    <xdr:colOff>190500</xdr:colOff>
                    <xdr:row>47</xdr:row>
                    <xdr:rowOff>114300</xdr:rowOff>
                  </from>
                  <to>
                    <xdr:col>7</xdr:col>
                    <xdr:colOff>1085850</xdr:colOff>
                    <xdr:row>47</xdr:row>
                    <xdr:rowOff>314325</xdr:rowOff>
                  </to>
                </anchor>
              </controlPr>
            </control>
          </mc:Choice>
        </mc:AlternateContent>
        <mc:AlternateContent xmlns:mc="http://schemas.openxmlformats.org/markup-compatibility/2006">
          <mc:Choice Requires="x14">
            <control shapeId="1062" r:id="rId43" name="Drop Down 38">
              <controlPr defaultSize="0" autoLine="0" autoPict="0">
                <anchor moveWithCells="1">
                  <from>
                    <xdr:col>7</xdr:col>
                    <xdr:colOff>190500</xdr:colOff>
                    <xdr:row>48</xdr:row>
                    <xdr:rowOff>114300</xdr:rowOff>
                  </from>
                  <to>
                    <xdr:col>7</xdr:col>
                    <xdr:colOff>1085850</xdr:colOff>
                    <xdr:row>48</xdr:row>
                    <xdr:rowOff>314325</xdr:rowOff>
                  </to>
                </anchor>
              </controlPr>
            </control>
          </mc:Choice>
        </mc:AlternateContent>
        <mc:AlternateContent xmlns:mc="http://schemas.openxmlformats.org/markup-compatibility/2006">
          <mc:Choice Requires="x14">
            <control shapeId="1063" r:id="rId44" name="Drop Down 39">
              <controlPr defaultSize="0" autoLine="0" autoPict="0">
                <anchor moveWithCells="1">
                  <from>
                    <xdr:col>7</xdr:col>
                    <xdr:colOff>190500</xdr:colOff>
                    <xdr:row>49</xdr:row>
                    <xdr:rowOff>114300</xdr:rowOff>
                  </from>
                  <to>
                    <xdr:col>7</xdr:col>
                    <xdr:colOff>1085850</xdr:colOff>
                    <xdr:row>49</xdr:row>
                    <xdr:rowOff>314325</xdr:rowOff>
                  </to>
                </anchor>
              </controlPr>
            </control>
          </mc:Choice>
        </mc:AlternateContent>
        <mc:AlternateContent xmlns:mc="http://schemas.openxmlformats.org/markup-compatibility/2006">
          <mc:Choice Requires="x14">
            <control shapeId="1064" r:id="rId45" name="Drop Down 40">
              <controlPr defaultSize="0" autoLine="0" autoPict="0">
                <anchor moveWithCells="1">
                  <from>
                    <xdr:col>7</xdr:col>
                    <xdr:colOff>190500</xdr:colOff>
                    <xdr:row>50</xdr:row>
                    <xdr:rowOff>114300</xdr:rowOff>
                  </from>
                  <to>
                    <xdr:col>7</xdr:col>
                    <xdr:colOff>1085850</xdr:colOff>
                    <xdr:row>50</xdr:row>
                    <xdr:rowOff>314325</xdr:rowOff>
                  </to>
                </anchor>
              </controlPr>
            </control>
          </mc:Choice>
        </mc:AlternateContent>
        <mc:AlternateContent xmlns:mc="http://schemas.openxmlformats.org/markup-compatibility/2006">
          <mc:Choice Requires="x14">
            <control shapeId="1065" r:id="rId46" name="Drop Down 41">
              <controlPr defaultSize="0" autoLine="0" autoPict="0">
                <anchor moveWithCells="1">
                  <from>
                    <xdr:col>7</xdr:col>
                    <xdr:colOff>190500</xdr:colOff>
                    <xdr:row>51</xdr:row>
                    <xdr:rowOff>114300</xdr:rowOff>
                  </from>
                  <to>
                    <xdr:col>7</xdr:col>
                    <xdr:colOff>1085850</xdr:colOff>
                    <xdr:row>51</xdr:row>
                    <xdr:rowOff>314325</xdr:rowOff>
                  </to>
                </anchor>
              </controlPr>
            </control>
          </mc:Choice>
        </mc:AlternateContent>
        <mc:AlternateContent xmlns:mc="http://schemas.openxmlformats.org/markup-compatibility/2006">
          <mc:Choice Requires="x14">
            <control shapeId="1066" r:id="rId47" name="Drop Down 42">
              <controlPr defaultSize="0" autoLine="0" autoPict="0">
                <anchor moveWithCells="1">
                  <from>
                    <xdr:col>7</xdr:col>
                    <xdr:colOff>190500</xdr:colOff>
                    <xdr:row>52</xdr:row>
                    <xdr:rowOff>114300</xdr:rowOff>
                  </from>
                  <to>
                    <xdr:col>7</xdr:col>
                    <xdr:colOff>1085850</xdr:colOff>
                    <xdr:row>52</xdr:row>
                    <xdr:rowOff>314325</xdr:rowOff>
                  </to>
                </anchor>
              </controlPr>
            </control>
          </mc:Choice>
        </mc:AlternateContent>
        <mc:AlternateContent xmlns:mc="http://schemas.openxmlformats.org/markup-compatibility/2006">
          <mc:Choice Requires="x14">
            <control shapeId="1067" r:id="rId48" name="Drop Down 43">
              <controlPr defaultSize="0" autoLine="0" autoPict="0">
                <anchor moveWithCells="1">
                  <from>
                    <xdr:col>7</xdr:col>
                    <xdr:colOff>190500</xdr:colOff>
                    <xdr:row>53</xdr:row>
                    <xdr:rowOff>114300</xdr:rowOff>
                  </from>
                  <to>
                    <xdr:col>7</xdr:col>
                    <xdr:colOff>1085850</xdr:colOff>
                    <xdr:row>53</xdr:row>
                    <xdr:rowOff>314325</xdr:rowOff>
                  </to>
                </anchor>
              </controlPr>
            </control>
          </mc:Choice>
        </mc:AlternateContent>
        <mc:AlternateContent xmlns:mc="http://schemas.openxmlformats.org/markup-compatibility/2006">
          <mc:Choice Requires="x14">
            <control shapeId="1068" r:id="rId49" name="Drop Down 44">
              <controlPr defaultSize="0" autoLine="0" autoPict="0">
                <anchor moveWithCells="1">
                  <from>
                    <xdr:col>7</xdr:col>
                    <xdr:colOff>190500</xdr:colOff>
                    <xdr:row>54</xdr:row>
                    <xdr:rowOff>114300</xdr:rowOff>
                  </from>
                  <to>
                    <xdr:col>7</xdr:col>
                    <xdr:colOff>1085850</xdr:colOff>
                    <xdr:row>54</xdr:row>
                    <xdr:rowOff>314325</xdr:rowOff>
                  </to>
                </anchor>
              </controlPr>
            </control>
          </mc:Choice>
        </mc:AlternateContent>
        <mc:AlternateContent xmlns:mc="http://schemas.openxmlformats.org/markup-compatibility/2006">
          <mc:Choice Requires="x14">
            <control shapeId="1069" r:id="rId50" name="Drop Down 45">
              <controlPr defaultSize="0" autoLine="0" autoPict="0">
                <anchor moveWithCells="1">
                  <from>
                    <xdr:col>7</xdr:col>
                    <xdr:colOff>190500</xdr:colOff>
                    <xdr:row>55</xdr:row>
                    <xdr:rowOff>114300</xdr:rowOff>
                  </from>
                  <to>
                    <xdr:col>7</xdr:col>
                    <xdr:colOff>1085850</xdr:colOff>
                    <xdr:row>55</xdr:row>
                    <xdr:rowOff>314325</xdr:rowOff>
                  </to>
                </anchor>
              </controlPr>
            </control>
          </mc:Choice>
        </mc:AlternateContent>
        <mc:AlternateContent xmlns:mc="http://schemas.openxmlformats.org/markup-compatibility/2006">
          <mc:Choice Requires="x14">
            <control shapeId="1070" r:id="rId51" name="Drop Down 46">
              <controlPr defaultSize="0" autoLine="0" autoPict="0">
                <anchor moveWithCells="1">
                  <from>
                    <xdr:col>7</xdr:col>
                    <xdr:colOff>190500</xdr:colOff>
                    <xdr:row>56</xdr:row>
                    <xdr:rowOff>114300</xdr:rowOff>
                  </from>
                  <to>
                    <xdr:col>7</xdr:col>
                    <xdr:colOff>1085850</xdr:colOff>
                    <xdr:row>56</xdr:row>
                    <xdr:rowOff>314325</xdr:rowOff>
                  </to>
                </anchor>
              </controlPr>
            </control>
          </mc:Choice>
        </mc:AlternateContent>
        <mc:AlternateContent xmlns:mc="http://schemas.openxmlformats.org/markup-compatibility/2006">
          <mc:Choice Requires="x14">
            <control shapeId="1071" r:id="rId52" name="Drop Down 47">
              <controlPr defaultSize="0" autoLine="0" autoPict="0">
                <anchor moveWithCells="1">
                  <from>
                    <xdr:col>7</xdr:col>
                    <xdr:colOff>190500</xdr:colOff>
                    <xdr:row>57</xdr:row>
                    <xdr:rowOff>114300</xdr:rowOff>
                  </from>
                  <to>
                    <xdr:col>7</xdr:col>
                    <xdr:colOff>1085850</xdr:colOff>
                    <xdr:row>57</xdr:row>
                    <xdr:rowOff>314325</xdr:rowOff>
                  </to>
                </anchor>
              </controlPr>
            </control>
          </mc:Choice>
        </mc:AlternateContent>
        <mc:AlternateContent xmlns:mc="http://schemas.openxmlformats.org/markup-compatibility/2006">
          <mc:Choice Requires="x14">
            <control shapeId="1072" r:id="rId53" name="Drop Down 48">
              <controlPr defaultSize="0" autoLine="0" autoPict="0">
                <anchor moveWithCells="1">
                  <from>
                    <xdr:col>7</xdr:col>
                    <xdr:colOff>190500</xdr:colOff>
                    <xdr:row>58</xdr:row>
                    <xdr:rowOff>114300</xdr:rowOff>
                  </from>
                  <to>
                    <xdr:col>7</xdr:col>
                    <xdr:colOff>1085850</xdr:colOff>
                    <xdr:row>58</xdr:row>
                    <xdr:rowOff>314325</xdr:rowOff>
                  </to>
                </anchor>
              </controlPr>
            </control>
          </mc:Choice>
        </mc:AlternateContent>
        <mc:AlternateContent xmlns:mc="http://schemas.openxmlformats.org/markup-compatibility/2006">
          <mc:Choice Requires="x14">
            <control shapeId="1073" r:id="rId54" name="Drop Down 49">
              <controlPr defaultSize="0" autoLine="0" autoPict="0">
                <anchor moveWithCells="1">
                  <from>
                    <xdr:col>7</xdr:col>
                    <xdr:colOff>190500</xdr:colOff>
                    <xdr:row>59</xdr:row>
                    <xdr:rowOff>114300</xdr:rowOff>
                  </from>
                  <to>
                    <xdr:col>7</xdr:col>
                    <xdr:colOff>1085850</xdr:colOff>
                    <xdr:row>59</xdr:row>
                    <xdr:rowOff>314325</xdr:rowOff>
                  </to>
                </anchor>
              </controlPr>
            </control>
          </mc:Choice>
        </mc:AlternateContent>
        <mc:AlternateContent xmlns:mc="http://schemas.openxmlformats.org/markup-compatibility/2006">
          <mc:Choice Requires="x14">
            <control shapeId="1074" r:id="rId55" name="Drop Down 50">
              <controlPr defaultSize="0" autoLine="0" autoPict="0">
                <anchor moveWithCells="1">
                  <from>
                    <xdr:col>7</xdr:col>
                    <xdr:colOff>190500</xdr:colOff>
                    <xdr:row>60</xdr:row>
                    <xdr:rowOff>114300</xdr:rowOff>
                  </from>
                  <to>
                    <xdr:col>7</xdr:col>
                    <xdr:colOff>1085850</xdr:colOff>
                    <xdr:row>60</xdr:row>
                    <xdr:rowOff>314325</xdr:rowOff>
                  </to>
                </anchor>
              </controlPr>
            </control>
          </mc:Choice>
        </mc:AlternateContent>
        <mc:AlternateContent xmlns:mc="http://schemas.openxmlformats.org/markup-compatibility/2006">
          <mc:Choice Requires="x14">
            <control shapeId="1075" r:id="rId56" name="Drop Down 51">
              <controlPr locked="0" defaultSize="0" autoLine="0" autoPict="0">
                <anchor moveWithCells="1">
                  <from>
                    <xdr:col>13</xdr:col>
                    <xdr:colOff>190500</xdr:colOff>
                    <xdr:row>10</xdr:row>
                    <xdr:rowOff>114300</xdr:rowOff>
                  </from>
                  <to>
                    <xdr:col>13</xdr:col>
                    <xdr:colOff>1085850</xdr:colOff>
                    <xdr:row>10</xdr:row>
                    <xdr:rowOff>314325</xdr:rowOff>
                  </to>
                </anchor>
              </controlPr>
            </control>
          </mc:Choice>
        </mc:AlternateContent>
        <mc:AlternateContent xmlns:mc="http://schemas.openxmlformats.org/markup-compatibility/2006">
          <mc:Choice Requires="x14">
            <control shapeId="1076" r:id="rId57" name="Drop Down 52">
              <controlPr defaultSize="0" autoLine="0" autoPict="0">
                <anchor moveWithCells="1">
                  <from>
                    <xdr:col>13</xdr:col>
                    <xdr:colOff>190500</xdr:colOff>
                    <xdr:row>12</xdr:row>
                    <xdr:rowOff>114300</xdr:rowOff>
                  </from>
                  <to>
                    <xdr:col>13</xdr:col>
                    <xdr:colOff>1085850</xdr:colOff>
                    <xdr:row>12</xdr:row>
                    <xdr:rowOff>314325</xdr:rowOff>
                  </to>
                </anchor>
              </controlPr>
            </control>
          </mc:Choice>
        </mc:AlternateContent>
        <mc:AlternateContent xmlns:mc="http://schemas.openxmlformats.org/markup-compatibility/2006">
          <mc:Choice Requires="x14">
            <control shapeId="1077" r:id="rId58" name="Drop Down 53">
              <controlPr defaultSize="0" autoLine="0" autoPict="0">
                <anchor moveWithCells="1">
                  <from>
                    <xdr:col>13</xdr:col>
                    <xdr:colOff>190500</xdr:colOff>
                    <xdr:row>13</xdr:row>
                    <xdr:rowOff>114300</xdr:rowOff>
                  </from>
                  <to>
                    <xdr:col>13</xdr:col>
                    <xdr:colOff>1085850</xdr:colOff>
                    <xdr:row>13</xdr:row>
                    <xdr:rowOff>314325</xdr:rowOff>
                  </to>
                </anchor>
              </controlPr>
            </control>
          </mc:Choice>
        </mc:AlternateContent>
        <mc:AlternateContent xmlns:mc="http://schemas.openxmlformats.org/markup-compatibility/2006">
          <mc:Choice Requires="x14">
            <control shapeId="1078" r:id="rId59" name="Drop Down 54">
              <controlPr defaultSize="0" autoLine="0" autoPict="0">
                <anchor moveWithCells="1">
                  <from>
                    <xdr:col>13</xdr:col>
                    <xdr:colOff>190500</xdr:colOff>
                    <xdr:row>14</xdr:row>
                    <xdr:rowOff>114300</xdr:rowOff>
                  </from>
                  <to>
                    <xdr:col>13</xdr:col>
                    <xdr:colOff>1085850</xdr:colOff>
                    <xdr:row>14</xdr:row>
                    <xdr:rowOff>314325</xdr:rowOff>
                  </to>
                </anchor>
              </controlPr>
            </control>
          </mc:Choice>
        </mc:AlternateContent>
        <mc:AlternateContent xmlns:mc="http://schemas.openxmlformats.org/markup-compatibility/2006">
          <mc:Choice Requires="x14">
            <control shapeId="1079" r:id="rId60" name="Drop Down 55">
              <controlPr defaultSize="0" autoLine="0" autoPict="0">
                <anchor moveWithCells="1">
                  <from>
                    <xdr:col>13</xdr:col>
                    <xdr:colOff>190500</xdr:colOff>
                    <xdr:row>15</xdr:row>
                    <xdr:rowOff>114300</xdr:rowOff>
                  </from>
                  <to>
                    <xdr:col>13</xdr:col>
                    <xdr:colOff>1085850</xdr:colOff>
                    <xdr:row>15</xdr:row>
                    <xdr:rowOff>314325</xdr:rowOff>
                  </to>
                </anchor>
              </controlPr>
            </control>
          </mc:Choice>
        </mc:AlternateContent>
        <mc:AlternateContent xmlns:mc="http://schemas.openxmlformats.org/markup-compatibility/2006">
          <mc:Choice Requires="x14">
            <control shapeId="1080" r:id="rId61" name="Drop Down 56">
              <controlPr defaultSize="0" autoLine="0" autoPict="0">
                <anchor moveWithCells="1">
                  <from>
                    <xdr:col>13</xdr:col>
                    <xdr:colOff>190500</xdr:colOff>
                    <xdr:row>16</xdr:row>
                    <xdr:rowOff>114300</xdr:rowOff>
                  </from>
                  <to>
                    <xdr:col>13</xdr:col>
                    <xdr:colOff>1085850</xdr:colOff>
                    <xdr:row>16</xdr:row>
                    <xdr:rowOff>314325</xdr:rowOff>
                  </to>
                </anchor>
              </controlPr>
            </control>
          </mc:Choice>
        </mc:AlternateContent>
        <mc:AlternateContent xmlns:mc="http://schemas.openxmlformats.org/markup-compatibility/2006">
          <mc:Choice Requires="x14">
            <control shapeId="1081" r:id="rId62" name="Drop Down 57">
              <controlPr defaultSize="0" autoLine="0" autoPict="0">
                <anchor moveWithCells="1">
                  <from>
                    <xdr:col>13</xdr:col>
                    <xdr:colOff>190500</xdr:colOff>
                    <xdr:row>17</xdr:row>
                    <xdr:rowOff>114300</xdr:rowOff>
                  </from>
                  <to>
                    <xdr:col>13</xdr:col>
                    <xdr:colOff>1085850</xdr:colOff>
                    <xdr:row>17</xdr:row>
                    <xdr:rowOff>314325</xdr:rowOff>
                  </to>
                </anchor>
              </controlPr>
            </control>
          </mc:Choice>
        </mc:AlternateContent>
        <mc:AlternateContent xmlns:mc="http://schemas.openxmlformats.org/markup-compatibility/2006">
          <mc:Choice Requires="x14">
            <control shapeId="1082" r:id="rId63" name="Drop Down 58">
              <controlPr defaultSize="0" autoLine="0" autoPict="0">
                <anchor moveWithCells="1">
                  <from>
                    <xdr:col>13</xdr:col>
                    <xdr:colOff>190500</xdr:colOff>
                    <xdr:row>18</xdr:row>
                    <xdr:rowOff>114300</xdr:rowOff>
                  </from>
                  <to>
                    <xdr:col>13</xdr:col>
                    <xdr:colOff>1085850</xdr:colOff>
                    <xdr:row>18</xdr:row>
                    <xdr:rowOff>314325</xdr:rowOff>
                  </to>
                </anchor>
              </controlPr>
            </control>
          </mc:Choice>
        </mc:AlternateContent>
        <mc:AlternateContent xmlns:mc="http://schemas.openxmlformats.org/markup-compatibility/2006">
          <mc:Choice Requires="x14">
            <control shapeId="1083" r:id="rId64" name="Drop Down 59">
              <controlPr defaultSize="0" autoLine="0" autoPict="0">
                <anchor moveWithCells="1">
                  <from>
                    <xdr:col>13</xdr:col>
                    <xdr:colOff>190500</xdr:colOff>
                    <xdr:row>19</xdr:row>
                    <xdr:rowOff>114300</xdr:rowOff>
                  </from>
                  <to>
                    <xdr:col>13</xdr:col>
                    <xdr:colOff>1085850</xdr:colOff>
                    <xdr:row>19</xdr:row>
                    <xdr:rowOff>314325</xdr:rowOff>
                  </to>
                </anchor>
              </controlPr>
            </control>
          </mc:Choice>
        </mc:AlternateContent>
        <mc:AlternateContent xmlns:mc="http://schemas.openxmlformats.org/markup-compatibility/2006">
          <mc:Choice Requires="x14">
            <control shapeId="1084" r:id="rId65" name="Drop Down 60">
              <controlPr defaultSize="0" autoLine="0" autoPict="0">
                <anchor moveWithCells="1">
                  <from>
                    <xdr:col>13</xdr:col>
                    <xdr:colOff>190500</xdr:colOff>
                    <xdr:row>20</xdr:row>
                    <xdr:rowOff>114300</xdr:rowOff>
                  </from>
                  <to>
                    <xdr:col>13</xdr:col>
                    <xdr:colOff>1085850</xdr:colOff>
                    <xdr:row>20</xdr:row>
                    <xdr:rowOff>314325</xdr:rowOff>
                  </to>
                </anchor>
              </controlPr>
            </control>
          </mc:Choice>
        </mc:AlternateContent>
        <mc:AlternateContent xmlns:mc="http://schemas.openxmlformats.org/markup-compatibility/2006">
          <mc:Choice Requires="x14">
            <control shapeId="1085" r:id="rId66" name="Drop Down 61">
              <controlPr defaultSize="0" autoLine="0" autoPict="0">
                <anchor moveWithCells="1">
                  <from>
                    <xdr:col>13</xdr:col>
                    <xdr:colOff>190500</xdr:colOff>
                    <xdr:row>21</xdr:row>
                    <xdr:rowOff>114300</xdr:rowOff>
                  </from>
                  <to>
                    <xdr:col>13</xdr:col>
                    <xdr:colOff>1085850</xdr:colOff>
                    <xdr:row>21</xdr:row>
                    <xdr:rowOff>314325</xdr:rowOff>
                  </to>
                </anchor>
              </controlPr>
            </control>
          </mc:Choice>
        </mc:AlternateContent>
        <mc:AlternateContent xmlns:mc="http://schemas.openxmlformats.org/markup-compatibility/2006">
          <mc:Choice Requires="x14">
            <control shapeId="1086" r:id="rId67" name="Drop Down 62">
              <controlPr defaultSize="0" autoLine="0" autoPict="0">
                <anchor moveWithCells="1">
                  <from>
                    <xdr:col>13</xdr:col>
                    <xdr:colOff>190500</xdr:colOff>
                    <xdr:row>22</xdr:row>
                    <xdr:rowOff>114300</xdr:rowOff>
                  </from>
                  <to>
                    <xdr:col>13</xdr:col>
                    <xdr:colOff>1085850</xdr:colOff>
                    <xdr:row>22</xdr:row>
                    <xdr:rowOff>314325</xdr:rowOff>
                  </to>
                </anchor>
              </controlPr>
            </control>
          </mc:Choice>
        </mc:AlternateContent>
        <mc:AlternateContent xmlns:mc="http://schemas.openxmlformats.org/markup-compatibility/2006">
          <mc:Choice Requires="x14">
            <control shapeId="1087" r:id="rId68" name="Drop Down 63">
              <controlPr defaultSize="0" autoLine="0" autoPict="0">
                <anchor moveWithCells="1">
                  <from>
                    <xdr:col>13</xdr:col>
                    <xdr:colOff>190500</xdr:colOff>
                    <xdr:row>23</xdr:row>
                    <xdr:rowOff>114300</xdr:rowOff>
                  </from>
                  <to>
                    <xdr:col>13</xdr:col>
                    <xdr:colOff>1085850</xdr:colOff>
                    <xdr:row>23</xdr:row>
                    <xdr:rowOff>314325</xdr:rowOff>
                  </to>
                </anchor>
              </controlPr>
            </control>
          </mc:Choice>
        </mc:AlternateContent>
        <mc:AlternateContent xmlns:mc="http://schemas.openxmlformats.org/markup-compatibility/2006">
          <mc:Choice Requires="x14">
            <control shapeId="1088" r:id="rId69" name="Drop Down 64">
              <controlPr defaultSize="0" autoLine="0" autoPict="0">
                <anchor moveWithCells="1">
                  <from>
                    <xdr:col>13</xdr:col>
                    <xdr:colOff>190500</xdr:colOff>
                    <xdr:row>24</xdr:row>
                    <xdr:rowOff>114300</xdr:rowOff>
                  </from>
                  <to>
                    <xdr:col>13</xdr:col>
                    <xdr:colOff>1085850</xdr:colOff>
                    <xdr:row>24</xdr:row>
                    <xdr:rowOff>314325</xdr:rowOff>
                  </to>
                </anchor>
              </controlPr>
            </control>
          </mc:Choice>
        </mc:AlternateContent>
        <mc:AlternateContent xmlns:mc="http://schemas.openxmlformats.org/markup-compatibility/2006">
          <mc:Choice Requires="x14">
            <control shapeId="1089" r:id="rId70" name="Drop Down 65">
              <controlPr defaultSize="0" autoLine="0" autoPict="0">
                <anchor moveWithCells="1">
                  <from>
                    <xdr:col>13</xdr:col>
                    <xdr:colOff>190500</xdr:colOff>
                    <xdr:row>25</xdr:row>
                    <xdr:rowOff>114300</xdr:rowOff>
                  </from>
                  <to>
                    <xdr:col>13</xdr:col>
                    <xdr:colOff>1085850</xdr:colOff>
                    <xdr:row>25</xdr:row>
                    <xdr:rowOff>314325</xdr:rowOff>
                  </to>
                </anchor>
              </controlPr>
            </control>
          </mc:Choice>
        </mc:AlternateContent>
        <mc:AlternateContent xmlns:mc="http://schemas.openxmlformats.org/markup-compatibility/2006">
          <mc:Choice Requires="x14">
            <control shapeId="1090" r:id="rId71" name="Drop Down 66">
              <controlPr defaultSize="0" autoLine="0" autoPict="0">
                <anchor moveWithCells="1">
                  <from>
                    <xdr:col>13</xdr:col>
                    <xdr:colOff>190500</xdr:colOff>
                    <xdr:row>26</xdr:row>
                    <xdr:rowOff>114300</xdr:rowOff>
                  </from>
                  <to>
                    <xdr:col>13</xdr:col>
                    <xdr:colOff>1085850</xdr:colOff>
                    <xdr:row>26</xdr:row>
                    <xdr:rowOff>314325</xdr:rowOff>
                  </to>
                </anchor>
              </controlPr>
            </control>
          </mc:Choice>
        </mc:AlternateContent>
        <mc:AlternateContent xmlns:mc="http://schemas.openxmlformats.org/markup-compatibility/2006">
          <mc:Choice Requires="x14">
            <control shapeId="1091" r:id="rId72" name="Drop Down 67">
              <controlPr defaultSize="0" autoLine="0" autoPict="0">
                <anchor moveWithCells="1">
                  <from>
                    <xdr:col>13</xdr:col>
                    <xdr:colOff>190500</xdr:colOff>
                    <xdr:row>27</xdr:row>
                    <xdr:rowOff>114300</xdr:rowOff>
                  </from>
                  <to>
                    <xdr:col>13</xdr:col>
                    <xdr:colOff>1085850</xdr:colOff>
                    <xdr:row>27</xdr:row>
                    <xdr:rowOff>314325</xdr:rowOff>
                  </to>
                </anchor>
              </controlPr>
            </control>
          </mc:Choice>
        </mc:AlternateContent>
        <mc:AlternateContent xmlns:mc="http://schemas.openxmlformats.org/markup-compatibility/2006">
          <mc:Choice Requires="x14">
            <control shapeId="1092" r:id="rId73" name="Drop Down 68">
              <controlPr defaultSize="0" autoLine="0" autoPict="0">
                <anchor moveWithCells="1">
                  <from>
                    <xdr:col>13</xdr:col>
                    <xdr:colOff>190500</xdr:colOff>
                    <xdr:row>28</xdr:row>
                    <xdr:rowOff>114300</xdr:rowOff>
                  </from>
                  <to>
                    <xdr:col>13</xdr:col>
                    <xdr:colOff>1085850</xdr:colOff>
                    <xdr:row>28</xdr:row>
                    <xdr:rowOff>314325</xdr:rowOff>
                  </to>
                </anchor>
              </controlPr>
            </control>
          </mc:Choice>
        </mc:AlternateContent>
        <mc:AlternateContent xmlns:mc="http://schemas.openxmlformats.org/markup-compatibility/2006">
          <mc:Choice Requires="x14">
            <control shapeId="1093" r:id="rId74" name="Drop Down 69">
              <controlPr defaultSize="0" autoLine="0" autoPict="0">
                <anchor moveWithCells="1">
                  <from>
                    <xdr:col>13</xdr:col>
                    <xdr:colOff>190500</xdr:colOff>
                    <xdr:row>29</xdr:row>
                    <xdr:rowOff>114300</xdr:rowOff>
                  </from>
                  <to>
                    <xdr:col>13</xdr:col>
                    <xdr:colOff>1085850</xdr:colOff>
                    <xdr:row>29</xdr:row>
                    <xdr:rowOff>314325</xdr:rowOff>
                  </to>
                </anchor>
              </controlPr>
            </control>
          </mc:Choice>
        </mc:AlternateContent>
        <mc:AlternateContent xmlns:mc="http://schemas.openxmlformats.org/markup-compatibility/2006">
          <mc:Choice Requires="x14">
            <control shapeId="1094" r:id="rId75" name="Drop Down 70">
              <controlPr defaultSize="0" autoLine="0" autoPict="0">
                <anchor moveWithCells="1">
                  <from>
                    <xdr:col>13</xdr:col>
                    <xdr:colOff>190500</xdr:colOff>
                    <xdr:row>30</xdr:row>
                    <xdr:rowOff>114300</xdr:rowOff>
                  </from>
                  <to>
                    <xdr:col>13</xdr:col>
                    <xdr:colOff>1085850</xdr:colOff>
                    <xdr:row>30</xdr:row>
                    <xdr:rowOff>314325</xdr:rowOff>
                  </to>
                </anchor>
              </controlPr>
            </control>
          </mc:Choice>
        </mc:AlternateContent>
        <mc:AlternateContent xmlns:mc="http://schemas.openxmlformats.org/markup-compatibility/2006">
          <mc:Choice Requires="x14">
            <control shapeId="1095" r:id="rId76" name="Drop Down 71">
              <controlPr defaultSize="0" autoLine="0" autoPict="0">
                <anchor moveWithCells="1">
                  <from>
                    <xdr:col>13</xdr:col>
                    <xdr:colOff>190500</xdr:colOff>
                    <xdr:row>31</xdr:row>
                    <xdr:rowOff>114300</xdr:rowOff>
                  </from>
                  <to>
                    <xdr:col>13</xdr:col>
                    <xdr:colOff>1085850</xdr:colOff>
                    <xdr:row>31</xdr:row>
                    <xdr:rowOff>314325</xdr:rowOff>
                  </to>
                </anchor>
              </controlPr>
            </control>
          </mc:Choice>
        </mc:AlternateContent>
        <mc:AlternateContent xmlns:mc="http://schemas.openxmlformats.org/markup-compatibility/2006">
          <mc:Choice Requires="x14">
            <control shapeId="1096" r:id="rId77" name="Drop Down 72">
              <controlPr defaultSize="0" autoLine="0" autoPict="0">
                <anchor moveWithCells="1">
                  <from>
                    <xdr:col>13</xdr:col>
                    <xdr:colOff>190500</xdr:colOff>
                    <xdr:row>32</xdr:row>
                    <xdr:rowOff>114300</xdr:rowOff>
                  </from>
                  <to>
                    <xdr:col>13</xdr:col>
                    <xdr:colOff>1085850</xdr:colOff>
                    <xdr:row>32</xdr:row>
                    <xdr:rowOff>314325</xdr:rowOff>
                  </to>
                </anchor>
              </controlPr>
            </control>
          </mc:Choice>
        </mc:AlternateContent>
        <mc:AlternateContent xmlns:mc="http://schemas.openxmlformats.org/markup-compatibility/2006">
          <mc:Choice Requires="x14">
            <control shapeId="1097" r:id="rId78" name="Drop Down 73">
              <controlPr defaultSize="0" autoLine="0" autoPict="0">
                <anchor moveWithCells="1">
                  <from>
                    <xdr:col>13</xdr:col>
                    <xdr:colOff>190500</xdr:colOff>
                    <xdr:row>33</xdr:row>
                    <xdr:rowOff>114300</xdr:rowOff>
                  </from>
                  <to>
                    <xdr:col>13</xdr:col>
                    <xdr:colOff>1085850</xdr:colOff>
                    <xdr:row>33</xdr:row>
                    <xdr:rowOff>314325</xdr:rowOff>
                  </to>
                </anchor>
              </controlPr>
            </control>
          </mc:Choice>
        </mc:AlternateContent>
        <mc:AlternateContent xmlns:mc="http://schemas.openxmlformats.org/markup-compatibility/2006">
          <mc:Choice Requires="x14">
            <control shapeId="1098" r:id="rId79" name="Drop Down 74">
              <controlPr defaultSize="0" autoLine="0" autoPict="0">
                <anchor moveWithCells="1">
                  <from>
                    <xdr:col>13</xdr:col>
                    <xdr:colOff>190500</xdr:colOff>
                    <xdr:row>34</xdr:row>
                    <xdr:rowOff>114300</xdr:rowOff>
                  </from>
                  <to>
                    <xdr:col>13</xdr:col>
                    <xdr:colOff>1085850</xdr:colOff>
                    <xdr:row>34</xdr:row>
                    <xdr:rowOff>314325</xdr:rowOff>
                  </to>
                </anchor>
              </controlPr>
            </control>
          </mc:Choice>
        </mc:AlternateContent>
        <mc:AlternateContent xmlns:mc="http://schemas.openxmlformats.org/markup-compatibility/2006">
          <mc:Choice Requires="x14">
            <control shapeId="1099" r:id="rId80" name="Drop Down 75">
              <controlPr defaultSize="0" autoLine="0" autoPict="0">
                <anchor moveWithCells="1">
                  <from>
                    <xdr:col>13</xdr:col>
                    <xdr:colOff>190500</xdr:colOff>
                    <xdr:row>35</xdr:row>
                    <xdr:rowOff>114300</xdr:rowOff>
                  </from>
                  <to>
                    <xdr:col>13</xdr:col>
                    <xdr:colOff>1085850</xdr:colOff>
                    <xdr:row>35</xdr:row>
                    <xdr:rowOff>314325</xdr:rowOff>
                  </to>
                </anchor>
              </controlPr>
            </control>
          </mc:Choice>
        </mc:AlternateContent>
        <mc:AlternateContent xmlns:mc="http://schemas.openxmlformats.org/markup-compatibility/2006">
          <mc:Choice Requires="x14">
            <control shapeId="1100" r:id="rId81" name="Drop Down 76">
              <controlPr defaultSize="0" autoLine="0" autoPict="0">
                <anchor moveWithCells="1">
                  <from>
                    <xdr:col>13</xdr:col>
                    <xdr:colOff>190500</xdr:colOff>
                    <xdr:row>36</xdr:row>
                    <xdr:rowOff>114300</xdr:rowOff>
                  </from>
                  <to>
                    <xdr:col>13</xdr:col>
                    <xdr:colOff>1085850</xdr:colOff>
                    <xdr:row>36</xdr:row>
                    <xdr:rowOff>314325</xdr:rowOff>
                  </to>
                </anchor>
              </controlPr>
            </control>
          </mc:Choice>
        </mc:AlternateContent>
        <mc:AlternateContent xmlns:mc="http://schemas.openxmlformats.org/markup-compatibility/2006">
          <mc:Choice Requires="x14">
            <control shapeId="1101" r:id="rId82" name="Drop Down 77">
              <controlPr defaultSize="0" autoLine="0" autoPict="0">
                <anchor moveWithCells="1">
                  <from>
                    <xdr:col>13</xdr:col>
                    <xdr:colOff>190500</xdr:colOff>
                    <xdr:row>37</xdr:row>
                    <xdr:rowOff>114300</xdr:rowOff>
                  </from>
                  <to>
                    <xdr:col>13</xdr:col>
                    <xdr:colOff>1085850</xdr:colOff>
                    <xdr:row>37</xdr:row>
                    <xdr:rowOff>314325</xdr:rowOff>
                  </to>
                </anchor>
              </controlPr>
            </control>
          </mc:Choice>
        </mc:AlternateContent>
        <mc:AlternateContent xmlns:mc="http://schemas.openxmlformats.org/markup-compatibility/2006">
          <mc:Choice Requires="x14">
            <control shapeId="1102" r:id="rId83" name="Drop Down 78">
              <controlPr defaultSize="0" autoLine="0" autoPict="0">
                <anchor moveWithCells="1">
                  <from>
                    <xdr:col>13</xdr:col>
                    <xdr:colOff>190500</xdr:colOff>
                    <xdr:row>38</xdr:row>
                    <xdr:rowOff>114300</xdr:rowOff>
                  </from>
                  <to>
                    <xdr:col>13</xdr:col>
                    <xdr:colOff>1085850</xdr:colOff>
                    <xdr:row>38</xdr:row>
                    <xdr:rowOff>314325</xdr:rowOff>
                  </to>
                </anchor>
              </controlPr>
            </control>
          </mc:Choice>
        </mc:AlternateContent>
        <mc:AlternateContent xmlns:mc="http://schemas.openxmlformats.org/markup-compatibility/2006">
          <mc:Choice Requires="x14">
            <control shapeId="1103" r:id="rId84" name="Drop Down 79">
              <controlPr defaultSize="0" autoLine="0" autoPict="0">
                <anchor moveWithCells="1">
                  <from>
                    <xdr:col>13</xdr:col>
                    <xdr:colOff>190500</xdr:colOff>
                    <xdr:row>39</xdr:row>
                    <xdr:rowOff>114300</xdr:rowOff>
                  </from>
                  <to>
                    <xdr:col>13</xdr:col>
                    <xdr:colOff>1085850</xdr:colOff>
                    <xdr:row>39</xdr:row>
                    <xdr:rowOff>314325</xdr:rowOff>
                  </to>
                </anchor>
              </controlPr>
            </control>
          </mc:Choice>
        </mc:AlternateContent>
        <mc:AlternateContent xmlns:mc="http://schemas.openxmlformats.org/markup-compatibility/2006">
          <mc:Choice Requires="x14">
            <control shapeId="1104" r:id="rId85" name="Drop Down 80">
              <controlPr defaultSize="0" autoLine="0" autoPict="0">
                <anchor moveWithCells="1">
                  <from>
                    <xdr:col>13</xdr:col>
                    <xdr:colOff>190500</xdr:colOff>
                    <xdr:row>40</xdr:row>
                    <xdr:rowOff>114300</xdr:rowOff>
                  </from>
                  <to>
                    <xdr:col>13</xdr:col>
                    <xdr:colOff>1085850</xdr:colOff>
                    <xdr:row>40</xdr:row>
                    <xdr:rowOff>314325</xdr:rowOff>
                  </to>
                </anchor>
              </controlPr>
            </control>
          </mc:Choice>
        </mc:AlternateContent>
        <mc:AlternateContent xmlns:mc="http://schemas.openxmlformats.org/markup-compatibility/2006">
          <mc:Choice Requires="x14">
            <control shapeId="1105" r:id="rId86" name="Drop Down 81">
              <controlPr defaultSize="0" autoLine="0" autoPict="0">
                <anchor moveWithCells="1">
                  <from>
                    <xdr:col>13</xdr:col>
                    <xdr:colOff>190500</xdr:colOff>
                    <xdr:row>41</xdr:row>
                    <xdr:rowOff>114300</xdr:rowOff>
                  </from>
                  <to>
                    <xdr:col>13</xdr:col>
                    <xdr:colOff>1085850</xdr:colOff>
                    <xdr:row>41</xdr:row>
                    <xdr:rowOff>314325</xdr:rowOff>
                  </to>
                </anchor>
              </controlPr>
            </control>
          </mc:Choice>
        </mc:AlternateContent>
        <mc:AlternateContent xmlns:mc="http://schemas.openxmlformats.org/markup-compatibility/2006">
          <mc:Choice Requires="x14">
            <control shapeId="1106" r:id="rId87" name="Drop Down 82">
              <controlPr defaultSize="0" autoLine="0" autoPict="0">
                <anchor moveWithCells="1">
                  <from>
                    <xdr:col>13</xdr:col>
                    <xdr:colOff>190500</xdr:colOff>
                    <xdr:row>42</xdr:row>
                    <xdr:rowOff>114300</xdr:rowOff>
                  </from>
                  <to>
                    <xdr:col>13</xdr:col>
                    <xdr:colOff>1085850</xdr:colOff>
                    <xdr:row>42</xdr:row>
                    <xdr:rowOff>314325</xdr:rowOff>
                  </to>
                </anchor>
              </controlPr>
            </control>
          </mc:Choice>
        </mc:AlternateContent>
        <mc:AlternateContent xmlns:mc="http://schemas.openxmlformats.org/markup-compatibility/2006">
          <mc:Choice Requires="x14">
            <control shapeId="1107" r:id="rId88" name="Drop Down 83">
              <controlPr defaultSize="0" autoLine="0" autoPict="0">
                <anchor moveWithCells="1">
                  <from>
                    <xdr:col>13</xdr:col>
                    <xdr:colOff>190500</xdr:colOff>
                    <xdr:row>43</xdr:row>
                    <xdr:rowOff>114300</xdr:rowOff>
                  </from>
                  <to>
                    <xdr:col>13</xdr:col>
                    <xdr:colOff>1085850</xdr:colOff>
                    <xdr:row>43</xdr:row>
                    <xdr:rowOff>314325</xdr:rowOff>
                  </to>
                </anchor>
              </controlPr>
            </control>
          </mc:Choice>
        </mc:AlternateContent>
        <mc:AlternateContent xmlns:mc="http://schemas.openxmlformats.org/markup-compatibility/2006">
          <mc:Choice Requires="x14">
            <control shapeId="1108" r:id="rId89" name="Drop Down 84">
              <controlPr defaultSize="0" autoLine="0" autoPict="0">
                <anchor moveWithCells="1">
                  <from>
                    <xdr:col>13</xdr:col>
                    <xdr:colOff>190500</xdr:colOff>
                    <xdr:row>44</xdr:row>
                    <xdr:rowOff>114300</xdr:rowOff>
                  </from>
                  <to>
                    <xdr:col>13</xdr:col>
                    <xdr:colOff>1085850</xdr:colOff>
                    <xdr:row>44</xdr:row>
                    <xdr:rowOff>314325</xdr:rowOff>
                  </to>
                </anchor>
              </controlPr>
            </control>
          </mc:Choice>
        </mc:AlternateContent>
        <mc:AlternateContent xmlns:mc="http://schemas.openxmlformats.org/markup-compatibility/2006">
          <mc:Choice Requires="x14">
            <control shapeId="1109" r:id="rId90" name="Drop Down 85">
              <controlPr defaultSize="0" autoLine="0" autoPict="0">
                <anchor moveWithCells="1">
                  <from>
                    <xdr:col>13</xdr:col>
                    <xdr:colOff>190500</xdr:colOff>
                    <xdr:row>45</xdr:row>
                    <xdr:rowOff>114300</xdr:rowOff>
                  </from>
                  <to>
                    <xdr:col>13</xdr:col>
                    <xdr:colOff>1085850</xdr:colOff>
                    <xdr:row>45</xdr:row>
                    <xdr:rowOff>314325</xdr:rowOff>
                  </to>
                </anchor>
              </controlPr>
            </control>
          </mc:Choice>
        </mc:AlternateContent>
        <mc:AlternateContent xmlns:mc="http://schemas.openxmlformats.org/markup-compatibility/2006">
          <mc:Choice Requires="x14">
            <control shapeId="1110" r:id="rId91" name="Drop Down 86">
              <controlPr defaultSize="0" autoLine="0" autoPict="0">
                <anchor moveWithCells="1">
                  <from>
                    <xdr:col>13</xdr:col>
                    <xdr:colOff>190500</xdr:colOff>
                    <xdr:row>46</xdr:row>
                    <xdr:rowOff>114300</xdr:rowOff>
                  </from>
                  <to>
                    <xdr:col>13</xdr:col>
                    <xdr:colOff>1085850</xdr:colOff>
                    <xdr:row>46</xdr:row>
                    <xdr:rowOff>314325</xdr:rowOff>
                  </to>
                </anchor>
              </controlPr>
            </control>
          </mc:Choice>
        </mc:AlternateContent>
        <mc:AlternateContent xmlns:mc="http://schemas.openxmlformats.org/markup-compatibility/2006">
          <mc:Choice Requires="x14">
            <control shapeId="1111" r:id="rId92" name="Drop Down 87">
              <controlPr defaultSize="0" autoLine="0" autoPict="0">
                <anchor moveWithCells="1">
                  <from>
                    <xdr:col>13</xdr:col>
                    <xdr:colOff>190500</xdr:colOff>
                    <xdr:row>47</xdr:row>
                    <xdr:rowOff>114300</xdr:rowOff>
                  </from>
                  <to>
                    <xdr:col>13</xdr:col>
                    <xdr:colOff>1085850</xdr:colOff>
                    <xdr:row>47</xdr:row>
                    <xdr:rowOff>314325</xdr:rowOff>
                  </to>
                </anchor>
              </controlPr>
            </control>
          </mc:Choice>
        </mc:AlternateContent>
        <mc:AlternateContent xmlns:mc="http://schemas.openxmlformats.org/markup-compatibility/2006">
          <mc:Choice Requires="x14">
            <control shapeId="1112" r:id="rId93" name="Drop Down 88">
              <controlPr defaultSize="0" autoLine="0" autoPict="0">
                <anchor moveWithCells="1">
                  <from>
                    <xdr:col>13</xdr:col>
                    <xdr:colOff>190500</xdr:colOff>
                    <xdr:row>48</xdr:row>
                    <xdr:rowOff>114300</xdr:rowOff>
                  </from>
                  <to>
                    <xdr:col>13</xdr:col>
                    <xdr:colOff>1085850</xdr:colOff>
                    <xdr:row>48</xdr:row>
                    <xdr:rowOff>314325</xdr:rowOff>
                  </to>
                </anchor>
              </controlPr>
            </control>
          </mc:Choice>
        </mc:AlternateContent>
        <mc:AlternateContent xmlns:mc="http://schemas.openxmlformats.org/markup-compatibility/2006">
          <mc:Choice Requires="x14">
            <control shapeId="1113" r:id="rId94" name="Drop Down 89">
              <controlPr defaultSize="0" autoLine="0" autoPict="0">
                <anchor moveWithCells="1">
                  <from>
                    <xdr:col>13</xdr:col>
                    <xdr:colOff>190500</xdr:colOff>
                    <xdr:row>49</xdr:row>
                    <xdr:rowOff>114300</xdr:rowOff>
                  </from>
                  <to>
                    <xdr:col>13</xdr:col>
                    <xdr:colOff>1085850</xdr:colOff>
                    <xdr:row>49</xdr:row>
                    <xdr:rowOff>314325</xdr:rowOff>
                  </to>
                </anchor>
              </controlPr>
            </control>
          </mc:Choice>
        </mc:AlternateContent>
        <mc:AlternateContent xmlns:mc="http://schemas.openxmlformats.org/markup-compatibility/2006">
          <mc:Choice Requires="x14">
            <control shapeId="1114" r:id="rId95" name="Drop Down 90">
              <controlPr defaultSize="0" autoLine="0" autoPict="0">
                <anchor moveWithCells="1">
                  <from>
                    <xdr:col>13</xdr:col>
                    <xdr:colOff>190500</xdr:colOff>
                    <xdr:row>50</xdr:row>
                    <xdr:rowOff>114300</xdr:rowOff>
                  </from>
                  <to>
                    <xdr:col>13</xdr:col>
                    <xdr:colOff>1085850</xdr:colOff>
                    <xdr:row>50</xdr:row>
                    <xdr:rowOff>314325</xdr:rowOff>
                  </to>
                </anchor>
              </controlPr>
            </control>
          </mc:Choice>
        </mc:AlternateContent>
        <mc:AlternateContent xmlns:mc="http://schemas.openxmlformats.org/markup-compatibility/2006">
          <mc:Choice Requires="x14">
            <control shapeId="1115" r:id="rId96" name="Drop Down 91">
              <controlPr defaultSize="0" autoLine="0" autoPict="0">
                <anchor moveWithCells="1">
                  <from>
                    <xdr:col>13</xdr:col>
                    <xdr:colOff>190500</xdr:colOff>
                    <xdr:row>51</xdr:row>
                    <xdr:rowOff>114300</xdr:rowOff>
                  </from>
                  <to>
                    <xdr:col>13</xdr:col>
                    <xdr:colOff>1085850</xdr:colOff>
                    <xdr:row>51</xdr:row>
                    <xdr:rowOff>314325</xdr:rowOff>
                  </to>
                </anchor>
              </controlPr>
            </control>
          </mc:Choice>
        </mc:AlternateContent>
        <mc:AlternateContent xmlns:mc="http://schemas.openxmlformats.org/markup-compatibility/2006">
          <mc:Choice Requires="x14">
            <control shapeId="1116" r:id="rId97" name="Drop Down 92">
              <controlPr defaultSize="0" autoLine="0" autoPict="0">
                <anchor moveWithCells="1">
                  <from>
                    <xdr:col>13</xdr:col>
                    <xdr:colOff>190500</xdr:colOff>
                    <xdr:row>52</xdr:row>
                    <xdr:rowOff>114300</xdr:rowOff>
                  </from>
                  <to>
                    <xdr:col>13</xdr:col>
                    <xdr:colOff>1085850</xdr:colOff>
                    <xdr:row>52</xdr:row>
                    <xdr:rowOff>314325</xdr:rowOff>
                  </to>
                </anchor>
              </controlPr>
            </control>
          </mc:Choice>
        </mc:AlternateContent>
        <mc:AlternateContent xmlns:mc="http://schemas.openxmlformats.org/markup-compatibility/2006">
          <mc:Choice Requires="x14">
            <control shapeId="1117" r:id="rId98" name="Drop Down 93">
              <controlPr defaultSize="0" autoLine="0" autoPict="0">
                <anchor moveWithCells="1">
                  <from>
                    <xdr:col>13</xdr:col>
                    <xdr:colOff>190500</xdr:colOff>
                    <xdr:row>53</xdr:row>
                    <xdr:rowOff>114300</xdr:rowOff>
                  </from>
                  <to>
                    <xdr:col>13</xdr:col>
                    <xdr:colOff>1085850</xdr:colOff>
                    <xdr:row>53</xdr:row>
                    <xdr:rowOff>314325</xdr:rowOff>
                  </to>
                </anchor>
              </controlPr>
            </control>
          </mc:Choice>
        </mc:AlternateContent>
        <mc:AlternateContent xmlns:mc="http://schemas.openxmlformats.org/markup-compatibility/2006">
          <mc:Choice Requires="x14">
            <control shapeId="1118" r:id="rId99" name="Drop Down 94">
              <controlPr defaultSize="0" autoLine="0" autoPict="0">
                <anchor moveWithCells="1">
                  <from>
                    <xdr:col>13</xdr:col>
                    <xdr:colOff>190500</xdr:colOff>
                    <xdr:row>54</xdr:row>
                    <xdr:rowOff>114300</xdr:rowOff>
                  </from>
                  <to>
                    <xdr:col>13</xdr:col>
                    <xdr:colOff>1085850</xdr:colOff>
                    <xdr:row>54</xdr:row>
                    <xdr:rowOff>314325</xdr:rowOff>
                  </to>
                </anchor>
              </controlPr>
            </control>
          </mc:Choice>
        </mc:AlternateContent>
        <mc:AlternateContent xmlns:mc="http://schemas.openxmlformats.org/markup-compatibility/2006">
          <mc:Choice Requires="x14">
            <control shapeId="1119" r:id="rId100" name="Drop Down 95">
              <controlPr defaultSize="0" autoLine="0" autoPict="0">
                <anchor moveWithCells="1">
                  <from>
                    <xdr:col>13</xdr:col>
                    <xdr:colOff>190500</xdr:colOff>
                    <xdr:row>55</xdr:row>
                    <xdr:rowOff>114300</xdr:rowOff>
                  </from>
                  <to>
                    <xdr:col>13</xdr:col>
                    <xdr:colOff>1085850</xdr:colOff>
                    <xdr:row>55</xdr:row>
                    <xdr:rowOff>314325</xdr:rowOff>
                  </to>
                </anchor>
              </controlPr>
            </control>
          </mc:Choice>
        </mc:AlternateContent>
        <mc:AlternateContent xmlns:mc="http://schemas.openxmlformats.org/markup-compatibility/2006">
          <mc:Choice Requires="x14">
            <control shapeId="1120" r:id="rId101" name="Drop Down 96">
              <controlPr defaultSize="0" autoLine="0" autoPict="0">
                <anchor moveWithCells="1">
                  <from>
                    <xdr:col>13</xdr:col>
                    <xdr:colOff>190500</xdr:colOff>
                    <xdr:row>56</xdr:row>
                    <xdr:rowOff>114300</xdr:rowOff>
                  </from>
                  <to>
                    <xdr:col>13</xdr:col>
                    <xdr:colOff>1085850</xdr:colOff>
                    <xdr:row>56</xdr:row>
                    <xdr:rowOff>314325</xdr:rowOff>
                  </to>
                </anchor>
              </controlPr>
            </control>
          </mc:Choice>
        </mc:AlternateContent>
        <mc:AlternateContent xmlns:mc="http://schemas.openxmlformats.org/markup-compatibility/2006">
          <mc:Choice Requires="x14">
            <control shapeId="1121" r:id="rId102" name="Drop Down 97">
              <controlPr defaultSize="0" autoLine="0" autoPict="0">
                <anchor moveWithCells="1">
                  <from>
                    <xdr:col>13</xdr:col>
                    <xdr:colOff>190500</xdr:colOff>
                    <xdr:row>57</xdr:row>
                    <xdr:rowOff>114300</xdr:rowOff>
                  </from>
                  <to>
                    <xdr:col>13</xdr:col>
                    <xdr:colOff>1085850</xdr:colOff>
                    <xdr:row>57</xdr:row>
                    <xdr:rowOff>314325</xdr:rowOff>
                  </to>
                </anchor>
              </controlPr>
            </control>
          </mc:Choice>
        </mc:AlternateContent>
        <mc:AlternateContent xmlns:mc="http://schemas.openxmlformats.org/markup-compatibility/2006">
          <mc:Choice Requires="x14">
            <control shapeId="1122" r:id="rId103" name="Drop Down 98">
              <controlPr defaultSize="0" autoLine="0" autoPict="0">
                <anchor moveWithCells="1">
                  <from>
                    <xdr:col>13</xdr:col>
                    <xdr:colOff>190500</xdr:colOff>
                    <xdr:row>58</xdr:row>
                    <xdr:rowOff>114300</xdr:rowOff>
                  </from>
                  <to>
                    <xdr:col>13</xdr:col>
                    <xdr:colOff>1085850</xdr:colOff>
                    <xdr:row>58</xdr:row>
                    <xdr:rowOff>314325</xdr:rowOff>
                  </to>
                </anchor>
              </controlPr>
            </control>
          </mc:Choice>
        </mc:AlternateContent>
        <mc:AlternateContent xmlns:mc="http://schemas.openxmlformats.org/markup-compatibility/2006">
          <mc:Choice Requires="x14">
            <control shapeId="1123" r:id="rId104" name="Drop Down 99">
              <controlPr defaultSize="0" autoLine="0" autoPict="0">
                <anchor moveWithCells="1">
                  <from>
                    <xdr:col>13</xdr:col>
                    <xdr:colOff>190500</xdr:colOff>
                    <xdr:row>59</xdr:row>
                    <xdr:rowOff>114300</xdr:rowOff>
                  </from>
                  <to>
                    <xdr:col>13</xdr:col>
                    <xdr:colOff>1085850</xdr:colOff>
                    <xdr:row>59</xdr:row>
                    <xdr:rowOff>314325</xdr:rowOff>
                  </to>
                </anchor>
              </controlPr>
            </control>
          </mc:Choice>
        </mc:AlternateContent>
        <mc:AlternateContent xmlns:mc="http://schemas.openxmlformats.org/markup-compatibility/2006">
          <mc:Choice Requires="x14">
            <control shapeId="1124" r:id="rId105" name="Drop Down 100">
              <controlPr defaultSize="0" autoLine="0" autoPict="0">
                <anchor moveWithCells="1">
                  <from>
                    <xdr:col>13</xdr:col>
                    <xdr:colOff>190500</xdr:colOff>
                    <xdr:row>60</xdr:row>
                    <xdr:rowOff>114300</xdr:rowOff>
                  </from>
                  <to>
                    <xdr:col>13</xdr:col>
                    <xdr:colOff>1085850</xdr:colOff>
                    <xdr:row>60</xdr:row>
                    <xdr:rowOff>314325</xdr:rowOff>
                  </to>
                </anchor>
              </controlPr>
            </control>
          </mc:Choice>
        </mc:AlternateContent>
        <mc:AlternateContent xmlns:mc="http://schemas.openxmlformats.org/markup-compatibility/2006">
          <mc:Choice Requires="x14">
            <control shapeId="1176" r:id="rId106" name="Drop Down 152">
              <controlPr defaultSize="0" autoLine="0" autoPict="0">
                <anchor moveWithCells="1">
                  <from>
                    <xdr:col>10</xdr:col>
                    <xdr:colOff>190500</xdr:colOff>
                    <xdr:row>10</xdr:row>
                    <xdr:rowOff>114300</xdr:rowOff>
                  </from>
                  <to>
                    <xdr:col>10</xdr:col>
                    <xdr:colOff>1095375</xdr:colOff>
                    <xdr:row>10</xdr:row>
                    <xdr:rowOff>314325</xdr:rowOff>
                  </to>
                </anchor>
              </controlPr>
            </control>
          </mc:Choice>
        </mc:AlternateContent>
        <mc:AlternateContent xmlns:mc="http://schemas.openxmlformats.org/markup-compatibility/2006">
          <mc:Choice Requires="x14">
            <control shapeId="1177" r:id="rId107" name="Drop Down 153">
              <controlPr defaultSize="0" autoLine="0" autoPict="0">
                <anchor moveWithCells="1">
                  <from>
                    <xdr:col>10</xdr:col>
                    <xdr:colOff>190500</xdr:colOff>
                    <xdr:row>12</xdr:row>
                    <xdr:rowOff>114300</xdr:rowOff>
                  </from>
                  <to>
                    <xdr:col>10</xdr:col>
                    <xdr:colOff>1095375</xdr:colOff>
                    <xdr:row>12</xdr:row>
                    <xdr:rowOff>314325</xdr:rowOff>
                  </to>
                </anchor>
              </controlPr>
            </control>
          </mc:Choice>
        </mc:AlternateContent>
        <mc:AlternateContent xmlns:mc="http://schemas.openxmlformats.org/markup-compatibility/2006">
          <mc:Choice Requires="x14">
            <control shapeId="1178" r:id="rId108" name="Drop Down 154">
              <controlPr defaultSize="0" autoLine="0" autoPict="0">
                <anchor moveWithCells="1">
                  <from>
                    <xdr:col>10</xdr:col>
                    <xdr:colOff>190500</xdr:colOff>
                    <xdr:row>13</xdr:row>
                    <xdr:rowOff>114300</xdr:rowOff>
                  </from>
                  <to>
                    <xdr:col>10</xdr:col>
                    <xdr:colOff>1095375</xdr:colOff>
                    <xdr:row>13</xdr:row>
                    <xdr:rowOff>314325</xdr:rowOff>
                  </to>
                </anchor>
              </controlPr>
            </control>
          </mc:Choice>
        </mc:AlternateContent>
        <mc:AlternateContent xmlns:mc="http://schemas.openxmlformats.org/markup-compatibility/2006">
          <mc:Choice Requires="x14">
            <control shapeId="1179" r:id="rId109" name="Drop Down 155">
              <controlPr defaultSize="0" autoLine="0" autoPict="0">
                <anchor moveWithCells="1">
                  <from>
                    <xdr:col>10</xdr:col>
                    <xdr:colOff>190500</xdr:colOff>
                    <xdr:row>14</xdr:row>
                    <xdr:rowOff>114300</xdr:rowOff>
                  </from>
                  <to>
                    <xdr:col>10</xdr:col>
                    <xdr:colOff>1095375</xdr:colOff>
                    <xdr:row>14</xdr:row>
                    <xdr:rowOff>314325</xdr:rowOff>
                  </to>
                </anchor>
              </controlPr>
            </control>
          </mc:Choice>
        </mc:AlternateContent>
        <mc:AlternateContent xmlns:mc="http://schemas.openxmlformats.org/markup-compatibility/2006">
          <mc:Choice Requires="x14">
            <control shapeId="1180" r:id="rId110" name="Drop Down 156">
              <controlPr defaultSize="0" autoLine="0" autoPict="0">
                <anchor moveWithCells="1">
                  <from>
                    <xdr:col>10</xdr:col>
                    <xdr:colOff>190500</xdr:colOff>
                    <xdr:row>15</xdr:row>
                    <xdr:rowOff>114300</xdr:rowOff>
                  </from>
                  <to>
                    <xdr:col>10</xdr:col>
                    <xdr:colOff>1095375</xdr:colOff>
                    <xdr:row>15</xdr:row>
                    <xdr:rowOff>314325</xdr:rowOff>
                  </to>
                </anchor>
              </controlPr>
            </control>
          </mc:Choice>
        </mc:AlternateContent>
        <mc:AlternateContent xmlns:mc="http://schemas.openxmlformats.org/markup-compatibility/2006">
          <mc:Choice Requires="x14">
            <control shapeId="1181" r:id="rId111" name="Drop Down 157">
              <controlPr defaultSize="0" autoLine="0" autoPict="0">
                <anchor moveWithCells="1">
                  <from>
                    <xdr:col>10</xdr:col>
                    <xdr:colOff>190500</xdr:colOff>
                    <xdr:row>16</xdr:row>
                    <xdr:rowOff>114300</xdr:rowOff>
                  </from>
                  <to>
                    <xdr:col>10</xdr:col>
                    <xdr:colOff>1095375</xdr:colOff>
                    <xdr:row>16</xdr:row>
                    <xdr:rowOff>314325</xdr:rowOff>
                  </to>
                </anchor>
              </controlPr>
            </control>
          </mc:Choice>
        </mc:AlternateContent>
        <mc:AlternateContent xmlns:mc="http://schemas.openxmlformats.org/markup-compatibility/2006">
          <mc:Choice Requires="x14">
            <control shapeId="1182" r:id="rId112" name="Drop Down 158">
              <controlPr defaultSize="0" autoLine="0" autoPict="0">
                <anchor moveWithCells="1">
                  <from>
                    <xdr:col>10</xdr:col>
                    <xdr:colOff>190500</xdr:colOff>
                    <xdr:row>17</xdr:row>
                    <xdr:rowOff>114300</xdr:rowOff>
                  </from>
                  <to>
                    <xdr:col>10</xdr:col>
                    <xdr:colOff>1095375</xdr:colOff>
                    <xdr:row>17</xdr:row>
                    <xdr:rowOff>314325</xdr:rowOff>
                  </to>
                </anchor>
              </controlPr>
            </control>
          </mc:Choice>
        </mc:AlternateContent>
        <mc:AlternateContent xmlns:mc="http://schemas.openxmlformats.org/markup-compatibility/2006">
          <mc:Choice Requires="x14">
            <control shapeId="1183" r:id="rId113" name="Drop Down 159">
              <controlPr defaultSize="0" autoLine="0" autoPict="0">
                <anchor moveWithCells="1">
                  <from>
                    <xdr:col>10</xdr:col>
                    <xdr:colOff>190500</xdr:colOff>
                    <xdr:row>18</xdr:row>
                    <xdr:rowOff>114300</xdr:rowOff>
                  </from>
                  <to>
                    <xdr:col>10</xdr:col>
                    <xdr:colOff>1095375</xdr:colOff>
                    <xdr:row>18</xdr:row>
                    <xdr:rowOff>314325</xdr:rowOff>
                  </to>
                </anchor>
              </controlPr>
            </control>
          </mc:Choice>
        </mc:AlternateContent>
        <mc:AlternateContent xmlns:mc="http://schemas.openxmlformats.org/markup-compatibility/2006">
          <mc:Choice Requires="x14">
            <control shapeId="1184" r:id="rId114" name="Drop Down 160">
              <controlPr defaultSize="0" autoLine="0" autoPict="0">
                <anchor moveWithCells="1">
                  <from>
                    <xdr:col>10</xdr:col>
                    <xdr:colOff>190500</xdr:colOff>
                    <xdr:row>19</xdr:row>
                    <xdr:rowOff>114300</xdr:rowOff>
                  </from>
                  <to>
                    <xdr:col>10</xdr:col>
                    <xdr:colOff>1095375</xdr:colOff>
                    <xdr:row>19</xdr:row>
                    <xdr:rowOff>314325</xdr:rowOff>
                  </to>
                </anchor>
              </controlPr>
            </control>
          </mc:Choice>
        </mc:AlternateContent>
        <mc:AlternateContent xmlns:mc="http://schemas.openxmlformats.org/markup-compatibility/2006">
          <mc:Choice Requires="x14">
            <control shapeId="1185" r:id="rId115" name="Drop Down 161">
              <controlPr defaultSize="0" autoLine="0" autoPict="0">
                <anchor moveWithCells="1">
                  <from>
                    <xdr:col>10</xdr:col>
                    <xdr:colOff>190500</xdr:colOff>
                    <xdr:row>20</xdr:row>
                    <xdr:rowOff>114300</xdr:rowOff>
                  </from>
                  <to>
                    <xdr:col>10</xdr:col>
                    <xdr:colOff>1095375</xdr:colOff>
                    <xdr:row>20</xdr:row>
                    <xdr:rowOff>314325</xdr:rowOff>
                  </to>
                </anchor>
              </controlPr>
            </control>
          </mc:Choice>
        </mc:AlternateContent>
        <mc:AlternateContent xmlns:mc="http://schemas.openxmlformats.org/markup-compatibility/2006">
          <mc:Choice Requires="x14">
            <control shapeId="1186" r:id="rId116" name="Drop Down 162">
              <controlPr defaultSize="0" autoLine="0" autoPict="0">
                <anchor moveWithCells="1">
                  <from>
                    <xdr:col>10</xdr:col>
                    <xdr:colOff>190500</xdr:colOff>
                    <xdr:row>21</xdr:row>
                    <xdr:rowOff>114300</xdr:rowOff>
                  </from>
                  <to>
                    <xdr:col>10</xdr:col>
                    <xdr:colOff>1095375</xdr:colOff>
                    <xdr:row>21</xdr:row>
                    <xdr:rowOff>314325</xdr:rowOff>
                  </to>
                </anchor>
              </controlPr>
            </control>
          </mc:Choice>
        </mc:AlternateContent>
        <mc:AlternateContent xmlns:mc="http://schemas.openxmlformats.org/markup-compatibility/2006">
          <mc:Choice Requires="x14">
            <control shapeId="1187" r:id="rId117" name="Drop Down 163">
              <controlPr defaultSize="0" autoLine="0" autoPict="0">
                <anchor moveWithCells="1">
                  <from>
                    <xdr:col>10</xdr:col>
                    <xdr:colOff>190500</xdr:colOff>
                    <xdr:row>22</xdr:row>
                    <xdr:rowOff>114300</xdr:rowOff>
                  </from>
                  <to>
                    <xdr:col>10</xdr:col>
                    <xdr:colOff>1095375</xdr:colOff>
                    <xdr:row>22</xdr:row>
                    <xdr:rowOff>314325</xdr:rowOff>
                  </to>
                </anchor>
              </controlPr>
            </control>
          </mc:Choice>
        </mc:AlternateContent>
        <mc:AlternateContent xmlns:mc="http://schemas.openxmlformats.org/markup-compatibility/2006">
          <mc:Choice Requires="x14">
            <control shapeId="1188" r:id="rId118" name="Drop Down 164">
              <controlPr defaultSize="0" autoLine="0" autoPict="0">
                <anchor moveWithCells="1">
                  <from>
                    <xdr:col>10</xdr:col>
                    <xdr:colOff>190500</xdr:colOff>
                    <xdr:row>23</xdr:row>
                    <xdr:rowOff>114300</xdr:rowOff>
                  </from>
                  <to>
                    <xdr:col>10</xdr:col>
                    <xdr:colOff>1095375</xdr:colOff>
                    <xdr:row>23</xdr:row>
                    <xdr:rowOff>314325</xdr:rowOff>
                  </to>
                </anchor>
              </controlPr>
            </control>
          </mc:Choice>
        </mc:AlternateContent>
        <mc:AlternateContent xmlns:mc="http://schemas.openxmlformats.org/markup-compatibility/2006">
          <mc:Choice Requires="x14">
            <control shapeId="1189" r:id="rId119" name="Drop Down 165">
              <controlPr defaultSize="0" autoLine="0" autoPict="0">
                <anchor moveWithCells="1">
                  <from>
                    <xdr:col>10</xdr:col>
                    <xdr:colOff>190500</xdr:colOff>
                    <xdr:row>24</xdr:row>
                    <xdr:rowOff>114300</xdr:rowOff>
                  </from>
                  <to>
                    <xdr:col>10</xdr:col>
                    <xdr:colOff>1095375</xdr:colOff>
                    <xdr:row>24</xdr:row>
                    <xdr:rowOff>314325</xdr:rowOff>
                  </to>
                </anchor>
              </controlPr>
            </control>
          </mc:Choice>
        </mc:AlternateContent>
        <mc:AlternateContent xmlns:mc="http://schemas.openxmlformats.org/markup-compatibility/2006">
          <mc:Choice Requires="x14">
            <control shapeId="1190" r:id="rId120" name="Drop Down 166">
              <controlPr defaultSize="0" autoLine="0" autoPict="0">
                <anchor moveWithCells="1">
                  <from>
                    <xdr:col>10</xdr:col>
                    <xdr:colOff>190500</xdr:colOff>
                    <xdr:row>25</xdr:row>
                    <xdr:rowOff>114300</xdr:rowOff>
                  </from>
                  <to>
                    <xdr:col>10</xdr:col>
                    <xdr:colOff>1095375</xdr:colOff>
                    <xdr:row>25</xdr:row>
                    <xdr:rowOff>314325</xdr:rowOff>
                  </to>
                </anchor>
              </controlPr>
            </control>
          </mc:Choice>
        </mc:AlternateContent>
        <mc:AlternateContent xmlns:mc="http://schemas.openxmlformats.org/markup-compatibility/2006">
          <mc:Choice Requires="x14">
            <control shapeId="1191" r:id="rId121" name="Drop Down 167">
              <controlPr defaultSize="0" autoLine="0" autoPict="0">
                <anchor moveWithCells="1">
                  <from>
                    <xdr:col>10</xdr:col>
                    <xdr:colOff>190500</xdr:colOff>
                    <xdr:row>26</xdr:row>
                    <xdr:rowOff>114300</xdr:rowOff>
                  </from>
                  <to>
                    <xdr:col>10</xdr:col>
                    <xdr:colOff>1095375</xdr:colOff>
                    <xdr:row>26</xdr:row>
                    <xdr:rowOff>314325</xdr:rowOff>
                  </to>
                </anchor>
              </controlPr>
            </control>
          </mc:Choice>
        </mc:AlternateContent>
        <mc:AlternateContent xmlns:mc="http://schemas.openxmlformats.org/markup-compatibility/2006">
          <mc:Choice Requires="x14">
            <control shapeId="1192" r:id="rId122" name="Drop Down 168">
              <controlPr defaultSize="0" autoLine="0" autoPict="0">
                <anchor moveWithCells="1">
                  <from>
                    <xdr:col>10</xdr:col>
                    <xdr:colOff>190500</xdr:colOff>
                    <xdr:row>27</xdr:row>
                    <xdr:rowOff>114300</xdr:rowOff>
                  </from>
                  <to>
                    <xdr:col>10</xdr:col>
                    <xdr:colOff>1095375</xdr:colOff>
                    <xdr:row>27</xdr:row>
                    <xdr:rowOff>314325</xdr:rowOff>
                  </to>
                </anchor>
              </controlPr>
            </control>
          </mc:Choice>
        </mc:AlternateContent>
        <mc:AlternateContent xmlns:mc="http://schemas.openxmlformats.org/markup-compatibility/2006">
          <mc:Choice Requires="x14">
            <control shapeId="1193" r:id="rId123" name="Drop Down 169">
              <controlPr defaultSize="0" autoLine="0" autoPict="0">
                <anchor moveWithCells="1">
                  <from>
                    <xdr:col>10</xdr:col>
                    <xdr:colOff>190500</xdr:colOff>
                    <xdr:row>28</xdr:row>
                    <xdr:rowOff>114300</xdr:rowOff>
                  </from>
                  <to>
                    <xdr:col>10</xdr:col>
                    <xdr:colOff>1095375</xdr:colOff>
                    <xdr:row>28</xdr:row>
                    <xdr:rowOff>314325</xdr:rowOff>
                  </to>
                </anchor>
              </controlPr>
            </control>
          </mc:Choice>
        </mc:AlternateContent>
        <mc:AlternateContent xmlns:mc="http://schemas.openxmlformats.org/markup-compatibility/2006">
          <mc:Choice Requires="x14">
            <control shapeId="1194" r:id="rId124" name="Drop Down 170">
              <controlPr defaultSize="0" autoLine="0" autoPict="0">
                <anchor moveWithCells="1">
                  <from>
                    <xdr:col>10</xdr:col>
                    <xdr:colOff>190500</xdr:colOff>
                    <xdr:row>29</xdr:row>
                    <xdr:rowOff>114300</xdr:rowOff>
                  </from>
                  <to>
                    <xdr:col>10</xdr:col>
                    <xdr:colOff>1095375</xdr:colOff>
                    <xdr:row>29</xdr:row>
                    <xdr:rowOff>314325</xdr:rowOff>
                  </to>
                </anchor>
              </controlPr>
            </control>
          </mc:Choice>
        </mc:AlternateContent>
        <mc:AlternateContent xmlns:mc="http://schemas.openxmlformats.org/markup-compatibility/2006">
          <mc:Choice Requires="x14">
            <control shapeId="1195" r:id="rId125" name="Drop Down 171">
              <controlPr defaultSize="0" autoLine="0" autoPict="0">
                <anchor moveWithCells="1">
                  <from>
                    <xdr:col>10</xdr:col>
                    <xdr:colOff>190500</xdr:colOff>
                    <xdr:row>30</xdr:row>
                    <xdr:rowOff>114300</xdr:rowOff>
                  </from>
                  <to>
                    <xdr:col>10</xdr:col>
                    <xdr:colOff>1095375</xdr:colOff>
                    <xdr:row>30</xdr:row>
                    <xdr:rowOff>314325</xdr:rowOff>
                  </to>
                </anchor>
              </controlPr>
            </control>
          </mc:Choice>
        </mc:AlternateContent>
        <mc:AlternateContent xmlns:mc="http://schemas.openxmlformats.org/markup-compatibility/2006">
          <mc:Choice Requires="x14">
            <control shapeId="1196" r:id="rId126" name="Drop Down 172">
              <controlPr defaultSize="0" autoLine="0" autoPict="0">
                <anchor moveWithCells="1">
                  <from>
                    <xdr:col>10</xdr:col>
                    <xdr:colOff>190500</xdr:colOff>
                    <xdr:row>31</xdr:row>
                    <xdr:rowOff>114300</xdr:rowOff>
                  </from>
                  <to>
                    <xdr:col>10</xdr:col>
                    <xdr:colOff>1095375</xdr:colOff>
                    <xdr:row>31</xdr:row>
                    <xdr:rowOff>314325</xdr:rowOff>
                  </to>
                </anchor>
              </controlPr>
            </control>
          </mc:Choice>
        </mc:AlternateContent>
        <mc:AlternateContent xmlns:mc="http://schemas.openxmlformats.org/markup-compatibility/2006">
          <mc:Choice Requires="x14">
            <control shapeId="1197" r:id="rId127" name="Drop Down 173">
              <controlPr defaultSize="0" autoLine="0" autoPict="0">
                <anchor moveWithCells="1">
                  <from>
                    <xdr:col>10</xdr:col>
                    <xdr:colOff>190500</xdr:colOff>
                    <xdr:row>32</xdr:row>
                    <xdr:rowOff>114300</xdr:rowOff>
                  </from>
                  <to>
                    <xdr:col>10</xdr:col>
                    <xdr:colOff>1095375</xdr:colOff>
                    <xdr:row>32</xdr:row>
                    <xdr:rowOff>314325</xdr:rowOff>
                  </to>
                </anchor>
              </controlPr>
            </control>
          </mc:Choice>
        </mc:AlternateContent>
        <mc:AlternateContent xmlns:mc="http://schemas.openxmlformats.org/markup-compatibility/2006">
          <mc:Choice Requires="x14">
            <control shapeId="1199" r:id="rId128" name="Drop Down 175">
              <controlPr defaultSize="0" autoLine="0" autoPict="0">
                <anchor moveWithCells="1">
                  <from>
                    <xdr:col>10</xdr:col>
                    <xdr:colOff>190500</xdr:colOff>
                    <xdr:row>33</xdr:row>
                    <xdr:rowOff>114300</xdr:rowOff>
                  </from>
                  <to>
                    <xdr:col>10</xdr:col>
                    <xdr:colOff>1095375</xdr:colOff>
                    <xdr:row>33</xdr:row>
                    <xdr:rowOff>314325</xdr:rowOff>
                  </to>
                </anchor>
              </controlPr>
            </control>
          </mc:Choice>
        </mc:AlternateContent>
        <mc:AlternateContent xmlns:mc="http://schemas.openxmlformats.org/markup-compatibility/2006">
          <mc:Choice Requires="x14">
            <control shapeId="1200" r:id="rId129" name="Drop Down 176">
              <controlPr defaultSize="0" autoLine="0" autoPict="0">
                <anchor moveWithCells="1">
                  <from>
                    <xdr:col>10</xdr:col>
                    <xdr:colOff>190500</xdr:colOff>
                    <xdr:row>34</xdr:row>
                    <xdr:rowOff>114300</xdr:rowOff>
                  </from>
                  <to>
                    <xdr:col>10</xdr:col>
                    <xdr:colOff>1095375</xdr:colOff>
                    <xdr:row>34</xdr:row>
                    <xdr:rowOff>314325</xdr:rowOff>
                  </to>
                </anchor>
              </controlPr>
            </control>
          </mc:Choice>
        </mc:AlternateContent>
        <mc:AlternateContent xmlns:mc="http://schemas.openxmlformats.org/markup-compatibility/2006">
          <mc:Choice Requires="x14">
            <control shapeId="1202" r:id="rId130" name="Drop Down 178">
              <controlPr defaultSize="0" autoLine="0" autoPict="0">
                <anchor moveWithCells="1">
                  <from>
                    <xdr:col>10</xdr:col>
                    <xdr:colOff>190500</xdr:colOff>
                    <xdr:row>35</xdr:row>
                    <xdr:rowOff>114300</xdr:rowOff>
                  </from>
                  <to>
                    <xdr:col>10</xdr:col>
                    <xdr:colOff>1095375</xdr:colOff>
                    <xdr:row>35</xdr:row>
                    <xdr:rowOff>314325</xdr:rowOff>
                  </to>
                </anchor>
              </controlPr>
            </control>
          </mc:Choice>
        </mc:AlternateContent>
        <mc:AlternateContent xmlns:mc="http://schemas.openxmlformats.org/markup-compatibility/2006">
          <mc:Choice Requires="x14">
            <control shapeId="1203" r:id="rId131" name="Drop Down 179">
              <controlPr defaultSize="0" autoLine="0" autoPict="0">
                <anchor moveWithCells="1">
                  <from>
                    <xdr:col>10</xdr:col>
                    <xdr:colOff>190500</xdr:colOff>
                    <xdr:row>36</xdr:row>
                    <xdr:rowOff>114300</xdr:rowOff>
                  </from>
                  <to>
                    <xdr:col>10</xdr:col>
                    <xdr:colOff>1095375</xdr:colOff>
                    <xdr:row>36</xdr:row>
                    <xdr:rowOff>314325</xdr:rowOff>
                  </to>
                </anchor>
              </controlPr>
            </control>
          </mc:Choice>
        </mc:AlternateContent>
        <mc:AlternateContent xmlns:mc="http://schemas.openxmlformats.org/markup-compatibility/2006">
          <mc:Choice Requires="x14">
            <control shapeId="1204" r:id="rId132" name="Drop Down 180">
              <controlPr defaultSize="0" autoLine="0" autoPict="0">
                <anchor moveWithCells="1">
                  <from>
                    <xdr:col>10</xdr:col>
                    <xdr:colOff>190500</xdr:colOff>
                    <xdr:row>37</xdr:row>
                    <xdr:rowOff>114300</xdr:rowOff>
                  </from>
                  <to>
                    <xdr:col>10</xdr:col>
                    <xdr:colOff>1095375</xdr:colOff>
                    <xdr:row>37</xdr:row>
                    <xdr:rowOff>314325</xdr:rowOff>
                  </to>
                </anchor>
              </controlPr>
            </control>
          </mc:Choice>
        </mc:AlternateContent>
        <mc:AlternateContent xmlns:mc="http://schemas.openxmlformats.org/markup-compatibility/2006">
          <mc:Choice Requires="x14">
            <control shapeId="1205" r:id="rId133" name="Drop Down 181">
              <controlPr defaultSize="0" autoLine="0" autoPict="0">
                <anchor moveWithCells="1">
                  <from>
                    <xdr:col>10</xdr:col>
                    <xdr:colOff>190500</xdr:colOff>
                    <xdr:row>38</xdr:row>
                    <xdr:rowOff>114300</xdr:rowOff>
                  </from>
                  <to>
                    <xdr:col>10</xdr:col>
                    <xdr:colOff>1095375</xdr:colOff>
                    <xdr:row>38</xdr:row>
                    <xdr:rowOff>314325</xdr:rowOff>
                  </to>
                </anchor>
              </controlPr>
            </control>
          </mc:Choice>
        </mc:AlternateContent>
        <mc:AlternateContent xmlns:mc="http://schemas.openxmlformats.org/markup-compatibility/2006">
          <mc:Choice Requires="x14">
            <control shapeId="1206" r:id="rId134" name="Drop Down 182">
              <controlPr defaultSize="0" autoLine="0" autoPict="0">
                <anchor moveWithCells="1">
                  <from>
                    <xdr:col>10</xdr:col>
                    <xdr:colOff>190500</xdr:colOff>
                    <xdr:row>39</xdr:row>
                    <xdr:rowOff>114300</xdr:rowOff>
                  </from>
                  <to>
                    <xdr:col>10</xdr:col>
                    <xdr:colOff>1095375</xdr:colOff>
                    <xdr:row>39</xdr:row>
                    <xdr:rowOff>314325</xdr:rowOff>
                  </to>
                </anchor>
              </controlPr>
            </control>
          </mc:Choice>
        </mc:AlternateContent>
        <mc:AlternateContent xmlns:mc="http://schemas.openxmlformats.org/markup-compatibility/2006">
          <mc:Choice Requires="x14">
            <control shapeId="1207" r:id="rId135" name="Drop Down 183">
              <controlPr defaultSize="0" autoLine="0" autoPict="0">
                <anchor moveWithCells="1">
                  <from>
                    <xdr:col>10</xdr:col>
                    <xdr:colOff>190500</xdr:colOff>
                    <xdr:row>40</xdr:row>
                    <xdr:rowOff>114300</xdr:rowOff>
                  </from>
                  <to>
                    <xdr:col>10</xdr:col>
                    <xdr:colOff>1095375</xdr:colOff>
                    <xdr:row>40</xdr:row>
                    <xdr:rowOff>314325</xdr:rowOff>
                  </to>
                </anchor>
              </controlPr>
            </control>
          </mc:Choice>
        </mc:AlternateContent>
        <mc:AlternateContent xmlns:mc="http://schemas.openxmlformats.org/markup-compatibility/2006">
          <mc:Choice Requires="x14">
            <control shapeId="1208" r:id="rId136" name="Drop Down 184">
              <controlPr defaultSize="0" autoLine="0" autoPict="0">
                <anchor moveWithCells="1">
                  <from>
                    <xdr:col>10</xdr:col>
                    <xdr:colOff>190500</xdr:colOff>
                    <xdr:row>41</xdr:row>
                    <xdr:rowOff>114300</xdr:rowOff>
                  </from>
                  <to>
                    <xdr:col>10</xdr:col>
                    <xdr:colOff>1095375</xdr:colOff>
                    <xdr:row>41</xdr:row>
                    <xdr:rowOff>314325</xdr:rowOff>
                  </to>
                </anchor>
              </controlPr>
            </control>
          </mc:Choice>
        </mc:AlternateContent>
        <mc:AlternateContent xmlns:mc="http://schemas.openxmlformats.org/markup-compatibility/2006">
          <mc:Choice Requires="x14">
            <control shapeId="1209" r:id="rId137" name="Drop Down 185">
              <controlPr defaultSize="0" autoLine="0" autoPict="0">
                <anchor moveWithCells="1">
                  <from>
                    <xdr:col>10</xdr:col>
                    <xdr:colOff>190500</xdr:colOff>
                    <xdr:row>42</xdr:row>
                    <xdr:rowOff>114300</xdr:rowOff>
                  </from>
                  <to>
                    <xdr:col>10</xdr:col>
                    <xdr:colOff>1095375</xdr:colOff>
                    <xdr:row>42</xdr:row>
                    <xdr:rowOff>314325</xdr:rowOff>
                  </to>
                </anchor>
              </controlPr>
            </control>
          </mc:Choice>
        </mc:AlternateContent>
        <mc:AlternateContent xmlns:mc="http://schemas.openxmlformats.org/markup-compatibility/2006">
          <mc:Choice Requires="x14">
            <control shapeId="1210" r:id="rId138" name="Drop Down 186">
              <controlPr defaultSize="0" autoLine="0" autoPict="0">
                <anchor moveWithCells="1">
                  <from>
                    <xdr:col>10</xdr:col>
                    <xdr:colOff>190500</xdr:colOff>
                    <xdr:row>43</xdr:row>
                    <xdr:rowOff>114300</xdr:rowOff>
                  </from>
                  <to>
                    <xdr:col>10</xdr:col>
                    <xdr:colOff>1095375</xdr:colOff>
                    <xdr:row>43</xdr:row>
                    <xdr:rowOff>314325</xdr:rowOff>
                  </to>
                </anchor>
              </controlPr>
            </control>
          </mc:Choice>
        </mc:AlternateContent>
        <mc:AlternateContent xmlns:mc="http://schemas.openxmlformats.org/markup-compatibility/2006">
          <mc:Choice Requires="x14">
            <control shapeId="1211" r:id="rId139" name="Drop Down 187">
              <controlPr defaultSize="0" autoLine="0" autoPict="0">
                <anchor moveWithCells="1">
                  <from>
                    <xdr:col>10</xdr:col>
                    <xdr:colOff>190500</xdr:colOff>
                    <xdr:row>44</xdr:row>
                    <xdr:rowOff>114300</xdr:rowOff>
                  </from>
                  <to>
                    <xdr:col>10</xdr:col>
                    <xdr:colOff>1095375</xdr:colOff>
                    <xdr:row>44</xdr:row>
                    <xdr:rowOff>314325</xdr:rowOff>
                  </to>
                </anchor>
              </controlPr>
            </control>
          </mc:Choice>
        </mc:AlternateContent>
        <mc:AlternateContent xmlns:mc="http://schemas.openxmlformats.org/markup-compatibility/2006">
          <mc:Choice Requires="x14">
            <control shapeId="1212" r:id="rId140" name="Drop Down 188">
              <controlPr defaultSize="0" autoLine="0" autoPict="0">
                <anchor moveWithCells="1">
                  <from>
                    <xdr:col>10</xdr:col>
                    <xdr:colOff>190500</xdr:colOff>
                    <xdr:row>45</xdr:row>
                    <xdr:rowOff>114300</xdr:rowOff>
                  </from>
                  <to>
                    <xdr:col>10</xdr:col>
                    <xdr:colOff>1095375</xdr:colOff>
                    <xdr:row>45</xdr:row>
                    <xdr:rowOff>314325</xdr:rowOff>
                  </to>
                </anchor>
              </controlPr>
            </control>
          </mc:Choice>
        </mc:AlternateContent>
        <mc:AlternateContent xmlns:mc="http://schemas.openxmlformats.org/markup-compatibility/2006">
          <mc:Choice Requires="x14">
            <control shapeId="1213" r:id="rId141" name="Drop Down 189">
              <controlPr defaultSize="0" autoLine="0" autoPict="0">
                <anchor moveWithCells="1">
                  <from>
                    <xdr:col>10</xdr:col>
                    <xdr:colOff>190500</xdr:colOff>
                    <xdr:row>46</xdr:row>
                    <xdr:rowOff>114300</xdr:rowOff>
                  </from>
                  <to>
                    <xdr:col>10</xdr:col>
                    <xdr:colOff>1095375</xdr:colOff>
                    <xdr:row>46</xdr:row>
                    <xdr:rowOff>314325</xdr:rowOff>
                  </to>
                </anchor>
              </controlPr>
            </control>
          </mc:Choice>
        </mc:AlternateContent>
        <mc:AlternateContent xmlns:mc="http://schemas.openxmlformats.org/markup-compatibility/2006">
          <mc:Choice Requires="x14">
            <control shapeId="1214" r:id="rId142" name="Drop Down 190">
              <controlPr defaultSize="0" autoLine="0" autoPict="0">
                <anchor moveWithCells="1">
                  <from>
                    <xdr:col>10</xdr:col>
                    <xdr:colOff>190500</xdr:colOff>
                    <xdr:row>47</xdr:row>
                    <xdr:rowOff>114300</xdr:rowOff>
                  </from>
                  <to>
                    <xdr:col>10</xdr:col>
                    <xdr:colOff>1095375</xdr:colOff>
                    <xdr:row>47</xdr:row>
                    <xdr:rowOff>314325</xdr:rowOff>
                  </to>
                </anchor>
              </controlPr>
            </control>
          </mc:Choice>
        </mc:AlternateContent>
        <mc:AlternateContent xmlns:mc="http://schemas.openxmlformats.org/markup-compatibility/2006">
          <mc:Choice Requires="x14">
            <control shapeId="1215" r:id="rId143" name="Drop Down 191">
              <controlPr defaultSize="0" autoLine="0" autoPict="0">
                <anchor moveWithCells="1">
                  <from>
                    <xdr:col>10</xdr:col>
                    <xdr:colOff>190500</xdr:colOff>
                    <xdr:row>48</xdr:row>
                    <xdr:rowOff>114300</xdr:rowOff>
                  </from>
                  <to>
                    <xdr:col>10</xdr:col>
                    <xdr:colOff>1095375</xdr:colOff>
                    <xdr:row>48</xdr:row>
                    <xdr:rowOff>314325</xdr:rowOff>
                  </to>
                </anchor>
              </controlPr>
            </control>
          </mc:Choice>
        </mc:AlternateContent>
        <mc:AlternateContent xmlns:mc="http://schemas.openxmlformats.org/markup-compatibility/2006">
          <mc:Choice Requires="x14">
            <control shapeId="1216" r:id="rId144" name="Drop Down 192">
              <controlPr defaultSize="0" autoLine="0" autoPict="0">
                <anchor moveWithCells="1">
                  <from>
                    <xdr:col>10</xdr:col>
                    <xdr:colOff>190500</xdr:colOff>
                    <xdr:row>49</xdr:row>
                    <xdr:rowOff>114300</xdr:rowOff>
                  </from>
                  <to>
                    <xdr:col>10</xdr:col>
                    <xdr:colOff>1095375</xdr:colOff>
                    <xdr:row>49</xdr:row>
                    <xdr:rowOff>314325</xdr:rowOff>
                  </to>
                </anchor>
              </controlPr>
            </control>
          </mc:Choice>
        </mc:AlternateContent>
        <mc:AlternateContent xmlns:mc="http://schemas.openxmlformats.org/markup-compatibility/2006">
          <mc:Choice Requires="x14">
            <control shapeId="1217" r:id="rId145" name="Drop Down 193">
              <controlPr defaultSize="0" autoLine="0" autoPict="0">
                <anchor moveWithCells="1">
                  <from>
                    <xdr:col>10</xdr:col>
                    <xdr:colOff>190500</xdr:colOff>
                    <xdr:row>50</xdr:row>
                    <xdr:rowOff>114300</xdr:rowOff>
                  </from>
                  <to>
                    <xdr:col>10</xdr:col>
                    <xdr:colOff>1095375</xdr:colOff>
                    <xdr:row>50</xdr:row>
                    <xdr:rowOff>314325</xdr:rowOff>
                  </to>
                </anchor>
              </controlPr>
            </control>
          </mc:Choice>
        </mc:AlternateContent>
        <mc:AlternateContent xmlns:mc="http://schemas.openxmlformats.org/markup-compatibility/2006">
          <mc:Choice Requires="x14">
            <control shapeId="1218" r:id="rId146" name="Drop Down 194">
              <controlPr defaultSize="0" autoLine="0" autoPict="0">
                <anchor moveWithCells="1">
                  <from>
                    <xdr:col>10</xdr:col>
                    <xdr:colOff>190500</xdr:colOff>
                    <xdr:row>51</xdr:row>
                    <xdr:rowOff>114300</xdr:rowOff>
                  </from>
                  <to>
                    <xdr:col>10</xdr:col>
                    <xdr:colOff>1095375</xdr:colOff>
                    <xdr:row>51</xdr:row>
                    <xdr:rowOff>314325</xdr:rowOff>
                  </to>
                </anchor>
              </controlPr>
            </control>
          </mc:Choice>
        </mc:AlternateContent>
        <mc:AlternateContent xmlns:mc="http://schemas.openxmlformats.org/markup-compatibility/2006">
          <mc:Choice Requires="x14">
            <control shapeId="1219" r:id="rId147" name="Drop Down 195">
              <controlPr defaultSize="0" autoLine="0" autoPict="0">
                <anchor moveWithCells="1">
                  <from>
                    <xdr:col>10</xdr:col>
                    <xdr:colOff>190500</xdr:colOff>
                    <xdr:row>52</xdr:row>
                    <xdr:rowOff>114300</xdr:rowOff>
                  </from>
                  <to>
                    <xdr:col>10</xdr:col>
                    <xdr:colOff>1095375</xdr:colOff>
                    <xdr:row>52</xdr:row>
                    <xdr:rowOff>314325</xdr:rowOff>
                  </to>
                </anchor>
              </controlPr>
            </control>
          </mc:Choice>
        </mc:AlternateContent>
        <mc:AlternateContent xmlns:mc="http://schemas.openxmlformats.org/markup-compatibility/2006">
          <mc:Choice Requires="x14">
            <control shapeId="1220" r:id="rId148" name="Drop Down 196">
              <controlPr defaultSize="0" autoLine="0" autoPict="0">
                <anchor moveWithCells="1">
                  <from>
                    <xdr:col>10</xdr:col>
                    <xdr:colOff>190500</xdr:colOff>
                    <xdr:row>53</xdr:row>
                    <xdr:rowOff>114300</xdr:rowOff>
                  </from>
                  <to>
                    <xdr:col>10</xdr:col>
                    <xdr:colOff>1095375</xdr:colOff>
                    <xdr:row>53</xdr:row>
                    <xdr:rowOff>314325</xdr:rowOff>
                  </to>
                </anchor>
              </controlPr>
            </control>
          </mc:Choice>
        </mc:AlternateContent>
        <mc:AlternateContent xmlns:mc="http://schemas.openxmlformats.org/markup-compatibility/2006">
          <mc:Choice Requires="x14">
            <control shapeId="1221" r:id="rId149" name="Drop Down 197">
              <controlPr defaultSize="0" autoLine="0" autoPict="0">
                <anchor moveWithCells="1">
                  <from>
                    <xdr:col>10</xdr:col>
                    <xdr:colOff>190500</xdr:colOff>
                    <xdr:row>54</xdr:row>
                    <xdr:rowOff>114300</xdr:rowOff>
                  </from>
                  <to>
                    <xdr:col>10</xdr:col>
                    <xdr:colOff>1095375</xdr:colOff>
                    <xdr:row>54</xdr:row>
                    <xdr:rowOff>314325</xdr:rowOff>
                  </to>
                </anchor>
              </controlPr>
            </control>
          </mc:Choice>
        </mc:AlternateContent>
        <mc:AlternateContent xmlns:mc="http://schemas.openxmlformats.org/markup-compatibility/2006">
          <mc:Choice Requires="x14">
            <control shapeId="1222" r:id="rId150" name="Drop Down 198">
              <controlPr defaultSize="0" autoLine="0" autoPict="0">
                <anchor moveWithCells="1">
                  <from>
                    <xdr:col>10</xdr:col>
                    <xdr:colOff>190500</xdr:colOff>
                    <xdr:row>55</xdr:row>
                    <xdr:rowOff>114300</xdr:rowOff>
                  </from>
                  <to>
                    <xdr:col>10</xdr:col>
                    <xdr:colOff>1095375</xdr:colOff>
                    <xdr:row>55</xdr:row>
                    <xdr:rowOff>314325</xdr:rowOff>
                  </to>
                </anchor>
              </controlPr>
            </control>
          </mc:Choice>
        </mc:AlternateContent>
        <mc:AlternateContent xmlns:mc="http://schemas.openxmlformats.org/markup-compatibility/2006">
          <mc:Choice Requires="x14">
            <control shapeId="1223" r:id="rId151" name="Drop Down 199">
              <controlPr defaultSize="0" autoLine="0" autoPict="0">
                <anchor moveWithCells="1">
                  <from>
                    <xdr:col>10</xdr:col>
                    <xdr:colOff>190500</xdr:colOff>
                    <xdr:row>56</xdr:row>
                    <xdr:rowOff>114300</xdr:rowOff>
                  </from>
                  <to>
                    <xdr:col>10</xdr:col>
                    <xdr:colOff>1095375</xdr:colOff>
                    <xdr:row>56</xdr:row>
                    <xdr:rowOff>314325</xdr:rowOff>
                  </to>
                </anchor>
              </controlPr>
            </control>
          </mc:Choice>
        </mc:AlternateContent>
        <mc:AlternateContent xmlns:mc="http://schemas.openxmlformats.org/markup-compatibility/2006">
          <mc:Choice Requires="x14">
            <control shapeId="1224" r:id="rId152" name="Drop Down 200">
              <controlPr defaultSize="0" autoLine="0" autoPict="0">
                <anchor moveWithCells="1">
                  <from>
                    <xdr:col>10</xdr:col>
                    <xdr:colOff>190500</xdr:colOff>
                    <xdr:row>57</xdr:row>
                    <xdr:rowOff>114300</xdr:rowOff>
                  </from>
                  <to>
                    <xdr:col>10</xdr:col>
                    <xdr:colOff>1095375</xdr:colOff>
                    <xdr:row>57</xdr:row>
                    <xdr:rowOff>314325</xdr:rowOff>
                  </to>
                </anchor>
              </controlPr>
            </control>
          </mc:Choice>
        </mc:AlternateContent>
        <mc:AlternateContent xmlns:mc="http://schemas.openxmlformats.org/markup-compatibility/2006">
          <mc:Choice Requires="x14">
            <control shapeId="1226" r:id="rId153" name="Drop Down 202">
              <controlPr defaultSize="0" autoLine="0" autoPict="0">
                <anchor moveWithCells="1">
                  <from>
                    <xdr:col>10</xdr:col>
                    <xdr:colOff>190500</xdr:colOff>
                    <xdr:row>58</xdr:row>
                    <xdr:rowOff>114300</xdr:rowOff>
                  </from>
                  <to>
                    <xdr:col>10</xdr:col>
                    <xdr:colOff>1095375</xdr:colOff>
                    <xdr:row>58</xdr:row>
                    <xdr:rowOff>314325</xdr:rowOff>
                  </to>
                </anchor>
              </controlPr>
            </control>
          </mc:Choice>
        </mc:AlternateContent>
        <mc:AlternateContent xmlns:mc="http://schemas.openxmlformats.org/markup-compatibility/2006">
          <mc:Choice Requires="x14">
            <control shapeId="1227" r:id="rId154" name="Drop Down 203">
              <controlPr defaultSize="0" autoLine="0" autoPict="0">
                <anchor moveWithCells="1">
                  <from>
                    <xdr:col>10</xdr:col>
                    <xdr:colOff>190500</xdr:colOff>
                    <xdr:row>59</xdr:row>
                    <xdr:rowOff>114300</xdr:rowOff>
                  </from>
                  <to>
                    <xdr:col>10</xdr:col>
                    <xdr:colOff>1095375</xdr:colOff>
                    <xdr:row>59</xdr:row>
                    <xdr:rowOff>314325</xdr:rowOff>
                  </to>
                </anchor>
              </controlPr>
            </control>
          </mc:Choice>
        </mc:AlternateContent>
        <mc:AlternateContent xmlns:mc="http://schemas.openxmlformats.org/markup-compatibility/2006">
          <mc:Choice Requires="x14">
            <control shapeId="1228" r:id="rId155" name="Drop Down 204">
              <controlPr defaultSize="0" autoLine="0" autoPict="0">
                <anchor moveWithCells="1">
                  <from>
                    <xdr:col>10</xdr:col>
                    <xdr:colOff>190500</xdr:colOff>
                    <xdr:row>60</xdr:row>
                    <xdr:rowOff>114300</xdr:rowOff>
                  </from>
                  <to>
                    <xdr:col>10</xdr:col>
                    <xdr:colOff>1095375</xdr:colOff>
                    <xdr:row>60</xdr:row>
                    <xdr:rowOff>314325</xdr:rowOff>
                  </to>
                </anchor>
              </controlPr>
            </control>
          </mc:Choice>
        </mc:AlternateContent>
        <mc:AlternateContent xmlns:mc="http://schemas.openxmlformats.org/markup-compatibility/2006">
          <mc:Choice Requires="x14">
            <control shapeId="1231" r:id="rId156" name="Drop Down 207">
              <controlPr defaultSize="0" autoLine="0" autoPict="0">
                <anchor moveWithCells="1">
                  <from>
                    <xdr:col>25</xdr:col>
                    <xdr:colOff>266700</xdr:colOff>
                    <xdr:row>5</xdr:row>
                    <xdr:rowOff>152400</xdr:rowOff>
                  </from>
                  <to>
                    <xdr:col>25</xdr:col>
                    <xdr:colOff>1076325</xdr:colOff>
                    <xdr:row>6</xdr:row>
                    <xdr:rowOff>9525</xdr:rowOff>
                  </to>
                </anchor>
              </controlPr>
            </control>
          </mc:Choice>
        </mc:AlternateContent>
        <mc:AlternateContent xmlns:mc="http://schemas.openxmlformats.org/markup-compatibility/2006">
          <mc:Choice Requires="x14">
            <control shapeId="1234" r:id="rId157" name="Drop Down 210">
              <controlPr defaultSize="0" autoLine="0" autoPict="0">
                <anchor moveWithCells="1">
                  <from>
                    <xdr:col>25</xdr:col>
                    <xdr:colOff>266700</xdr:colOff>
                    <xdr:row>6</xdr:row>
                    <xdr:rowOff>190500</xdr:rowOff>
                  </from>
                  <to>
                    <xdr:col>25</xdr:col>
                    <xdr:colOff>1076325</xdr:colOff>
                    <xdr:row>7</xdr:row>
                    <xdr:rowOff>257175</xdr:rowOff>
                  </to>
                </anchor>
              </controlPr>
            </control>
          </mc:Choice>
        </mc:AlternateContent>
        <mc:AlternateContent xmlns:mc="http://schemas.openxmlformats.org/markup-compatibility/2006">
          <mc:Choice Requires="x14">
            <control shapeId="1235" r:id="rId158" name="Drop Down 211">
              <controlPr defaultSize="0" autoLine="0" autoPict="0">
                <anchor moveWithCells="1">
                  <from>
                    <xdr:col>25</xdr:col>
                    <xdr:colOff>266700</xdr:colOff>
                    <xdr:row>7</xdr:row>
                    <xdr:rowOff>457200</xdr:rowOff>
                  </from>
                  <to>
                    <xdr:col>25</xdr:col>
                    <xdr:colOff>1076325</xdr:colOff>
                    <xdr:row>7</xdr:row>
                    <xdr:rowOff>733425</xdr:rowOff>
                  </to>
                </anchor>
              </controlPr>
            </control>
          </mc:Choice>
        </mc:AlternateContent>
        <mc:AlternateContent xmlns:mc="http://schemas.openxmlformats.org/markup-compatibility/2006">
          <mc:Choice Requires="x14">
            <control shapeId="1236" r:id="rId159" name="Drop Down 212">
              <controlPr defaultSize="0" autoLine="0" autoPict="0">
                <anchor moveWithCells="1">
                  <from>
                    <xdr:col>25</xdr:col>
                    <xdr:colOff>266700</xdr:colOff>
                    <xdr:row>8</xdr:row>
                    <xdr:rowOff>314325</xdr:rowOff>
                  </from>
                  <to>
                    <xdr:col>25</xdr:col>
                    <xdr:colOff>1076325</xdr:colOff>
                    <xdr:row>9</xdr:row>
                    <xdr:rowOff>190500</xdr:rowOff>
                  </to>
                </anchor>
              </controlPr>
            </control>
          </mc:Choice>
        </mc:AlternateContent>
        <mc:AlternateContent xmlns:mc="http://schemas.openxmlformats.org/markup-compatibility/2006">
          <mc:Choice Requires="x14">
            <control shapeId="1237" r:id="rId160" name="Drop Down 213">
              <controlPr defaultSize="0" autoLine="0" autoPict="0">
                <anchor moveWithCells="1">
                  <from>
                    <xdr:col>25</xdr:col>
                    <xdr:colOff>266700</xdr:colOff>
                    <xdr:row>9</xdr:row>
                    <xdr:rowOff>381000</xdr:rowOff>
                  </from>
                  <to>
                    <xdr:col>25</xdr:col>
                    <xdr:colOff>1076325</xdr:colOff>
                    <xdr:row>9</xdr:row>
                    <xdr:rowOff>647700</xdr:rowOff>
                  </to>
                </anchor>
              </controlPr>
            </control>
          </mc:Choice>
        </mc:AlternateContent>
        <mc:AlternateContent xmlns:mc="http://schemas.openxmlformats.org/markup-compatibility/2006">
          <mc:Choice Requires="x14">
            <control shapeId="1289" r:id="rId161" name="Drop Down 265">
              <controlPr defaultSize="0" autoLine="0" autoPict="0">
                <anchor moveWithCells="1">
                  <from>
                    <xdr:col>7</xdr:col>
                    <xdr:colOff>190500</xdr:colOff>
                    <xdr:row>61</xdr:row>
                    <xdr:rowOff>114300</xdr:rowOff>
                  </from>
                  <to>
                    <xdr:col>7</xdr:col>
                    <xdr:colOff>1085850</xdr:colOff>
                    <xdr:row>61</xdr:row>
                    <xdr:rowOff>314325</xdr:rowOff>
                  </to>
                </anchor>
              </controlPr>
            </control>
          </mc:Choice>
        </mc:AlternateContent>
        <mc:AlternateContent xmlns:mc="http://schemas.openxmlformats.org/markup-compatibility/2006">
          <mc:Choice Requires="x14">
            <control shapeId="1290" r:id="rId162" name="Drop Down 266">
              <controlPr defaultSize="0" autoLine="0" autoPict="0">
                <anchor moveWithCells="1">
                  <from>
                    <xdr:col>13</xdr:col>
                    <xdr:colOff>190500</xdr:colOff>
                    <xdr:row>61</xdr:row>
                    <xdr:rowOff>114300</xdr:rowOff>
                  </from>
                  <to>
                    <xdr:col>13</xdr:col>
                    <xdr:colOff>1085850</xdr:colOff>
                    <xdr:row>61</xdr:row>
                    <xdr:rowOff>314325</xdr:rowOff>
                  </to>
                </anchor>
              </controlPr>
            </control>
          </mc:Choice>
        </mc:AlternateContent>
        <mc:AlternateContent xmlns:mc="http://schemas.openxmlformats.org/markup-compatibility/2006">
          <mc:Choice Requires="x14">
            <control shapeId="1291" r:id="rId163" name="Drop Down 267">
              <controlPr defaultSize="0" autoLine="0" autoPict="0">
                <anchor moveWithCells="1">
                  <from>
                    <xdr:col>10</xdr:col>
                    <xdr:colOff>190500</xdr:colOff>
                    <xdr:row>61</xdr:row>
                    <xdr:rowOff>114300</xdr:rowOff>
                  </from>
                  <to>
                    <xdr:col>10</xdr:col>
                    <xdr:colOff>1095375</xdr:colOff>
                    <xdr:row>61</xdr:row>
                    <xdr:rowOff>314325</xdr:rowOff>
                  </to>
                </anchor>
              </controlPr>
            </control>
          </mc:Choice>
        </mc:AlternateContent>
        <mc:AlternateContent xmlns:mc="http://schemas.openxmlformats.org/markup-compatibility/2006">
          <mc:Choice Requires="x14">
            <control shapeId="1308" r:id="rId164" name="Drop Down 284">
              <controlPr locked="0" defaultSize="0" autoLine="0" autoPict="0">
                <anchor moveWithCells="1">
                  <from>
                    <xdr:col>16</xdr:col>
                    <xdr:colOff>190500</xdr:colOff>
                    <xdr:row>10</xdr:row>
                    <xdr:rowOff>114300</xdr:rowOff>
                  </from>
                  <to>
                    <xdr:col>16</xdr:col>
                    <xdr:colOff>1085850</xdr:colOff>
                    <xdr:row>10</xdr:row>
                    <xdr:rowOff>314325</xdr:rowOff>
                  </to>
                </anchor>
              </controlPr>
            </control>
          </mc:Choice>
        </mc:AlternateContent>
        <mc:AlternateContent xmlns:mc="http://schemas.openxmlformats.org/markup-compatibility/2006">
          <mc:Choice Requires="x14">
            <control shapeId="1309" r:id="rId165" name="Drop Down 285">
              <controlPr locked="0" defaultSize="0" autoLine="0" autoPict="0">
                <anchor moveWithCells="1">
                  <from>
                    <xdr:col>16</xdr:col>
                    <xdr:colOff>190500</xdr:colOff>
                    <xdr:row>12</xdr:row>
                    <xdr:rowOff>114300</xdr:rowOff>
                  </from>
                  <to>
                    <xdr:col>16</xdr:col>
                    <xdr:colOff>1085850</xdr:colOff>
                    <xdr:row>12</xdr:row>
                    <xdr:rowOff>314325</xdr:rowOff>
                  </to>
                </anchor>
              </controlPr>
            </control>
          </mc:Choice>
        </mc:AlternateContent>
        <mc:AlternateContent xmlns:mc="http://schemas.openxmlformats.org/markup-compatibility/2006">
          <mc:Choice Requires="x14">
            <control shapeId="1310" r:id="rId166" name="Drop Down 286">
              <controlPr locked="0" defaultSize="0" autoLine="0" autoPict="0">
                <anchor moveWithCells="1">
                  <from>
                    <xdr:col>16</xdr:col>
                    <xdr:colOff>190500</xdr:colOff>
                    <xdr:row>13</xdr:row>
                    <xdr:rowOff>114300</xdr:rowOff>
                  </from>
                  <to>
                    <xdr:col>16</xdr:col>
                    <xdr:colOff>1085850</xdr:colOff>
                    <xdr:row>13</xdr:row>
                    <xdr:rowOff>314325</xdr:rowOff>
                  </to>
                </anchor>
              </controlPr>
            </control>
          </mc:Choice>
        </mc:AlternateContent>
        <mc:AlternateContent xmlns:mc="http://schemas.openxmlformats.org/markup-compatibility/2006">
          <mc:Choice Requires="x14">
            <control shapeId="1311" r:id="rId167" name="Drop Down 287">
              <controlPr locked="0" defaultSize="0" autoLine="0" autoPict="0">
                <anchor moveWithCells="1">
                  <from>
                    <xdr:col>16</xdr:col>
                    <xdr:colOff>190500</xdr:colOff>
                    <xdr:row>14</xdr:row>
                    <xdr:rowOff>114300</xdr:rowOff>
                  </from>
                  <to>
                    <xdr:col>16</xdr:col>
                    <xdr:colOff>1085850</xdr:colOff>
                    <xdr:row>14</xdr:row>
                    <xdr:rowOff>314325</xdr:rowOff>
                  </to>
                </anchor>
              </controlPr>
            </control>
          </mc:Choice>
        </mc:AlternateContent>
        <mc:AlternateContent xmlns:mc="http://schemas.openxmlformats.org/markup-compatibility/2006">
          <mc:Choice Requires="x14">
            <control shapeId="1312" r:id="rId168" name="Drop Down 288">
              <controlPr locked="0" defaultSize="0" autoLine="0" autoPict="0">
                <anchor moveWithCells="1">
                  <from>
                    <xdr:col>16</xdr:col>
                    <xdr:colOff>190500</xdr:colOff>
                    <xdr:row>15</xdr:row>
                    <xdr:rowOff>114300</xdr:rowOff>
                  </from>
                  <to>
                    <xdr:col>16</xdr:col>
                    <xdr:colOff>1085850</xdr:colOff>
                    <xdr:row>15</xdr:row>
                    <xdr:rowOff>314325</xdr:rowOff>
                  </to>
                </anchor>
              </controlPr>
            </control>
          </mc:Choice>
        </mc:AlternateContent>
        <mc:AlternateContent xmlns:mc="http://schemas.openxmlformats.org/markup-compatibility/2006">
          <mc:Choice Requires="x14">
            <control shapeId="1313" r:id="rId169" name="Drop Down 289">
              <controlPr locked="0" defaultSize="0" autoLine="0" autoPict="0">
                <anchor moveWithCells="1">
                  <from>
                    <xdr:col>16</xdr:col>
                    <xdr:colOff>190500</xdr:colOff>
                    <xdr:row>16</xdr:row>
                    <xdr:rowOff>114300</xdr:rowOff>
                  </from>
                  <to>
                    <xdr:col>16</xdr:col>
                    <xdr:colOff>1085850</xdr:colOff>
                    <xdr:row>16</xdr:row>
                    <xdr:rowOff>314325</xdr:rowOff>
                  </to>
                </anchor>
              </controlPr>
            </control>
          </mc:Choice>
        </mc:AlternateContent>
        <mc:AlternateContent xmlns:mc="http://schemas.openxmlformats.org/markup-compatibility/2006">
          <mc:Choice Requires="x14">
            <control shapeId="1314" r:id="rId170" name="Drop Down 290">
              <controlPr locked="0" defaultSize="0" autoLine="0" autoPict="0">
                <anchor moveWithCells="1">
                  <from>
                    <xdr:col>16</xdr:col>
                    <xdr:colOff>190500</xdr:colOff>
                    <xdr:row>17</xdr:row>
                    <xdr:rowOff>114300</xdr:rowOff>
                  </from>
                  <to>
                    <xdr:col>16</xdr:col>
                    <xdr:colOff>1085850</xdr:colOff>
                    <xdr:row>17</xdr:row>
                    <xdr:rowOff>314325</xdr:rowOff>
                  </to>
                </anchor>
              </controlPr>
            </control>
          </mc:Choice>
        </mc:AlternateContent>
        <mc:AlternateContent xmlns:mc="http://schemas.openxmlformats.org/markup-compatibility/2006">
          <mc:Choice Requires="x14">
            <control shapeId="1315" r:id="rId171" name="Drop Down 291">
              <controlPr locked="0" defaultSize="0" autoLine="0" autoPict="0">
                <anchor moveWithCells="1">
                  <from>
                    <xdr:col>16</xdr:col>
                    <xdr:colOff>190500</xdr:colOff>
                    <xdr:row>18</xdr:row>
                    <xdr:rowOff>114300</xdr:rowOff>
                  </from>
                  <to>
                    <xdr:col>16</xdr:col>
                    <xdr:colOff>1085850</xdr:colOff>
                    <xdr:row>18</xdr:row>
                    <xdr:rowOff>314325</xdr:rowOff>
                  </to>
                </anchor>
              </controlPr>
            </control>
          </mc:Choice>
        </mc:AlternateContent>
        <mc:AlternateContent xmlns:mc="http://schemas.openxmlformats.org/markup-compatibility/2006">
          <mc:Choice Requires="x14">
            <control shapeId="1316" r:id="rId172" name="Drop Down 292">
              <controlPr locked="0" defaultSize="0" autoLine="0" autoPict="0">
                <anchor moveWithCells="1">
                  <from>
                    <xdr:col>16</xdr:col>
                    <xdr:colOff>190500</xdr:colOff>
                    <xdr:row>19</xdr:row>
                    <xdr:rowOff>114300</xdr:rowOff>
                  </from>
                  <to>
                    <xdr:col>16</xdr:col>
                    <xdr:colOff>1085850</xdr:colOff>
                    <xdr:row>19</xdr:row>
                    <xdr:rowOff>314325</xdr:rowOff>
                  </to>
                </anchor>
              </controlPr>
            </control>
          </mc:Choice>
        </mc:AlternateContent>
        <mc:AlternateContent xmlns:mc="http://schemas.openxmlformats.org/markup-compatibility/2006">
          <mc:Choice Requires="x14">
            <control shapeId="1317" r:id="rId173" name="Drop Down 293">
              <controlPr locked="0" defaultSize="0" autoLine="0" autoPict="0">
                <anchor moveWithCells="1">
                  <from>
                    <xdr:col>16</xdr:col>
                    <xdr:colOff>190500</xdr:colOff>
                    <xdr:row>20</xdr:row>
                    <xdr:rowOff>114300</xdr:rowOff>
                  </from>
                  <to>
                    <xdr:col>16</xdr:col>
                    <xdr:colOff>1085850</xdr:colOff>
                    <xdr:row>20</xdr:row>
                    <xdr:rowOff>314325</xdr:rowOff>
                  </to>
                </anchor>
              </controlPr>
            </control>
          </mc:Choice>
        </mc:AlternateContent>
        <mc:AlternateContent xmlns:mc="http://schemas.openxmlformats.org/markup-compatibility/2006">
          <mc:Choice Requires="x14">
            <control shapeId="1318" r:id="rId174" name="Drop Down 294">
              <controlPr locked="0" defaultSize="0" autoLine="0" autoPict="0">
                <anchor moveWithCells="1">
                  <from>
                    <xdr:col>16</xdr:col>
                    <xdr:colOff>190500</xdr:colOff>
                    <xdr:row>21</xdr:row>
                    <xdr:rowOff>114300</xdr:rowOff>
                  </from>
                  <to>
                    <xdr:col>16</xdr:col>
                    <xdr:colOff>1085850</xdr:colOff>
                    <xdr:row>21</xdr:row>
                    <xdr:rowOff>314325</xdr:rowOff>
                  </to>
                </anchor>
              </controlPr>
            </control>
          </mc:Choice>
        </mc:AlternateContent>
        <mc:AlternateContent xmlns:mc="http://schemas.openxmlformats.org/markup-compatibility/2006">
          <mc:Choice Requires="x14">
            <control shapeId="1319" r:id="rId175" name="Drop Down 295">
              <controlPr locked="0" defaultSize="0" autoLine="0" autoPict="0">
                <anchor moveWithCells="1">
                  <from>
                    <xdr:col>16</xdr:col>
                    <xdr:colOff>190500</xdr:colOff>
                    <xdr:row>22</xdr:row>
                    <xdr:rowOff>114300</xdr:rowOff>
                  </from>
                  <to>
                    <xdr:col>16</xdr:col>
                    <xdr:colOff>1085850</xdr:colOff>
                    <xdr:row>22</xdr:row>
                    <xdr:rowOff>314325</xdr:rowOff>
                  </to>
                </anchor>
              </controlPr>
            </control>
          </mc:Choice>
        </mc:AlternateContent>
        <mc:AlternateContent xmlns:mc="http://schemas.openxmlformats.org/markup-compatibility/2006">
          <mc:Choice Requires="x14">
            <control shapeId="1320" r:id="rId176" name="Drop Down 296">
              <controlPr locked="0" defaultSize="0" autoLine="0" autoPict="0">
                <anchor moveWithCells="1">
                  <from>
                    <xdr:col>16</xdr:col>
                    <xdr:colOff>190500</xdr:colOff>
                    <xdr:row>23</xdr:row>
                    <xdr:rowOff>114300</xdr:rowOff>
                  </from>
                  <to>
                    <xdr:col>16</xdr:col>
                    <xdr:colOff>1085850</xdr:colOff>
                    <xdr:row>23</xdr:row>
                    <xdr:rowOff>314325</xdr:rowOff>
                  </to>
                </anchor>
              </controlPr>
            </control>
          </mc:Choice>
        </mc:AlternateContent>
        <mc:AlternateContent xmlns:mc="http://schemas.openxmlformats.org/markup-compatibility/2006">
          <mc:Choice Requires="x14">
            <control shapeId="1321" r:id="rId177" name="Drop Down 297">
              <controlPr locked="0" defaultSize="0" autoLine="0" autoPict="0">
                <anchor moveWithCells="1">
                  <from>
                    <xdr:col>16</xdr:col>
                    <xdr:colOff>190500</xdr:colOff>
                    <xdr:row>24</xdr:row>
                    <xdr:rowOff>114300</xdr:rowOff>
                  </from>
                  <to>
                    <xdr:col>16</xdr:col>
                    <xdr:colOff>1085850</xdr:colOff>
                    <xdr:row>24</xdr:row>
                    <xdr:rowOff>314325</xdr:rowOff>
                  </to>
                </anchor>
              </controlPr>
            </control>
          </mc:Choice>
        </mc:AlternateContent>
        <mc:AlternateContent xmlns:mc="http://schemas.openxmlformats.org/markup-compatibility/2006">
          <mc:Choice Requires="x14">
            <control shapeId="1322" r:id="rId178" name="Drop Down 298">
              <controlPr locked="0" defaultSize="0" autoLine="0" autoPict="0">
                <anchor moveWithCells="1">
                  <from>
                    <xdr:col>16</xdr:col>
                    <xdr:colOff>190500</xdr:colOff>
                    <xdr:row>25</xdr:row>
                    <xdr:rowOff>114300</xdr:rowOff>
                  </from>
                  <to>
                    <xdr:col>16</xdr:col>
                    <xdr:colOff>1085850</xdr:colOff>
                    <xdr:row>25</xdr:row>
                    <xdr:rowOff>314325</xdr:rowOff>
                  </to>
                </anchor>
              </controlPr>
            </control>
          </mc:Choice>
        </mc:AlternateContent>
        <mc:AlternateContent xmlns:mc="http://schemas.openxmlformats.org/markup-compatibility/2006">
          <mc:Choice Requires="x14">
            <control shapeId="1323" r:id="rId179" name="Drop Down 299">
              <controlPr locked="0" defaultSize="0" autoLine="0" autoPict="0">
                <anchor moveWithCells="1">
                  <from>
                    <xdr:col>16</xdr:col>
                    <xdr:colOff>190500</xdr:colOff>
                    <xdr:row>26</xdr:row>
                    <xdr:rowOff>114300</xdr:rowOff>
                  </from>
                  <to>
                    <xdr:col>16</xdr:col>
                    <xdr:colOff>1085850</xdr:colOff>
                    <xdr:row>26</xdr:row>
                    <xdr:rowOff>314325</xdr:rowOff>
                  </to>
                </anchor>
              </controlPr>
            </control>
          </mc:Choice>
        </mc:AlternateContent>
        <mc:AlternateContent xmlns:mc="http://schemas.openxmlformats.org/markup-compatibility/2006">
          <mc:Choice Requires="x14">
            <control shapeId="1324" r:id="rId180" name="Drop Down 300">
              <controlPr locked="0" defaultSize="0" autoLine="0" autoPict="0">
                <anchor moveWithCells="1">
                  <from>
                    <xdr:col>16</xdr:col>
                    <xdr:colOff>190500</xdr:colOff>
                    <xdr:row>27</xdr:row>
                    <xdr:rowOff>114300</xdr:rowOff>
                  </from>
                  <to>
                    <xdr:col>16</xdr:col>
                    <xdr:colOff>1085850</xdr:colOff>
                    <xdr:row>27</xdr:row>
                    <xdr:rowOff>314325</xdr:rowOff>
                  </to>
                </anchor>
              </controlPr>
            </control>
          </mc:Choice>
        </mc:AlternateContent>
        <mc:AlternateContent xmlns:mc="http://schemas.openxmlformats.org/markup-compatibility/2006">
          <mc:Choice Requires="x14">
            <control shapeId="1325" r:id="rId181" name="Drop Down 301">
              <controlPr locked="0" defaultSize="0" autoLine="0" autoPict="0">
                <anchor moveWithCells="1">
                  <from>
                    <xdr:col>16</xdr:col>
                    <xdr:colOff>190500</xdr:colOff>
                    <xdr:row>28</xdr:row>
                    <xdr:rowOff>114300</xdr:rowOff>
                  </from>
                  <to>
                    <xdr:col>16</xdr:col>
                    <xdr:colOff>1085850</xdr:colOff>
                    <xdr:row>28</xdr:row>
                    <xdr:rowOff>314325</xdr:rowOff>
                  </to>
                </anchor>
              </controlPr>
            </control>
          </mc:Choice>
        </mc:AlternateContent>
        <mc:AlternateContent xmlns:mc="http://schemas.openxmlformats.org/markup-compatibility/2006">
          <mc:Choice Requires="x14">
            <control shapeId="1326" r:id="rId182" name="Drop Down 302">
              <controlPr locked="0" defaultSize="0" autoLine="0" autoPict="0">
                <anchor moveWithCells="1">
                  <from>
                    <xdr:col>16</xdr:col>
                    <xdr:colOff>190500</xdr:colOff>
                    <xdr:row>29</xdr:row>
                    <xdr:rowOff>114300</xdr:rowOff>
                  </from>
                  <to>
                    <xdr:col>16</xdr:col>
                    <xdr:colOff>1085850</xdr:colOff>
                    <xdr:row>29</xdr:row>
                    <xdr:rowOff>314325</xdr:rowOff>
                  </to>
                </anchor>
              </controlPr>
            </control>
          </mc:Choice>
        </mc:AlternateContent>
        <mc:AlternateContent xmlns:mc="http://schemas.openxmlformats.org/markup-compatibility/2006">
          <mc:Choice Requires="x14">
            <control shapeId="1327" r:id="rId183" name="Drop Down 303">
              <controlPr locked="0" defaultSize="0" autoLine="0" autoPict="0">
                <anchor moveWithCells="1">
                  <from>
                    <xdr:col>16</xdr:col>
                    <xdr:colOff>190500</xdr:colOff>
                    <xdr:row>30</xdr:row>
                    <xdr:rowOff>114300</xdr:rowOff>
                  </from>
                  <to>
                    <xdr:col>16</xdr:col>
                    <xdr:colOff>1085850</xdr:colOff>
                    <xdr:row>30</xdr:row>
                    <xdr:rowOff>314325</xdr:rowOff>
                  </to>
                </anchor>
              </controlPr>
            </control>
          </mc:Choice>
        </mc:AlternateContent>
        <mc:AlternateContent xmlns:mc="http://schemas.openxmlformats.org/markup-compatibility/2006">
          <mc:Choice Requires="x14">
            <control shapeId="1328" r:id="rId184" name="Drop Down 304">
              <controlPr locked="0" defaultSize="0" autoLine="0" autoPict="0">
                <anchor moveWithCells="1">
                  <from>
                    <xdr:col>16</xdr:col>
                    <xdr:colOff>190500</xdr:colOff>
                    <xdr:row>31</xdr:row>
                    <xdr:rowOff>114300</xdr:rowOff>
                  </from>
                  <to>
                    <xdr:col>16</xdr:col>
                    <xdr:colOff>1085850</xdr:colOff>
                    <xdr:row>31</xdr:row>
                    <xdr:rowOff>314325</xdr:rowOff>
                  </to>
                </anchor>
              </controlPr>
            </control>
          </mc:Choice>
        </mc:AlternateContent>
        <mc:AlternateContent xmlns:mc="http://schemas.openxmlformats.org/markup-compatibility/2006">
          <mc:Choice Requires="x14">
            <control shapeId="1329" r:id="rId185" name="Drop Down 305">
              <controlPr locked="0" defaultSize="0" autoLine="0" autoPict="0">
                <anchor moveWithCells="1">
                  <from>
                    <xdr:col>16</xdr:col>
                    <xdr:colOff>190500</xdr:colOff>
                    <xdr:row>32</xdr:row>
                    <xdr:rowOff>114300</xdr:rowOff>
                  </from>
                  <to>
                    <xdr:col>16</xdr:col>
                    <xdr:colOff>1085850</xdr:colOff>
                    <xdr:row>32</xdr:row>
                    <xdr:rowOff>314325</xdr:rowOff>
                  </to>
                </anchor>
              </controlPr>
            </control>
          </mc:Choice>
        </mc:AlternateContent>
        <mc:AlternateContent xmlns:mc="http://schemas.openxmlformats.org/markup-compatibility/2006">
          <mc:Choice Requires="x14">
            <control shapeId="1330" r:id="rId186" name="Drop Down 306">
              <controlPr locked="0" defaultSize="0" autoLine="0" autoPict="0">
                <anchor moveWithCells="1">
                  <from>
                    <xdr:col>16</xdr:col>
                    <xdr:colOff>190500</xdr:colOff>
                    <xdr:row>33</xdr:row>
                    <xdr:rowOff>114300</xdr:rowOff>
                  </from>
                  <to>
                    <xdr:col>16</xdr:col>
                    <xdr:colOff>1085850</xdr:colOff>
                    <xdr:row>33</xdr:row>
                    <xdr:rowOff>314325</xdr:rowOff>
                  </to>
                </anchor>
              </controlPr>
            </control>
          </mc:Choice>
        </mc:AlternateContent>
        <mc:AlternateContent xmlns:mc="http://schemas.openxmlformats.org/markup-compatibility/2006">
          <mc:Choice Requires="x14">
            <control shapeId="1331" r:id="rId187" name="Drop Down 307">
              <controlPr locked="0" defaultSize="0" autoLine="0" autoPict="0">
                <anchor moveWithCells="1">
                  <from>
                    <xdr:col>16</xdr:col>
                    <xdr:colOff>190500</xdr:colOff>
                    <xdr:row>34</xdr:row>
                    <xdr:rowOff>114300</xdr:rowOff>
                  </from>
                  <to>
                    <xdr:col>16</xdr:col>
                    <xdr:colOff>1085850</xdr:colOff>
                    <xdr:row>34</xdr:row>
                    <xdr:rowOff>314325</xdr:rowOff>
                  </to>
                </anchor>
              </controlPr>
            </control>
          </mc:Choice>
        </mc:AlternateContent>
        <mc:AlternateContent xmlns:mc="http://schemas.openxmlformats.org/markup-compatibility/2006">
          <mc:Choice Requires="x14">
            <control shapeId="1332" r:id="rId188" name="Drop Down 308">
              <controlPr locked="0" defaultSize="0" autoLine="0" autoPict="0">
                <anchor moveWithCells="1">
                  <from>
                    <xdr:col>16</xdr:col>
                    <xdr:colOff>190500</xdr:colOff>
                    <xdr:row>35</xdr:row>
                    <xdr:rowOff>114300</xdr:rowOff>
                  </from>
                  <to>
                    <xdr:col>16</xdr:col>
                    <xdr:colOff>1085850</xdr:colOff>
                    <xdr:row>35</xdr:row>
                    <xdr:rowOff>314325</xdr:rowOff>
                  </to>
                </anchor>
              </controlPr>
            </control>
          </mc:Choice>
        </mc:AlternateContent>
        <mc:AlternateContent xmlns:mc="http://schemas.openxmlformats.org/markup-compatibility/2006">
          <mc:Choice Requires="x14">
            <control shapeId="1333" r:id="rId189" name="Drop Down 309">
              <controlPr locked="0" defaultSize="0" autoLine="0" autoPict="0">
                <anchor moveWithCells="1">
                  <from>
                    <xdr:col>16</xdr:col>
                    <xdr:colOff>190500</xdr:colOff>
                    <xdr:row>36</xdr:row>
                    <xdr:rowOff>114300</xdr:rowOff>
                  </from>
                  <to>
                    <xdr:col>16</xdr:col>
                    <xdr:colOff>1085850</xdr:colOff>
                    <xdr:row>36</xdr:row>
                    <xdr:rowOff>314325</xdr:rowOff>
                  </to>
                </anchor>
              </controlPr>
            </control>
          </mc:Choice>
        </mc:AlternateContent>
        <mc:AlternateContent xmlns:mc="http://schemas.openxmlformats.org/markup-compatibility/2006">
          <mc:Choice Requires="x14">
            <control shapeId="1334" r:id="rId190" name="Drop Down 310">
              <controlPr locked="0" defaultSize="0" autoLine="0" autoPict="0">
                <anchor moveWithCells="1">
                  <from>
                    <xdr:col>16</xdr:col>
                    <xdr:colOff>190500</xdr:colOff>
                    <xdr:row>37</xdr:row>
                    <xdr:rowOff>114300</xdr:rowOff>
                  </from>
                  <to>
                    <xdr:col>16</xdr:col>
                    <xdr:colOff>1085850</xdr:colOff>
                    <xdr:row>37</xdr:row>
                    <xdr:rowOff>314325</xdr:rowOff>
                  </to>
                </anchor>
              </controlPr>
            </control>
          </mc:Choice>
        </mc:AlternateContent>
        <mc:AlternateContent xmlns:mc="http://schemas.openxmlformats.org/markup-compatibility/2006">
          <mc:Choice Requires="x14">
            <control shapeId="1335" r:id="rId191" name="Drop Down 311">
              <controlPr locked="0" defaultSize="0" autoLine="0" autoPict="0">
                <anchor moveWithCells="1">
                  <from>
                    <xdr:col>16</xdr:col>
                    <xdr:colOff>190500</xdr:colOff>
                    <xdr:row>38</xdr:row>
                    <xdr:rowOff>114300</xdr:rowOff>
                  </from>
                  <to>
                    <xdr:col>16</xdr:col>
                    <xdr:colOff>1085850</xdr:colOff>
                    <xdr:row>38</xdr:row>
                    <xdr:rowOff>314325</xdr:rowOff>
                  </to>
                </anchor>
              </controlPr>
            </control>
          </mc:Choice>
        </mc:AlternateContent>
        <mc:AlternateContent xmlns:mc="http://schemas.openxmlformats.org/markup-compatibility/2006">
          <mc:Choice Requires="x14">
            <control shapeId="1336" r:id="rId192" name="Drop Down 312">
              <controlPr locked="0" defaultSize="0" autoLine="0" autoPict="0">
                <anchor moveWithCells="1">
                  <from>
                    <xdr:col>16</xdr:col>
                    <xdr:colOff>190500</xdr:colOff>
                    <xdr:row>39</xdr:row>
                    <xdr:rowOff>114300</xdr:rowOff>
                  </from>
                  <to>
                    <xdr:col>16</xdr:col>
                    <xdr:colOff>1085850</xdr:colOff>
                    <xdr:row>39</xdr:row>
                    <xdr:rowOff>314325</xdr:rowOff>
                  </to>
                </anchor>
              </controlPr>
            </control>
          </mc:Choice>
        </mc:AlternateContent>
        <mc:AlternateContent xmlns:mc="http://schemas.openxmlformats.org/markup-compatibility/2006">
          <mc:Choice Requires="x14">
            <control shapeId="1337" r:id="rId193" name="Drop Down 313">
              <controlPr locked="0" defaultSize="0" autoLine="0" autoPict="0">
                <anchor moveWithCells="1">
                  <from>
                    <xdr:col>16</xdr:col>
                    <xdr:colOff>190500</xdr:colOff>
                    <xdr:row>40</xdr:row>
                    <xdr:rowOff>114300</xdr:rowOff>
                  </from>
                  <to>
                    <xdr:col>16</xdr:col>
                    <xdr:colOff>1085850</xdr:colOff>
                    <xdr:row>40</xdr:row>
                    <xdr:rowOff>314325</xdr:rowOff>
                  </to>
                </anchor>
              </controlPr>
            </control>
          </mc:Choice>
        </mc:AlternateContent>
        <mc:AlternateContent xmlns:mc="http://schemas.openxmlformats.org/markup-compatibility/2006">
          <mc:Choice Requires="x14">
            <control shapeId="1338" r:id="rId194" name="Drop Down 314">
              <controlPr locked="0" defaultSize="0" autoLine="0" autoPict="0">
                <anchor moveWithCells="1">
                  <from>
                    <xdr:col>16</xdr:col>
                    <xdr:colOff>190500</xdr:colOff>
                    <xdr:row>41</xdr:row>
                    <xdr:rowOff>114300</xdr:rowOff>
                  </from>
                  <to>
                    <xdr:col>16</xdr:col>
                    <xdr:colOff>1085850</xdr:colOff>
                    <xdr:row>41</xdr:row>
                    <xdr:rowOff>314325</xdr:rowOff>
                  </to>
                </anchor>
              </controlPr>
            </control>
          </mc:Choice>
        </mc:AlternateContent>
        <mc:AlternateContent xmlns:mc="http://schemas.openxmlformats.org/markup-compatibility/2006">
          <mc:Choice Requires="x14">
            <control shapeId="1339" r:id="rId195" name="Drop Down 315">
              <controlPr locked="0" defaultSize="0" autoLine="0" autoPict="0">
                <anchor moveWithCells="1">
                  <from>
                    <xdr:col>16</xdr:col>
                    <xdr:colOff>190500</xdr:colOff>
                    <xdr:row>42</xdr:row>
                    <xdr:rowOff>114300</xdr:rowOff>
                  </from>
                  <to>
                    <xdr:col>16</xdr:col>
                    <xdr:colOff>1085850</xdr:colOff>
                    <xdr:row>42</xdr:row>
                    <xdr:rowOff>314325</xdr:rowOff>
                  </to>
                </anchor>
              </controlPr>
            </control>
          </mc:Choice>
        </mc:AlternateContent>
        <mc:AlternateContent xmlns:mc="http://schemas.openxmlformats.org/markup-compatibility/2006">
          <mc:Choice Requires="x14">
            <control shapeId="1340" r:id="rId196" name="Drop Down 316">
              <controlPr locked="0" defaultSize="0" autoLine="0" autoPict="0">
                <anchor moveWithCells="1">
                  <from>
                    <xdr:col>16</xdr:col>
                    <xdr:colOff>190500</xdr:colOff>
                    <xdr:row>43</xdr:row>
                    <xdr:rowOff>114300</xdr:rowOff>
                  </from>
                  <to>
                    <xdr:col>16</xdr:col>
                    <xdr:colOff>1085850</xdr:colOff>
                    <xdr:row>43</xdr:row>
                    <xdr:rowOff>314325</xdr:rowOff>
                  </to>
                </anchor>
              </controlPr>
            </control>
          </mc:Choice>
        </mc:AlternateContent>
        <mc:AlternateContent xmlns:mc="http://schemas.openxmlformats.org/markup-compatibility/2006">
          <mc:Choice Requires="x14">
            <control shapeId="1341" r:id="rId197" name="Drop Down 317">
              <controlPr locked="0" defaultSize="0" autoLine="0" autoPict="0">
                <anchor moveWithCells="1">
                  <from>
                    <xdr:col>16</xdr:col>
                    <xdr:colOff>190500</xdr:colOff>
                    <xdr:row>44</xdr:row>
                    <xdr:rowOff>114300</xdr:rowOff>
                  </from>
                  <to>
                    <xdr:col>16</xdr:col>
                    <xdr:colOff>1085850</xdr:colOff>
                    <xdr:row>44</xdr:row>
                    <xdr:rowOff>314325</xdr:rowOff>
                  </to>
                </anchor>
              </controlPr>
            </control>
          </mc:Choice>
        </mc:AlternateContent>
        <mc:AlternateContent xmlns:mc="http://schemas.openxmlformats.org/markup-compatibility/2006">
          <mc:Choice Requires="x14">
            <control shapeId="1342" r:id="rId198" name="Drop Down 318">
              <controlPr locked="0" defaultSize="0" autoLine="0" autoPict="0">
                <anchor moveWithCells="1">
                  <from>
                    <xdr:col>16</xdr:col>
                    <xdr:colOff>190500</xdr:colOff>
                    <xdr:row>45</xdr:row>
                    <xdr:rowOff>114300</xdr:rowOff>
                  </from>
                  <to>
                    <xdr:col>16</xdr:col>
                    <xdr:colOff>1085850</xdr:colOff>
                    <xdr:row>45</xdr:row>
                    <xdr:rowOff>314325</xdr:rowOff>
                  </to>
                </anchor>
              </controlPr>
            </control>
          </mc:Choice>
        </mc:AlternateContent>
        <mc:AlternateContent xmlns:mc="http://schemas.openxmlformats.org/markup-compatibility/2006">
          <mc:Choice Requires="x14">
            <control shapeId="1343" r:id="rId199" name="Drop Down 319">
              <controlPr locked="0" defaultSize="0" autoLine="0" autoPict="0">
                <anchor moveWithCells="1">
                  <from>
                    <xdr:col>16</xdr:col>
                    <xdr:colOff>190500</xdr:colOff>
                    <xdr:row>46</xdr:row>
                    <xdr:rowOff>114300</xdr:rowOff>
                  </from>
                  <to>
                    <xdr:col>16</xdr:col>
                    <xdr:colOff>1085850</xdr:colOff>
                    <xdr:row>46</xdr:row>
                    <xdr:rowOff>314325</xdr:rowOff>
                  </to>
                </anchor>
              </controlPr>
            </control>
          </mc:Choice>
        </mc:AlternateContent>
        <mc:AlternateContent xmlns:mc="http://schemas.openxmlformats.org/markup-compatibility/2006">
          <mc:Choice Requires="x14">
            <control shapeId="1344" r:id="rId200" name="Drop Down 320">
              <controlPr locked="0" defaultSize="0" autoLine="0" autoPict="0">
                <anchor moveWithCells="1">
                  <from>
                    <xdr:col>16</xdr:col>
                    <xdr:colOff>190500</xdr:colOff>
                    <xdr:row>47</xdr:row>
                    <xdr:rowOff>114300</xdr:rowOff>
                  </from>
                  <to>
                    <xdr:col>16</xdr:col>
                    <xdr:colOff>1085850</xdr:colOff>
                    <xdr:row>47</xdr:row>
                    <xdr:rowOff>314325</xdr:rowOff>
                  </to>
                </anchor>
              </controlPr>
            </control>
          </mc:Choice>
        </mc:AlternateContent>
        <mc:AlternateContent xmlns:mc="http://schemas.openxmlformats.org/markup-compatibility/2006">
          <mc:Choice Requires="x14">
            <control shapeId="1345" r:id="rId201" name="Drop Down 321">
              <controlPr locked="0" defaultSize="0" autoLine="0" autoPict="0">
                <anchor moveWithCells="1">
                  <from>
                    <xdr:col>16</xdr:col>
                    <xdr:colOff>190500</xdr:colOff>
                    <xdr:row>48</xdr:row>
                    <xdr:rowOff>114300</xdr:rowOff>
                  </from>
                  <to>
                    <xdr:col>16</xdr:col>
                    <xdr:colOff>1085850</xdr:colOff>
                    <xdr:row>48</xdr:row>
                    <xdr:rowOff>314325</xdr:rowOff>
                  </to>
                </anchor>
              </controlPr>
            </control>
          </mc:Choice>
        </mc:AlternateContent>
        <mc:AlternateContent xmlns:mc="http://schemas.openxmlformats.org/markup-compatibility/2006">
          <mc:Choice Requires="x14">
            <control shapeId="1346" r:id="rId202" name="Drop Down 322">
              <controlPr locked="0" defaultSize="0" autoLine="0" autoPict="0">
                <anchor moveWithCells="1">
                  <from>
                    <xdr:col>16</xdr:col>
                    <xdr:colOff>190500</xdr:colOff>
                    <xdr:row>49</xdr:row>
                    <xdr:rowOff>114300</xdr:rowOff>
                  </from>
                  <to>
                    <xdr:col>16</xdr:col>
                    <xdr:colOff>1085850</xdr:colOff>
                    <xdr:row>49</xdr:row>
                    <xdr:rowOff>314325</xdr:rowOff>
                  </to>
                </anchor>
              </controlPr>
            </control>
          </mc:Choice>
        </mc:AlternateContent>
        <mc:AlternateContent xmlns:mc="http://schemas.openxmlformats.org/markup-compatibility/2006">
          <mc:Choice Requires="x14">
            <control shapeId="1347" r:id="rId203" name="Drop Down 323">
              <controlPr locked="0" defaultSize="0" autoLine="0" autoPict="0">
                <anchor moveWithCells="1">
                  <from>
                    <xdr:col>16</xdr:col>
                    <xdr:colOff>190500</xdr:colOff>
                    <xdr:row>50</xdr:row>
                    <xdr:rowOff>114300</xdr:rowOff>
                  </from>
                  <to>
                    <xdr:col>16</xdr:col>
                    <xdr:colOff>1085850</xdr:colOff>
                    <xdr:row>50</xdr:row>
                    <xdr:rowOff>314325</xdr:rowOff>
                  </to>
                </anchor>
              </controlPr>
            </control>
          </mc:Choice>
        </mc:AlternateContent>
        <mc:AlternateContent xmlns:mc="http://schemas.openxmlformats.org/markup-compatibility/2006">
          <mc:Choice Requires="x14">
            <control shapeId="1348" r:id="rId204" name="Drop Down 324">
              <controlPr locked="0" defaultSize="0" autoLine="0" autoPict="0">
                <anchor moveWithCells="1">
                  <from>
                    <xdr:col>16</xdr:col>
                    <xdr:colOff>190500</xdr:colOff>
                    <xdr:row>51</xdr:row>
                    <xdr:rowOff>114300</xdr:rowOff>
                  </from>
                  <to>
                    <xdr:col>16</xdr:col>
                    <xdr:colOff>1085850</xdr:colOff>
                    <xdr:row>51</xdr:row>
                    <xdr:rowOff>314325</xdr:rowOff>
                  </to>
                </anchor>
              </controlPr>
            </control>
          </mc:Choice>
        </mc:AlternateContent>
        <mc:AlternateContent xmlns:mc="http://schemas.openxmlformats.org/markup-compatibility/2006">
          <mc:Choice Requires="x14">
            <control shapeId="1349" r:id="rId205" name="Drop Down 325">
              <controlPr locked="0" defaultSize="0" autoLine="0" autoPict="0">
                <anchor moveWithCells="1">
                  <from>
                    <xdr:col>16</xdr:col>
                    <xdr:colOff>190500</xdr:colOff>
                    <xdr:row>52</xdr:row>
                    <xdr:rowOff>114300</xdr:rowOff>
                  </from>
                  <to>
                    <xdr:col>16</xdr:col>
                    <xdr:colOff>1085850</xdr:colOff>
                    <xdr:row>52</xdr:row>
                    <xdr:rowOff>314325</xdr:rowOff>
                  </to>
                </anchor>
              </controlPr>
            </control>
          </mc:Choice>
        </mc:AlternateContent>
        <mc:AlternateContent xmlns:mc="http://schemas.openxmlformats.org/markup-compatibility/2006">
          <mc:Choice Requires="x14">
            <control shapeId="1350" r:id="rId206" name="Drop Down 326">
              <controlPr locked="0" defaultSize="0" autoLine="0" autoPict="0">
                <anchor moveWithCells="1">
                  <from>
                    <xdr:col>16</xdr:col>
                    <xdr:colOff>190500</xdr:colOff>
                    <xdr:row>53</xdr:row>
                    <xdr:rowOff>114300</xdr:rowOff>
                  </from>
                  <to>
                    <xdr:col>16</xdr:col>
                    <xdr:colOff>1085850</xdr:colOff>
                    <xdr:row>53</xdr:row>
                    <xdr:rowOff>314325</xdr:rowOff>
                  </to>
                </anchor>
              </controlPr>
            </control>
          </mc:Choice>
        </mc:AlternateContent>
        <mc:AlternateContent xmlns:mc="http://schemas.openxmlformats.org/markup-compatibility/2006">
          <mc:Choice Requires="x14">
            <control shapeId="1351" r:id="rId207" name="Drop Down 327">
              <controlPr locked="0" defaultSize="0" autoLine="0" autoPict="0">
                <anchor moveWithCells="1">
                  <from>
                    <xdr:col>16</xdr:col>
                    <xdr:colOff>190500</xdr:colOff>
                    <xdr:row>54</xdr:row>
                    <xdr:rowOff>114300</xdr:rowOff>
                  </from>
                  <to>
                    <xdr:col>16</xdr:col>
                    <xdr:colOff>1085850</xdr:colOff>
                    <xdr:row>54</xdr:row>
                    <xdr:rowOff>314325</xdr:rowOff>
                  </to>
                </anchor>
              </controlPr>
            </control>
          </mc:Choice>
        </mc:AlternateContent>
        <mc:AlternateContent xmlns:mc="http://schemas.openxmlformats.org/markup-compatibility/2006">
          <mc:Choice Requires="x14">
            <control shapeId="1352" r:id="rId208" name="Drop Down 328">
              <controlPr locked="0" defaultSize="0" autoLine="0" autoPict="0">
                <anchor moveWithCells="1">
                  <from>
                    <xdr:col>16</xdr:col>
                    <xdr:colOff>190500</xdr:colOff>
                    <xdr:row>55</xdr:row>
                    <xdr:rowOff>114300</xdr:rowOff>
                  </from>
                  <to>
                    <xdr:col>16</xdr:col>
                    <xdr:colOff>1085850</xdr:colOff>
                    <xdr:row>55</xdr:row>
                    <xdr:rowOff>314325</xdr:rowOff>
                  </to>
                </anchor>
              </controlPr>
            </control>
          </mc:Choice>
        </mc:AlternateContent>
        <mc:AlternateContent xmlns:mc="http://schemas.openxmlformats.org/markup-compatibility/2006">
          <mc:Choice Requires="x14">
            <control shapeId="1353" r:id="rId209" name="Drop Down 329">
              <controlPr locked="0" defaultSize="0" autoLine="0" autoPict="0">
                <anchor moveWithCells="1">
                  <from>
                    <xdr:col>16</xdr:col>
                    <xdr:colOff>190500</xdr:colOff>
                    <xdr:row>56</xdr:row>
                    <xdr:rowOff>114300</xdr:rowOff>
                  </from>
                  <to>
                    <xdr:col>16</xdr:col>
                    <xdr:colOff>1085850</xdr:colOff>
                    <xdr:row>56</xdr:row>
                    <xdr:rowOff>314325</xdr:rowOff>
                  </to>
                </anchor>
              </controlPr>
            </control>
          </mc:Choice>
        </mc:AlternateContent>
        <mc:AlternateContent xmlns:mc="http://schemas.openxmlformats.org/markup-compatibility/2006">
          <mc:Choice Requires="x14">
            <control shapeId="1354" r:id="rId210" name="Drop Down 330">
              <controlPr locked="0" defaultSize="0" autoLine="0" autoPict="0">
                <anchor moveWithCells="1">
                  <from>
                    <xdr:col>16</xdr:col>
                    <xdr:colOff>190500</xdr:colOff>
                    <xdr:row>57</xdr:row>
                    <xdr:rowOff>114300</xdr:rowOff>
                  </from>
                  <to>
                    <xdr:col>16</xdr:col>
                    <xdr:colOff>1085850</xdr:colOff>
                    <xdr:row>57</xdr:row>
                    <xdr:rowOff>314325</xdr:rowOff>
                  </to>
                </anchor>
              </controlPr>
            </control>
          </mc:Choice>
        </mc:AlternateContent>
        <mc:AlternateContent xmlns:mc="http://schemas.openxmlformats.org/markup-compatibility/2006">
          <mc:Choice Requires="x14">
            <control shapeId="1355" r:id="rId211" name="Drop Down 331">
              <controlPr locked="0" defaultSize="0" autoLine="0" autoPict="0">
                <anchor moveWithCells="1">
                  <from>
                    <xdr:col>16</xdr:col>
                    <xdr:colOff>190500</xdr:colOff>
                    <xdr:row>58</xdr:row>
                    <xdr:rowOff>114300</xdr:rowOff>
                  </from>
                  <to>
                    <xdr:col>16</xdr:col>
                    <xdr:colOff>1085850</xdr:colOff>
                    <xdr:row>58</xdr:row>
                    <xdr:rowOff>314325</xdr:rowOff>
                  </to>
                </anchor>
              </controlPr>
            </control>
          </mc:Choice>
        </mc:AlternateContent>
        <mc:AlternateContent xmlns:mc="http://schemas.openxmlformats.org/markup-compatibility/2006">
          <mc:Choice Requires="x14">
            <control shapeId="1356" r:id="rId212" name="Drop Down 332">
              <controlPr locked="0" defaultSize="0" autoLine="0" autoPict="0">
                <anchor moveWithCells="1">
                  <from>
                    <xdr:col>16</xdr:col>
                    <xdr:colOff>190500</xdr:colOff>
                    <xdr:row>59</xdr:row>
                    <xdr:rowOff>114300</xdr:rowOff>
                  </from>
                  <to>
                    <xdr:col>16</xdr:col>
                    <xdr:colOff>1085850</xdr:colOff>
                    <xdr:row>59</xdr:row>
                    <xdr:rowOff>314325</xdr:rowOff>
                  </to>
                </anchor>
              </controlPr>
            </control>
          </mc:Choice>
        </mc:AlternateContent>
        <mc:AlternateContent xmlns:mc="http://schemas.openxmlformats.org/markup-compatibility/2006">
          <mc:Choice Requires="x14">
            <control shapeId="1357" r:id="rId213" name="Drop Down 333">
              <controlPr locked="0" defaultSize="0" autoLine="0" autoPict="0">
                <anchor moveWithCells="1">
                  <from>
                    <xdr:col>16</xdr:col>
                    <xdr:colOff>190500</xdr:colOff>
                    <xdr:row>60</xdr:row>
                    <xdr:rowOff>114300</xdr:rowOff>
                  </from>
                  <to>
                    <xdr:col>16</xdr:col>
                    <xdr:colOff>1085850</xdr:colOff>
                    <xdr:row>60</xdr:row>
                    <xdr:rowOff>314325</xdr:rowOff>
                  </to>
                </anchor>
              </controlPr>
            </control>
          </mc:Choice>
        </mc:AlternateContent>
        <mc:AlternateContent xmlns:mc="http://schemas.openxmlformats.org/markup-compatibility/2006">
          <mc:Choice Requires="x14">
            <control shapeId="1358" r:id="rId214" name="Drop Down 334">
              <controlPr locked="0" defaultSize="0" autoLine="0" autoPict="0">
                <anchor moveWithCells="1">
                  <from>
                    <xdr:col>16</xdr:col>
                    <xdr:colOff>190500</xdr:colOff>
                    <xdr:row>61</xdr:row>
                    <xdr:rowOff>114300</xdr:rowOff>
                  </from>
                  <to>
                    <xdr:col>16</xdr:col>
                    <xdr:colOff>1085850</xdr:colOff>
                    <xdr:row>61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50"/>
  <sheetViews>
    <sheetView workbookViewId="0">
      <selection sqref="A1:IV65536"/>
    </sheetView>
  </sheetViews>
  <sheetFormatPr defaultRowHeight="15"/>
  <cols>
    <col min="1" max="1" width="74.42578125" customWidth="1"/>
    <col min="2" max="2" width="62.42578125" customWidth="1"/>
    <col min="3" max="3" width="47.5703125" customWidth="1"/>
    <col min="4" max="4" width="62.5703125" customWidth="1"/>
    <col min="5" max="5" width="75.42578125" customWidth="1"/>
  </cols>
  <sheetData>
    <row r="1" spans="1:5" ht="41.25" customHeight="1" thickBot="1">
      <c r="A1" s="729" t="s">
        <v>156</v>
      </c>
      <c r="B1" s="730"/>
      <c r="C1" s="730"/>
      <c r="D1" s="730"/>
      <c r="E1" s="731"/>
    </row>
    <row r="2" spans="1:5" ht="51.75" customHeight="1" thickBot="1">
      <c r="A2" s="732" t="s">
        <v>157</v>
      </c>
      <c r="B2" s="732"/>
      <c r="C2" s="732"/>
      <c r="D2" s="732"/>
      <c r="E2" s="732"/>
    </row>
    <row r="3" spans="1:5" ht="80.25" customHeight="1">
      <c r="A3" s="54" t="s">
        <v>158</v>
      </c>
      <c r="B3" s="55" t="s">
        <v>159</v>
      </c>
      <c r="C3" s="56" t="s">
        <v>160</v>
      </c>
      <c r="D3" s="57" t="s">
        <v>161</v>
      </c>
      <c r="E3" s="58" t="s">
        <v>162</v>
      </c>
    </row>
    <row r="4" spans="1:5" ht="7.5" hidden="1" customHeight="1">
      <c r="A4" s="49"/>
      <c r="B4" s="50"/>
      <c r="C4" s="51"/>
      <c r="D4" s="52"/>
      <c r="E4" s="53"/>
    </row>
    <row r="5" spans="1:5" ht="21.75" customHeight="1">
      <c r="A5" s="43" t="s">
        <v>163</v>
      </c>
      <c r="B5" s="44" t="s">
        <v>164</v>
      </c>
      <c r="C5" s="25" t="s">
        <v>165</v>
      </c>
      <c r="D5" s="516" t="s">
        <v>166</v>
      </c>
      <c r="E5" s="45" t="s">
        <v>167</v>
      </c>
    </row>
    <row r="6" spans="1:5" ht="21.75" customHeight="1">
      <c r="A6" s="43" t="s">
        <v>168</v>
      </c>
      <c r="B6" s="44" t="s">
        <v>169</v>
      </c>
      <c r="C6" s="25" t="s">
        <v>170</v>
      </c>
      <c r="D6" s="516" t="s">
        <v>171</v>
      </c>
      <c r="E6" s="45" t="s">
        <v>172</v>
      </c>
    </row>
    <row r="7" spans="1:5" ht="21.75" customHeight="1">
      <c r="A7" s="43" t="s">
        <v>173</v>
      </c>
      <c r="B7" s="44" t="s">
        <v>174</v>
      </c>
      <c r="C7" s="25" t="s">
        <v>175</v>
      </c>
      <c r="D7" s="516" t="s">
        <v>176</v>
      </c>
      <c r="E7" s="45" t="s">
        <v>177</v>
      </c>
    </row>
    <row r="8" spans="1:5" ht="21.75" customHeight="1">
      <c r="A8" s="43" t="s">
        <v>178</v>
      </c>
      <c r="B8" s="44" t="s">
        <v>179</v>
      </c>
      <c r="C8" s="25" t="s">
        <v>180</v>
      </c>
      <c r="D8" s="516" t="s">
        <v>181</v>
      </c>
      <c r="E8" s="45" t="s">
        <v>182</v>
      </c>
    </row>
    <row r="9" spans="1:5" ht="21.75" customHeight="1">
      <c r="A9" s="67" t="s">
        <v>183</v>
      </c>
      <c r="B9" s="44" t="s">
        <v>184</v>
      </c>
      <c r="C9" s="71" t="s">
        <v>185</v>
      </c>
      <c r="D9" s="516" t="s">
        <v>186</v>
      </c>
      <c r="E9" s="45" t="s">
        <v>187</v>
      </c>
    </row>
    <row r="10" spans="1:5" ht="21.75" customHeight="1">
      <c r="A10" s="67" t="s">
        <v>188</v>
      </c>
      <c r="B10" s="69" t="s">
        <v>189</v>
      </c>
      <c r="C10" s="71" t="s">
        <v>190</v>
      </c>
      <c r="D10" s="516" t="s">
        <v>191</v>
      </c>
      <c r="E10" s="45" t="s">
        <v>192</v>
      </c>
    </row>
    <row r="11" spans="1:5" ht="21.75" customHeight="1">
      <c r="A11" s="67" t="s">
        <v>193</v>
      </c>
      <c r="B11" s="69" t="s">
        <v>194</v>
      </c>
      <c r="C11" s="71" t="s">
        <v>195</v>
      </c>
      <c r="D11" s="516" t="s">
        <v>196</v>
      </c>
      <c r="E11" s="74" t="s">
        <v>197</v>
      </c>
    </row>
    <row r="12" spans="1:5" ht="21.75" customHeight="1">
      <c r="A12" s="67" t="s">
        <v>198</v>
      </c>
      <c r="B12" s="69" t="s">
        <v>199</v>
      </c>
      <c r="C12" s="71" t="s">
        <v>200</v>
      </c>
      <c r="D12" s="516" t="s">
        <v>201</v>
      </c>
      <c r="E12" s="74" t="s">
        <v>202</v>
      </c>
    </row>
    <row r="13" spans="1:5" ht="21.75" customHeight="1">
      <c r="A13" s="67" t="s">
        <v>203</v>
      </c>
      <c r="B13" s="69" t="s">
        <v>204</v>
      </c>
      <c r="C13" s="71" t="s">
        <v>205</v>
      </c>
      <c r="D13" s="516" t="s">
        <v>206</v>
      </c>
      <c r="E13" s="74" t="s">
        <v>207</v>
      </c>
    </row>
    <row r="14" spans="1:5" ht="21.75" customHeight="1">
      <c r="A14" s="67" t="s">
        <v>208</v>
      </c>
      <c r="B14" s="69" t="s">
        <v>209</v>
      </c>
      <c r="C14" s="71" t="s">
        <v>210</v>
      </c>
      <c r="D14" s="516" t="s">
        <v>211</v>
      </c>
      <c r="E14" s="74" t="s">
        <v>212</v>
      </c>
    </row>
    <row r="15" spans="1:5" ht="21.75" customHeight="1">
      <c r="A15" s="67" t="s">
        <v>213</v>
      </c>
      <c r="B15" s="69" t="s">
        <v>214</v>
      </c>
      <c r="C15" s="71" t="s">
        <v>215</v>
      </c>
      <c r="D15" s="516"/>
      <c r="E15" s="74" t="s">
        <v>216</v>
      </c>
    </row>
    <row r="16" spans="1:5" ht="21.75" customHeight="1">
      <c r="A16" s="67" t="s">
        <v>217</v>
      </c>
      <c r="B16" s="69" t="s">
        <v>218</v>
      </c>
      <c r="C16" s="71"/>
      <c r="D16" s="516"/>
      <c r="E16" s="74" t="s">
        <v>219</v>
      </c>
    </row>
    <row r="17" spans="1:5" ht="21.75" customHeight="1">
      <c r="A17" s="67" t="s">
        <v>220</v>
      </c>
      <c r="B17" s="69"/>
      <c r="C17" s="71"/>
      <c r="D17" s="516"/>
      <c r="E17" s="74" t="s">
        <v>221</v>
      </c>
    </row>
    <row r="18" spans="1:5" ht="21.75" customHeight="1">
      <c r="A18" s="67" t="s">
        <v>222</v>
      </c>
      <c r="B18" s="69"/>
      <c r="C18" s="71"/>
      <c r="D18" s="516"/>
      <c r="E18" s="74" t="s">
        <v>223</v>
      </c>
    </row>
    <row r="19" spans="1:5" ht="21.75" customHeight="1">
      <c r="A19" s="67" t="s">
        <v>224</v>
      </c>
      <c r="B19" s="69"/>
      <c r="C19" s="71"/>
      <c r="D19" s="516"/>
      <c r="E19" s="74" t="s">
        <v>225</v>
      </c>
    </row>
    <row r="20" spans="1:5" ht="21.75" customHeight="1">
      <c r="A20" s="67" t="s">
        <v>226</v>
      </c>
      <c r="B20" s="69"/>
      <c r="C20" s="71"/>
      <c r="D20" s="516"/>
      <c r="E20" s="74" t="s">
        <v>227</v>
      </c>
    </row>
    <row r="21" spans="1:5" ht="21.75" customHeight="1">
      <c r="A21" s="67"/>
      <c r="B21" s="69"/>
      <c r="C21" s="71"/>
      <c r="D21" s="516"/>
      <c r="E21" s="74" t="s">
        <v>228</v>
      </c>
    </row>
    <row r="22" spans="1:5" ht="21.75" customHeight="1">
      <c r="A22" s="67"/>
      <c r="B22" s="69"/>
      <c r="C22" s="71"/>
      <c r="D22" s="516"/>
      <c r="E22" s="74" t="s">
        <v>229</v>
      </c>
    </row>
    <row r="23" spans="1:5" ht="21.75" customHeight="1">
      <c r="A23" s="67"/>
      <c r="B23" s="69"/>
      <c r="C23" s="71"/>
      <c r="D23" s="516"/>
      <c r="E23" s="74" t="s">
        <v>230</v>
      </c>
    </row>
    <row r="24" spans="1:5" ht="21.75" customHeight="1">
      <c r="A24" s="67"/>
      <c r="B24" s="69"/>
      <c r="C24" s="71"/>
      <c r="D24" s="516"/>
      <c r="E24" s="74" t="s">
        <v>231</v>
      </c>
    </row>
    <row r="25" spans="1:5" ht="21.75" customHeight="1">
      <c r="A25" s="67"/>
      <c r="B25" s="69"/>
      <c r="C25" s="71"/>
      <c r="D25" s="516"/>
      <c r="E25" s="74" t="s">
        <v>232</v>
      </c>
    </row>
    <row r="26" spans="1:5" ht="21.75" customHeight="1">
      <c r="A26" s="67"/>
      <c r="B26" s="69"/>
      <c r="C26" s="71"/>
      <c r="D26" s="516"/>
      <c r="E26" s="74" t="s">
        <v>233</v>
      </c>
    </row>
    <row r="27" spans="1:5" ht="21.75" customHeight="1">
      <c r="A27" s="67"/>
      <c r="B27" s="69"/>
      <c r="C27" s="71"/>
      <c r="D27" s="516"/>
      <c r="E27" s="74" t="s">
        <v>234</v>
      </c>
    </row>
    <row r="28" spans="1:5" ht="21.75" customHeight="1">
      <c r="A28" s="67"/>
      <c r="B28" s="69"/>
      <c r="C28" s="71"/>
      <c r="D28" s="516"/>
      <c r="E28" s="74" t="s">
        <v>235</v>
      </c>
    </row>
    <row r="29" spans="1:5" ht="21.75" customHeight="1">
      <c r="A29" s="67"/>
      <c r="B29" s="69"/>
      <c r="C29" s="71"/>
      <c r="D29" s="516"/>
      <c r="E29" s="74" t="s">
        <v>236</v>
      </c>
    </row>
    <row r="30" spans="1:5" ht="21.75" customHeight="1">
      <c r="A30" s="67"/>
      <c r="B30" s="69"/>
      <c r="C30" s="71"/>
      <c r="D30" s="516"/>
      <c r="E30" s="74" t="s">
        <v>237</v>
      </c>
    </row>
    <row r="31" spans="1:5" ht="21.75" customHeight="1">
      <c r="A31" s="67"/>
      <c r="B31" s="69"/>
      <c r="C31" s="71"/>
      <c r="D31" s="516"/>
      <c r="E31" s="74" t="s">
        <v>238</v>
      </c>
    </row>
    <row r="32" spans="1:5" ht="21.75" customHeight="1">
      <c r="A32" s="67"/>
      <c r="B32" s="69"/>
      <c r="C32" s="71"/>
      <c r="D32" s="516"/>
      <c r="E32" s="74" t="s">
        <v>239</v>
      </c>
    </row>
    <row r="33" spans="1:5" ht="21.75" customHeight="1">
      <c r="A33" s="67"/>
      <c r="B33" s="69"/>
      <c r="C33" s="71"/>
      <c r="D33" s="516"/>
      <c r="E33" s="74" t="s">
        <v>240</v>
      </c>
    </row>
    <row r="34" spans="1:5" ht="21.75" customHeight="1">
      <c r="A34" s="67"/>
      <c r="B34" s="69"/>
      <c r="C34" s="71"/>
      <c r="D34" s="516"/>
      <c r="E34" s="74" t="s">
        <v>241</v>
      </c>
    </row>
    <row r="35" spans="1:5" ht="21.75" customHeight="1">
      <c r="A35" s="67"/>
      <c r="B35" s="69"/>
      <c r="C35" s="71"/>
      <c r="D35" s="516"/>
      <c r="E35" s="74" t="s">
        <v>242</v>
      </c>
    </row>
    <row r="36" spans="1:5" ht="21.75" customHeight="1">
      <c r="A36" s="67"/>
      <c r="B36" s="69"/>
      <c r="C36" s="71"/>
      <c r="D36" s="516"/>
      <c r="E36" s="74" t="s">
        <v>243</v>
      </c>
    </row>
    <row r="37" spans="1:5" ht="21.75" customHeight="1">
      <c r="A37" s="67"/>
      <c r="B37" s="69"/>
      <c r="C37" s="71"/>
      <c r="D37" s="516"/>
      <c r="E37" s="74" t="s">
        <v>244</v>
      </c>
    </row>
    <row r="38" spans="1:5" ht="21.75" customHeight="1">
      <c r="A38" s="67"/>
      <c r="B38" s="69"/>
      <c r="C38" s="71"/>
      <c r="D38" s="516"/>
      <c r="E38" s="74" t="s">
        <v>245</v>
      </c>
    </row>
    <row r="39" spans="1:5" ht="21.75" customHeight="1">
      <c r="A39" s="67"/>
      <c r="B39" s="69"/>
      <c r="C39" s="71"/>
      <c r="D39" s="516"/>
      <c r="E39" s="74" t="s">
        <v>246</v>
      </c>
    </row>
    <row r="40" spans="1:5" ht="21.75" customHeight="1">
      <c r="A40" s="67"/>
      <c r="B40" s="69"/>
      <c r="C40" s="71"/>
      <c r="D40" s="516"/>
      <c r="E40" s="74"/>
    </row>
    <row r="41" spans="1:5" ht="21.75" customHeight="1">
      <c r="A41" s="67"/>
      <c r="B41" s="69"/>
      <c r="C41" s="71"/>
      <c r="D41" s="516"/>
      <c r="E41" s="74"/>
    </row>
    <row r="42" spans="1:5" ht="21.75" customHeight="1">
      <c r="A42" s="67"/>
      <c r="B42" s="69"/>
      <c r="C42" s="71"/>
      <c r="D42" s="516"/>
      <c r="E42" s="74"/>
    </row>
    <row r="43" spans="1:5" ht="21.75" customHeight="1">
      <c r="A43" s="67"/>
      <c r="B43" s="69"/>
      <c r="C43" s="71"/>
      <c r="D43" s="516"/>
      <c r="E43" s="74"/>
    </row>
    <row r="44" spans="1:5" ht="21.75" customHeight="1">
      <c r="A44" s="67"/>
      <c r="B44" s="69"/>
      <c r="C44" s="71"/>
      <c r="D44" s="516"/>
      <c r="E44" s="74"/>
    </row>
    <row r="45" spans="1:5" ht="21.75" customHeight="1">
      <c r="A45" s="67"/>
      <c r="B45" s="69"/>
      <c r="C45" s="71"/>
      <c r="D45" s="516"/>
      <c r="E45" s="74"/>
    </row>
    <row r="46" spans="1:5" ht="21.75" customHeight="1">
      <c r="A46" s="67"/>
      <c r="B46" s="69"/>
      <c r="C46" s="71"/>
      <c r="D46" s="516"/>
      <c r="E46" s="74"/>
    </row>
    <row r="47" spans="1:5" ht="21.75" customHeight="1">
      <c r="A47" s="67"/>
      <c r="B47" s="69"/>
      <c r="C47" s="71"/>
      <c r="D47" s="516"/>
      <c r="E47" s="74"/>
    </row>
    <row r="48" spans="1:5" ht="21.75" customHeight="1">
      <c r="A48" s="67"/>
      <c r="B48" s="69"/>
      <c r="C48" s="71"/>
      <c r="D48" s="516"/>
      <c r="E48" s="74"/>
    </row>
    <row r="49" spans="1:5" ht="21.75" customHeight="1">
      <c r="A49" s="67"/>
      <c r="B49" s="69"/>
      <c r="C49" s="71"/>
      <c r="D49" s="516"/>
      <c r="E49" s="74"/>
    </row>
    <row r="50" spans="1:5" ht="21.75" customHeight="1" thickBot="1">
      <c r="A50" s="68"/>
      <c r="B50" s="70"/>
      <c r="C50" s="72"/>
      <c r="D50" s="73"/>
      <c r="E50" s="75"/>
    </row>
  </sheetData>
  <mergeCells count="2">
    <mergeCell ref="A1:E1"/>
    <mergeCell ref="A2:E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J29"/>
  <sheetViews>
    <sheetView showGridLines="0" showRowColHeaders="0" zoomScale="80" zoomScaleNormal="80" workbookViewId="0">
      <pane ySplit="4" topLeftCell="A5" activePane="bottomLeft" state="frozen"/>
      <selection pane="bottomLeft" activeCell="AF2" sqref="AF2:AH2"/>
    </sheetView>
  </sheetViews>
  <sheetFormatPr defaultRowHeight="15"/>
  <cols>
    <col min="1" max="1" width="1.42578125" customWidth="1"/>
    <col min="2" max="2" width="38.42578125" customWidth="1"/>
    <col min="3" max="4" width="12.42578125" hidden="1" customWidth="1"/>
    <col min="5" max="5" width="14.85546875" customWidth="1"/>
    <col min="6" max="7" width="14.85546875" hidden="1" customWidth="1"/>
    <col min="8" max="8" width="38.42578125" customWidth="1"/>
    <col min="9" max="10" width="7.85546875" hidden="1" customWidth="1"/>
    <col min="11" max="11" width="15.140625" customWidth="1"/>
    <col min="12" max="13" width="11.42578125" hidden="1" customWidth="1"/>
    <col min="14" max="14" width="37.42578125" customWidth="1"/>
    <col min="15" max="15" width="12.42578125" hidden="1" customWidth="1"/>
    <col min="16" max="16" width="1.5703125" hidden="1" customWidth="1"/>
    <col min="17" max="17" width="14.5703125" customWidth="1"/>
    <col min="18" max="18" width="14.5703125" hidden="1" customWidth="1"/>
    <col min="19" max="19" width="15.140625" hidden="1" customWidth="1"/>
    <col min="20" max="20" width="38.42578125" customWidth="1"/>
    <col min="21" max="22" width="11.140625" hidden="1" customWidth="1"/>
    <col min="23" max="23" width="15.140625" customWidth="1"/>
    <col min="24" max="25" width="13.5703125" hidden="1" customWidth="1"/>
    <col min="26" max="26" width="38.42578125" customWidth="1"/>
    <col min="27" max="28" width="10.42578125" hidden="1" customWidth="1"/>
    <col min="29" max="29" width="15.42578125" customWidth="1"/>
    <col min="30" max="31" width="9.140625" style="66" hidden="1" customWidth="1"/>
    <col min="33" max="33" width="18.42578125" customWidth="1"/>
    <col min="34" max="35" width="0" hidden="1" customWidth="1"/>
    <col min="36" max="36" width="18.5703125" customWidth="1"/>
  </cols>
  <sheetData>
    <row r="1" spans="1:36" ht="40.5" customHeight="1" thickBot="1">
      <c r="A1" s="319"/>
      <c r="B1" s="778" t="s">
        <v>247</v>
      </c>
      <c r="C1" s="779"/>
      <c r="D1" s="779"/>
      <c r="E1" s="779"/>
      <c r="F1" s="779"/>
      <c r="G1" s="779"/>
      <c r="H1" s="779"/>
      <c r="I1" s="779"/>
      <c r="J1" s="779"/>
      <c r="K1" s="779"/>
      <c r="L1" s="779"/>
      <c r="M1" s="779"/>
      <c r="N1" s="779"/>
      <c r="O1" s="779"/>
      <c r="P1" s="779"/>
      <c r="Q1" s="779"/>
      <c r="R1" s="779"/>
      <c r="S1" s="779"/>
      <c r="T1" s="779"/>
      <c r="U1" s="779"/>
      <c r="V1" s="779"/>
      <c r="W1" s="779"/>
      <c r="X1" s="779"/>
      <c r="Y1" s="779"/>
      <c r="Z1" s="779"/>
      <c r="AA1" s="779"/>
      <c r="AB1" s="779"/>
      <c r="AC1" s="780"/>
      <c r="AF1" s="735" t="s">
        <v>248</v>
      </c>
      <c r="AG1" s="735"/>
      <c r="AH1" s="735"/>
      <c r="AI1" s="735"/>
      <c r="AJ1" s="735"/>
    </row>
    <row r="2" spans="1:36" ht="69.75" customHeight="1" thickBot="1">
      <c r="B2" s="781" t="s">
        <v>249</v>
      </c>
      <c r="C2" s="782"/>
      <c r="D2" s="782"/>
      <c r="E2" s="782"/>
      <c r="F2" s="782"/>
      <c r="G2" s="782"/>
      <c r="H2" s="782"/>
      <c r="I2" s="782"/>
      <c r="J2" s="782"/>
      <c r="K2" s="782"/>
      <c r="L2" s="782"/>
      <c r="M2" s="782"/>
      <c r="N2" s="782"/>
      <c r="O2" s="782"/>
      <c r="P2" s="782"/>
      <c r="Q2" s="782"/>
      <c r="R2" s="782"/>
      <c r="S2" s="782"/>
      <c r="T2" s="782"/>
      <c r="U2" s="782"/>
      <c r="V2" s="782"/>
      <c r="W2" s="782"/>
      <c r="X2" s="782"/>
      <c r="Y2" s="782"/>
      <c r="Z2" s="782"/>
      <c r="AA2" s="782"/>
      <c r="AB2" s="782"/>
      <c r="AC2" s="783"/>
      <c r="AF2" s="784" t="s">
        <v>250</v>
      </c>
      <c r="AG2" s="784"/>
      <c r="AH2" s="784"/>
      <c r="AI2" s="442"/>
      <c r="AJ2" s="442"/>
    </row>
    <row r="3" spans="1:36" ht="24" customHeight="1" thickBot="1">
      <c r="B3" s="785" t="s">
        <v>251</v>
      </c>
      <c r="C3" s="212"/>
      <c r="D3" s="212"/>
      <c r="E3" s="768" t="s">
        <v>252</v>
      </c>
      <c r="F3" s="213"/>
      <c r="G3" s="213"/>
      <c r="H3" s="770" t="s">
        <v>253</v>
      </c>
      <c r="I3" s="615"/>
      <c r="J3" s="615"/>
      <c r="K3" s="770" t="s">
        <v>252</v>
      </c>
      <c r="L3" s="213"/>
      <c r="M3" s="213"/>
      <c r="N3" s="757" t="s">
        <v>254</v>
      </c>
      <c r="O3" s="609"/>
      <c r="P3" s="609"/>
      <c r="Q3" s="757" t="s">
        <v>252</v>
      </c>
      <c r="R3" s="213"/>
      <c r="S3" s="213"/>
      <c r="T3" s="759" t="s">
        <v>255</v>
      </c>
      <c r="U3" s="611"/>
      <c r="V3" s="611"/>
      <c r="W3" s="759" t="s">
        <v>252</v>
      </c>
      <c r="X3" s="213"/>
      <c r="Y3" s="213"/>
      <c r="Z3" s="761" t="s">
        <v>256</v>
      </c>
      <c r="AA3" s="613"/>
      <c r="AB3" s="214"/>
      <c r="AC3" s="763" t="s">
        <v>252</v>
      </c>
    </row>
    <row r="4" spans="1:36" ht="60.75" customHeight="1" thickBot="1">
      <c r="B4" s="786"/>
      <c r="C4" s="304" t="s">
        <v>257</v>
      </c>
      <c r="D4" s="304"/>
      <c r="E4" s="769"/>
      <c r="F4" s="249" t="s">
        <v>258</v>
      </c>
      <c r="G4" s="249" t="s">
        <v>259</v>
      </c>
      <c r="H4" s="771"/>
      <c r="I4" s="616" t="s">
        <v>260</v>
      </c>
      <c r="J4" s="616"/>
      <c r="K4" s="771"/>
      <c r="L4" s="249" t="s">
        <v>261</v>
      </c>
      <c r="M4" s="249" t="s">
        <v>262</v>
      </c>
      <c r="N4" s="758"/>
      <c r="O4" s="610" t="s">
        <v>263</v>
      </c>
      <c r="P4" s="610"/>
      <c r="Q4" s="758"/>
      <c r="R4" s="249" t="s">
        <v>264</v>
      </c>
      <c r="S4" s="249" t="s">
        <v>265</v>
      </c>
      <c r="T4" s="760"/>
      <c r="U4" s="612" t="s">
        <v>266</v>
      </c>
      <c r="V4" s="612"/>
      <c r="W4" s="760"/>
      <c r="X4" s="249" t="s">
        <v>267</v>
      </c>
      <c r="Y4" s="249" t="s">
        <v>268</v>
      </c>
      <c r="Z4" s="762"/>
      <c r="AA4" s="614" t="s">
        <v>269</v>
      </c>
      <c r="AB4" s="250"/>
      <c r="AC4" s="764"/>
      <c r="AD4" s="66" t="s">
        <v>270</v>
      </c>
      <c r="AE4" s="66" t="s">
        <v>271</v>
      </c>
      <c r="AG4" s="666" t="s">
        <v>120</v>
      </c>
      <c r="AH4" s="667"/>
      <c r="AI4" s="667"/>
      <c r="AJ4" s="668"/>
    </row>
    <row r="5" spans="1:36" ht="34.5" customHeight="1" thickBot="1">
      <c r="B5" s="788" t="str">
        <f>IF(OR(COUNTIF(C6:C15, 12)&gt;0, COUNTIF(C6:C15,2)&gt;0, COUNTIF(C6:C15,4)&gt;0, COUNTIF(C6:C15,10)&gt;0, COUNTIF(C6:C15,15)&gt;0, COUNTIF(C6:C15,17)&gt;0,), "Remember to enter CREDITABLE amounts of leafy greens!", "")</f>
        <v/>
      </c>
      <c r="C5" s="789"/>
      <c r="D5" s="789"/>
      <c r="E5" s="790"/>
      <c r="F5" s="325"/>
      <c r="G5" s="325"/>
      <c r="H5" s="791" t="str">
        <f>IF(COUNTIF(I6:I15,10)&gt;0,"Remember to enter the CREDITABLE amount of tomato paste!","")</f>
        <v/>
      </c>
      <c r="I5" s="792"/>
      <c r="J5" s="792"/>
      <c r="K5" s="793"/>
      <c r="L5" s="325"/>
      <c r="M5" s="325"/>
      <c r="N5" s="794" t="str">
        <f>IF(SUM(O6:O15)&gt;10, "If crediting as a vegetable do not also credit as a meat/meat alternate", "")</f>
        <v/>
      </c>
      <c r="O5" s="795"/>
      <c r="P5" s="795"/>
      <c r="Q5" s="796"/>
      <c r="R5" s="326"/>
      <c r="S5" s="326"/>
      <c r="T5" s="797"/>
      <c r="U5" s="798"/>
      <c r="V5" s="798"/>
      <c r="W5" s="799"/>
      <c r="X5" s="326"/>
      <c r="Y5" s="326"/>
      <c r="Z5" s="800"/>
      <c r="AA5" s="801"/>
      <c r="AB5" s="801"/>
      <c r="AC5" s="802"/>
      <c r="AG5" s="220"/>
      <c r="AH5" s="221"/>
      <c r="AI5" s="221"/>
      <c r="AJ5" s="222"/>
    </row>
    <row r="6" spans="1:36" ht="33.75" customHeight="1">
      <c r="B6" s="205"/>
      <c r="C6" s="206">
        <v>1</v>
      </c>
      <c r="D6" s="206">
        <f t="shared" ref="D6:D15" si="0">INDEX(GREEN,C6)</f>
        <v>0</v>
      </c>
      <c r="E6" s="206"/>
      <c r="F6" s="277">
        <v>1</v>
      </c>
      <c r="G6" s="277" t="str">
        <f t="shared" ref="G6:G15" si="1">IF(D6=0,"",INDEX(Cups,F6))</f>
        <v/>
      </c>
      <c r="H6" s="81"/>
      <c r="I6" s="81">
        <v>1</v>
      </c>
      <c r="J6" s="81">
        <f t="shared" ref="J6:J15" si="2">INDEX(RED,I6)</f>
        <v>0</v>
      </c>
      <c r="K6" s="81"/>
      <c r="L6" s="277">
        <v>1</v>
      </c>
      <c r="M6" s="277" t="str">
        <f t="shared" ref="M6:M15" si="3">IF(J6=0, "", INDEX(Cups,L6))</f>
        <v/>
      </c>
      <c r="N6" s="207"/>
      <c r="O6" s="207">
        <v>1</v>
      </c>
      <c r="P6" s="207">
        <f t="shared" ref="P6:P15" si="4">INDEX(BEANS,O6)</f>
        <v>0</v>
      </c>
      <c r="Q6" s="207"/>
      <c r="R6" s="277">
        <v>1</v>
      </c>
      <c r="S6" s="277" t="str">
        <f t="shared" ref="S6:S15" si="5">IF(P6=0,"",INDEX(Cups,R6))</f>
        <v/>
      </c>
      <c r="T6" s="208"/>
      <c r="U6" s="208">
        <v>1</v>
      </c>
      <c r="V6" s="208">
        <f t="shared" ref="V6:V15" si="6">INDEX(STARCHY,U6)</f>
        <v>0</v>
      </c>
      <c r="W6" s="208"/>
      <c r="X6" s="277">
        <v>1</v>
      </c>
      <c r="Y6" s="277" t="str">
        <f>IF(V6=0,"",INDEX(Cups,X6))</f>
        <v/>
      </c>
      <c r="Z6" s="209"/>
      <c r="AA6" s="209">
        <v>1</v>
      </c>
      <c r="AB6" s="210">
        <f t="shared" ref="AB6:AB15" si="7">INDEX(OTHER,AA6)</f>
        <v>0</v>
      </c>
      <c r="AC6" s="211"/>
      <c r="AD6" s="66">
        <v>1</v>
      </c>
      <c r="AE6" s="66" t="str">
        <f t="shared" ref="AE6:AE15" si="8">IF(AB6=0, "", INDEX(Cups,AD6))</f>
        <v/>
      </c>
      <c r="AG6" s="673" t="s">
        <v>124</v>
      </c>
      <c r="AH6" s="77">
        <v>1</v>
      </c>
      <c r="AI6" s="77">
        <f>INDEX(Cups,AH6)</f>
        <v>0</v>
      </c>
      <c r="AJ6" s="288"/>
    </row>
    <row r="7" spans="1:36" ht="33.75" customHeight="1">
      <c r="B7" s="79"/>
      <c r="C7" s="80">
        <v>1</v>
      </c>
      <c r="D7" s="80">
        <f t="shared" si="0"/>
        <v>0</v>
      </c>
      <c r="E7" s="80"/>
      <c r="F7" s="77">
        <v>1</v>
      </c>
      <c r="G7" s="77" t="str">
        <f t="shared" si="1"/>
        <v/>
      </c>
      <c r="H7" s="81"/>
      <c r="I7" s="81">
        <v>1</v>
      </c>
      <c r="J7" s="81">
        <f t="shared" si="2"/>
        <v>0</v>
      </c>
      <c r="K7" s="81"/>
      <c r="L7" s="77">
        <v>1</v>
      </c>
      <c r="M7" s="77" t="str">
        <f t="shared" si="3"/>
        <v/>
      </c>
      <c r="N7" s="82"/>
      <c r="O7" s="82">
        <v>1</v>
      </c>
      <c r="P7" s="82">
        <f t="shared" si="4"/>
        <v>0</v>
      </c>
      <c r="Q7" s="82"/>
      <c r="R7" s="77">
        <v>1</v>
      </c>
      <c r="S7" s="77" t="str">
        <f t="shared" si="5"/>
        <v/>
      </c>
      <c r="T7" s="83"/>
      <c r="U7" s="83">
        <v>1</v>
      </c>
      <c r="V7" s="83">
        <f t="shared" si="6"/>
        <v>0</v>
      </c>
      <c r="W7" s="83"/>
      <c r="X7" s="77">
        <v>1</v>
      </c>
      <c r="Y7" s="77" t="str">
        <f t="shared" ref="Y7:Y15" si="9">IF(V7=0,"",INDEX(Cups,X7))</f>
        <v/>
      </c>
      <c r="Z7" s="84"/>
      <c r="AA7" s="84">
        <v>1</v>
      </c>
      <c r="AB7" s="85">
        <f t="shared" si="7"/>
        <v>0</v>
      </c>
      <c r="AC7" s="86"/>
      <c r="AD7" s="66">
        <v>1</v>
      </c>
      <c r="AE7" s="66" t="str">
        <f t="shared" si="8"/>
        <v/>
      </c>
      <c r="AG7" s="674"/>
      <c r="AH7" s="77">
        <v>1</v>
      </c>
      <c r="AI7" s="77">
        <f>INDEX(Cups,AH7)</f>
        <v>0</v>
      </c>
      <c r="AJ7" s="289"/>
    </row>
    <row r="8" spans="1:36" ht="33.75" customHeight="1">
      <c r="B8" s="79"/>
      <c r="C8" s="80">
        <v>1</v>
      </c>
      <c r="D8" s="80">
        <f t="shared" si="0"/>
        <v>0</v>
      </c>
      <c r="E8" s="80"/>
      <c r="F8" s="77">
        <v>1</v>
      </c>
      <c r="G8" s="77" t="str">
        <f t="shared" si="1"/>
        <v/>
      </c>
      <c r="H8" s="81"/>
      <c r="I8" s="81">
        <v>1</v>
      </c>
      <c r="J8" s="81">
        <f t="shared" si="2"/>
        <v>0</v>
      </c>
      <c r="K8" s="81"/>
      <c r="L8" s="77">
        <v>1</v>
      </c>
      <c r="M8" s="77" t="str">
        <f t="shared" si="3"/>
        <v/>
      </c>
      <c r="N8" s="82"/>
      <c r="O8" s="82">
        <v>1</v>
      </c>
      <c r="P8" s="82">
        <f t="shared" si="4"/>
        <v>0</v>
      </c>
      <c r="Q8" s="82"/>
      <c r="R8" s="77">
        <v>1</v>
      </c>
      <c r="S8" s="77" t="str">
        <f t="shared" si="5"/>
        <v/>
      </c>
      <c r="T8" s="83"/>
      <c r="U8" s="83">
        <v>1</v>
      </c>
      <c r="V8" s="83">
        <f t="shared" si="6"/>
        <v>0</v>
      </c>
      <c r="W8" s="83"/>
      <c r="X8" s="77">
        <v>1</v>
      </c>
      <c r="Y8" s="77" t="str">
        <f t="shared" si="9"/>
        <v/>
      </c>
      <c r="Z8" s="84"/>
      <c r="AA8" s="84">
        <v>1</v>
      </c>
      <c r="AB8" s="85">
        <f t="shared" si="7"/>
        <v>0</v>
      </c>
      <c r="AC8" s="86"/>
      <c r="AD8" s="66">
        <v>1</v>
      </c>
      <c r="AE8" s="66" t="str">
        <f t="shared" si="8"/>
        <v/>
      </c>
      <c r="AG8" s="674"/>
      <c r="AH8" s="77">
        <v>1</v>
      </c>
      <c r="AI8" s="77">
        <f>INDEX(Cups,AH8)</f>
        <v>0</v>
      </c>
      <c r="AJ8" s="289"/>
    </row>
    <row r="9" spans="1:36" ht="33.75" customHeight="1">
      <c r="B9" s="79"/>
      <c r="C9" s="80">
        <v>1</v>
      </c>
      <c r="D9" s="80">
        <f t="shared" si="0"/>
        <v>0</v>
      </c>
      <c r="E9" s="80"/>
      <c r="F9" s="77">
        <v>1</v>
      </c>
      <c r="G9" s="77" t="str">
        <f t="shared" si="1"/>
        <v/>
      </c>
      <c r="H9" s="81"/>
      <c r="I9" s="81">
        <v>1</v>
      </c>
      <c r="J9" s="81">
        <f t="shared" si="2"/>
        <v>0</v>
      </c>
      <c r="K9" s="81"/>
      <c r="L9" s="77">
        <v>1</v>
      </c>
      <c r="M9" s="77" t="str">
        <f t="shared" si="3"/>
        <v/>
      </c>
      <c r="N9" s="82"/>
      <c r="O9" s="82">
        <v>1</v>
      </c>
      <c r="P9" s="82">
        <f t="shared" si="4"/>
        <v>0</v>
      </c>
      <c r="Q9" s="82"/>
      <c r="R9" s="77">
        <v>1</v>
      </c>
      <c r="S9" s="77" t="str">
        <f t="shared" si="5"/>
        <v/>
      </c>
      <c r="T9" s="83"/>
      <c r="U9" s="83">
        <v>1</v>
      </c>
      <c r="V9" s="83">
        <f t="shared" si="6"/>
        <v>0</v>
      </c>
      <c r="W9" s="83"/>
      <c r="X9" s="77">
        <v>1</v>
      </c>
      <c r="Y9" s="77" t="str">
        <f t="shared" si="9"/>
        <v/>
      </c>
      <c r="Z9" s="84"/>
      <c r="AA9" s="84">
        <v>1</v>
      </c>
      <c r="AB9" s="85">
        <f t="shared" si="7"/>
        <v>0</v>
      </c>
      <c r="AC9" s="86"/>
      <c r="AD9" s="66">
        <v>1</v>
      </c>
      <c r="AE9" s="66" t="str">
        <f t="shared" si="8"/>
        <v/>
      </c>
      <c r="AG9" s="674"/>
      <c r="AH9" s="77">
        <v>1</v>
      </c>
      <c r="AI9" s="77">
        <f>INDEX(Cups,AH9)</f>
        <v>0</v>
      </c>
      <c r="AJ9" s="289"/>
    </row>
    <row r="10" spans="1:36" ht="33.75" customHeight="1">
      <c r="B10" s="79"/>
      <c r="C10" s="80">
        <v>1</v>
      </c>
      <c r="D10" s="80">
        <f t="shared" si="0"/>
        <v>0</v>
      </c>
      <c r="E10" s="80"/>
      <c r="F10" s="77">
        <v>1</v>
      </c>
      <c r="G10" s="77" t="str">
        <f t="shared" si="1"/>
        <v/>
      </c>
      <c r="H10" s="81"/>
      <c r="I10" s="81">
        <v>1</v>
      </c>
      <c r="J10" s="81">
        <f t="shared" si="2"/>
        <v>0</v>
      </c>
      <c r="K10" s="81"/>
      <c r="L10" s="77">
        <v>1</v>
      </c>
      <c r="M10" s="77" t="str">
        <f t="shared" si="3"/>
        <v/>
      </c>
      <c r="N10" s="82"/>
      <c r="O10" s="82">
        <v>1</v>
      </c>
      <c r="P10" s="82">
        <f t="shared" si="4"/>
        <v>0</v>
      </c>
      <c r="Q10" s="82"/>
      <c r="R10" s="77">
        <v>1</v>
      </c>
      <c r="S10" s="77" t="str">
        <f t="shared" si="5"/>
        <v/>
      </c>
      <c r="T10" s="83"/>
      <c r="U10" s="83">
        <v>1</v>
      </c>
      <c r="V10" s="83">
        <f t="shared" si="6"/>
        <v>0</v>
      </c>
      <c r="W10" s="83"/>
      <c r="X10" s="77">
        <v>1</v>
      </c>
      <c r="Y10" s="77" t="str">
        <f t="shared" si="9"/>
        <v/>
      </c>
      <c r="Z10" s="84"/>
      <c r="AA10" s="84">
        <v>1</v>
      </c>
      <c r="AB10" s="85">
        <f t="shared" si="7"/>
        <v>0</v>
      </c>
      <c r="AC10" s="86"/>
      <c r="AD10" s="66">
        <v>1</v>
      </c>
      <c r="AE10" s="66" t="str">
        <f t="shared" si="8"/>
        <v/>
      </c>
      <c r="AG10" s="674"/>
      <c r="AH10" s="77">
        <v>1</v>
      </c>
      <c r="AI10" s="77">
        <f>INDEX(Cups,AH10)</f>
        <v>0</v>
      </c>
      <c r="AJ10" s="290"/>
    </row>
    <row r="11" spans="1:36" ht="33.75" customHeight="1" thickBot="1">
      <c r="B11" s="79"/>
      <c r="C11" s="80">
        <v>1</v>
      </c>
      <c r="D11" s="80">
        <f t="shared" si="0"/>
        <v>0</v>
      </c>
      <c r="E11" s="80"/>
      <c r="F11" s="77">
        <v>1</v>
      </c>
      <c r="G11" s="77" t="str">
        <f t="shared" si="1"/>
        <v/>
      </c>
      <c r="H11" s="81"/>
      <c r="I11" s="81">
        <v>1</v>
      </c>
      <c r="J11" s="81">
        <f t="shared" si="2"/>
        <v>0</v>
      </c>
      <c r="K11" s="81"/>
      <c r="L11" s="77">
        <v>1</v>
      </c>
      <c r="M11" s="77" t="str">
        <f t="shared" si="3"/>
        <v/>
      </c>
      <c r="N11" s="82"/>
      <c r="O11" s="82">
        <v>1</v>
      </c>
      <c r="P11" s="82">
        <f t="shared" si="4"/>
        <v>0</v>
      </c>
      <c r="Q11" s="82"/>
      <c r="R11" s="77">
        <v>1</v>
      </c>
      <c r="S11" s="77" t="str">
        <f t="shared" si="5"/>
        <v/>
      </c>
      <c r="T11" s="83"/>
      <c r="U11" s="83">
        <v>1</v>
      </c>
      <c r="V11" s="83">
        <f t="shared" si="6"/>
        <v>0</v>
      </c>
      <c r="W11" s="83"/>
      <c r="X11" s="77">
        <v>1</v>
      </c>
      <c r="Y11" s="77" t="str">
        <f t="shared" si="9"/>
        <v/>
      </c>
      <c r="Z11" s="84"/>
      <c r="AA11" s="84">
        <v>1</v>
      </c>
      <c r="AB11" s="85">
        <f t="shared" si="7"/>
        <v>0</v>
      </c>
      <c r="AC11" s="86"/>
      <c r="AD11" s="66">
        <v>1</v>
      </c>
      <c r="AE11" s="66" t="str">
        <f t="shared" si="8"/>
        <v/>
      </c>
      <c r="AG11" s="675"/>
      <c r="AH11" s="218"/>
      <c r="AI11" s="219"/>
      <c r="AJ11" s="336">
        <f>SUM(AI6:AI10)</f>
        <v>0</v>
      </c>
    </row>
    <row r="12" spans="1:36" ht="33.75" customHeight="1" thickBot="1">
      <c r="B12" s="79"/>
      <c r="C12" s="80">
        <v>1</v>
      </c>
      <c r="D12" s="80">
        <f t="shared" si="0"/>
        <v>0</v>
      </c>
      <c r="E12" s="80"/>
      <c r="F12" s="77">
        <v>1</v>
      </c>
      <c r="G12" s="77" t="str">
        <f t="shared" si="1"/>
        <v/>
      </c>
      <c r="H12" s="81"/>
      <c r="I12" s="81">
        <v>1</v>
      </c>
      <c r="J12" s="81">
        <f t="shared" si="2"/>
        <v>0</v>
      </c>
      <c r="K12" s="81"/>
      <c r="L12" s="77">
        <v>1</v>
      </c>
      <c r="M12" s="77" t="str">
        <f t="shared" si="3"/>
        <v/>
      </c>
      <c r="N12" s="82"/>
      <c r="O12" s="82">
        <v>1</v>
      </c>
      <c r="P12" s="82">
        <f t="shared" si="4"/>
        <v>0</v>
      </c>
      <c r="Q12" s="82"/>
      <c r="R12" s="77">
        <v>1</v>
      </c>
      <c r="S12" s="77" t="str">
        <f t="shared" si="5"/>
        <v/>
      </c>
      <c r="T12" s="83"/>
      <c r="U12" s="83">
        <v>1</v>
      </c>
      <c r="V12" s="83">
        <f t="shared" si="6"/>
        <v>0</v>
      </c>
      <c r="W12" s="83"/>
      <c r="X12" s="77">
        <v>1</v>
      </c>
      <c r="Y12" s="77" t="str">
        <f t="shared" si="9"/>
        <v/>
      </c>
      <c r="Z12" s="84"/>
      <c r="AA12" s="84">
        <v>1</v>
      </c>
      <c r="AB12" s="85">
        <f t="shared" si="7"/>
        <v>0</v>
      </c>
      <c r="AC12" s="86"/>
      <c r="AD12" s="66">
        <v>1</v>
      </c>
      <c r="AE12" s="66" t="str">
        <f t="shared" si="8"/>
        <v/>
      </c>
      <c r="AG12" s="678" t="s">
        <v>153</v>
      </c>
      <c r="AH12" s="679"/>
      <c r="AI12" s="679"/>
      <c r="AJ12" s="680"/>
    </row>
    <row r="13" spans="1:36" ht="33.75" customHeight="1">
      <c r="B13" s="79"/>
      <c r="C13" s="80">
        <v>1</v>
      </c>
      <c r="D13" s="80">
        <f t="shared" si="0"/>
        <v>0</v>
      </c>
      <c r="E13" s="80"/>
      <c r="F13" s="77">
        <v>1</v>
      </c>
      <c r="G13" s="77" t="str">
        <f t="shared" si="1"/>
        <v/>
      </c>
      <c r="H13" s="81"/>
      <c r="I13" s="81">
        <v>1</v>
      </c>
      <c r="J13" s="81">
        <f t="shared" si="2"/>
        <v>0</v>
      </c>
      <c r="K13" s="81"/>
      <c r="L13" s="77">
        <v>1</v>
      </c>
      <c r="M13" s="77" t="str">
        <f t="shared" si="3"/>
        <v/>
      </c>
      <c r="N13" s="82"/>
      <c r="O13" s="82">
        <v>1</v>
      </c>
      <c r="P13" s="82">
        <f t="shared" si="4"/>
        <v>0</v>
      </c>
      <c r="Q13" s="82"/>
      <c r="R13" s="77">
        <v>1</v>
      </c>
      <c r="S13" s="77" t="str">
        <f t="shared" si="5"/>
        <v/>
      </c>
      <c r="T13" s="83"/>
      <c r="U13" s="83">
        <v>1</v>
      </c>
      <c r="V13" s="83">
        <f t="shared" si="6"/>
        <v>0</v>
      </c>
      <c r="W13" s="83"/>
      <c r="X13" s="77">
        <v>1</v>
      </c>
      <c r="Y13" s="77" t="str">
        <f t="shared" si="9"/>
        <v/>
      </c>
      <c r="Z13" s="84"/>
      <c r="AA13" s="84">
        <v>1</v>
      </c>
      <c r="AB13" s="85">
        <f t="shared" si="7"/>
        <v>0</v>
      </c>
      <c r="AC13" s="86"/>
      <c r="AD13" s="66">
        <v>1</v>
      </c>
      <c r="AE13" s="66" t="str">
        <f t="shared" si="8"/>
        <v/>
      </c>
      <c r="AG13" s="787" t="s">
        <v>154</v>
      </c>
      <c r="AH13" s="335"/>
      <c r="AI13" s="335"/>
      <c r="AJ13" s="772"/>
    </row>
    <row r="14" spans="1:36" ht="38.25" customHeight="1">
      <c r="B14" s="79"/>
      <c r="C14" s="80">
        <v>1</v>
      </c>
      <c r="D14" s="80">
        <f t="shared" si="0"/>
        <v>0</v>
      </c>
      <c r="E14" s="80"/>
      <c r="F14" s="77">
        <v>1</v>
      </c>
      <c r="G14" s="77" t="str">
        <f t="shared" si="1"/>
        <v/>
      </c>
      <c r="H14" s="81"/>
      <c r="I14" s="81">
        <v>1</v>
      </c>
      <c r="J14" s="81">
        <f t="shared" si="2"/>
        <v>0</v>
      </c>
      <c r="K14" s="81"/>
      <c r="L14" s="77">
        <v>1</v>
      </c>
      <c r="M14" s="77" t="str">
        <f t="shared" si="3"/>
        <v/>
      </c>
      <c r="N14" s="82"/>
      <c r="O14" s="82">
        <v>1</v>
      </c>
      <c r="P14" s="82">
        <f t="shared" si="4"/>
        <v>0</v>
      </c>
      <c r="Q14" s="82"/>
      <c r="R14" s="77">
        <v>1</v>
      </c>
      <c r="S14" s="77" t="str">
        <f t="shared" si="5"/>
        <v/>
      </c>
      <c r="T14" s="83"/>
      <c r="U14" s="83">
        <v>1</v>
      </c>
      <c r="V14" s="83">
        <f t="shared" si="6"/>
        <v>0</v>
      </c>
      <c r="W14" s="83"/>
      <c r="X14" s="77">
        <v>1</v>
      </c>
      <c r="Y14" s="77" t="str">
        <f t="shared" si="9"/>
        <v/>
      </c>
      <c r="Z14" s="84"/>
      <c r="AA14" s="84">
        <v>1</v>
      </c>
      <c r="AB14" s="85">
        <f t="shared" si="7"/>
        <v>0</v>
      </c>
      <c r="AC14" s="86"/>
      <c r="AD14" s="66">
        <v>1</v>
      </c>
      <c r="AE14" s="66" t="str">
        <f t="shared" si="8"/>
        <v/>
      </c>
      <c r="AG14" s="774"/>
      <c r="AH14" s="334"/>
      <c r="AI14" s="334"/>
      <c r="AJ14" s="773"/>
    </row>
    <row r="15" spans="1:36" ht="33.75" customHeight="1">
      <c r="B15" s="234"/>
      <c r="C15" s="235">
        <v>1</v>
      </c>
      <c r="D15" s="235">
        <f t="shared" si="0"/>
        <v>0</v>
      </c>
      <c r="E15" s="235"/>
      <c r="F15" s="215">
        <v>1</v>
      </c>
      <c r="G15" s="215" t="str">
        <f t="shared" si="1"/>
        <v/>
      </c>
      <c r="H15" s="87"/>
      <c r="I15" s="87">
        <v>1</v>
      </c>
      <c r="J15" s="87">
        <f t="shared" si="2"/>
        <v>0</v>
      </c>
      <c r="K15" s="87"/>
      <c r="L15" s="215">
        <v>1</v>
      </c>
      <c r="M15" s="215" t="str">
        <f t="shared" si="3"/>
        <v/>
      </c>
      <c r="N15" s="236"/>
      <c r="O15" s="236">
        <v>1</v>
      </c>
      <c r="P15" s="236">
        <f t="shared" si="4"/>
        <v>0</v>
      </c>
      <c r="Q15" s="236"/>
      <c r="R15" s="215">
        <v>1</v>
      </c>
      <c r="S15" s="215" t="str">
        <f t="shared" si="5"/>
        <v/>
      </c>
      <c r="T15" s="88"/>
      <c r="U15" s="88">
        <v>1</v>
      </c>
      <c r="V15" s="88">
        <f t="shared" si="6"/>
        <v>0</v>
      </c>
      <c r="W15" s="88"/>
      <c r="X15" s="215">
        <v>1</v>
      </c>
      <c r="Y15" s="215" t="str">
        <f t="shared" si="9"/>
        <v/>
      </c>
      <c r="Z15" s="89"/>
      <c r="AA15" s="89">
        <v>1</v>
      </c>
      <c r="AB15" s="90">
        <f t="shared" si="7"/>
        <v>0</v>
      </c>
      <c r="AC15" s="91"/>
      <c r="AD15" s="66">
        <v>1</v>
      </c>
      <c r="AE15" s="66" t="str">
        <f t="shared" si="8"/>
        <v/>
      </c>
      <c r="AG15" s="774"/>
      <c r="AH15" s="334"/>
      <c r="AI15" s="334"/>
      <c r="AJ15" s="773"/>
    </row>
    <row r="16" spans="1:36" ht="33.75" customHeight="1">
      <c r="B16" s="320" t="s">
        <v>272</v>
      </c>
      <c r="C16" s="309"/>
      <c r="D16" s="309"/>
      <c r="E16" s="310">
        <f>G16</f>
        <v>0</v>
      </c>
      <c r="F16" s="311"/>
      <c r="G16" s="311">
        <f>SUM(G6:G15)</f>
        <v>0</v>
      </c>
      <c r="H16" s="312" t="s">
        <v>273</v>
      </c>
      <c r="I16" s="313"/>
      <c r="J16" s="313"/>
      <c r="K16" s="322">
        <f>M16</f>
        <v>0</v>
      </c>
      <c r="L16" s="311"/>
      <c r="M16" s="311">
        <f>SUM(M6:M15)</f>
        <v>0</v>
      </c>
      <c r="N16" s="333" t="s">
        <v>274</v>
      </c>
      <c r="O16" s="314"/>
      <c r="P16" s="314"/>
      <c r="Q16" s="321">
        <f>S16</f>
        <v>0</v>
      </c>
      <c r="R16" s="311"/>
      <c r="S16" s="311">
        <f>SUM(S6:S15)</f>
        <v>0</v>
      </c>
      <c r="T16" s="315" t="s">
        <v>275</v>
      </c>
      <c r="U16" s="316"/>
      <c r="V16" s="316"/>
      <c r="W16" s="323">
        <f>Y16</f>
        <v>0</v>
      </c>
      <c r="X16" s="311"/>
      <c r="Y16" s="311">
        <f>SUM(Y6:Y15)</f>
        <v>0</v>
      </c>
      <c r="Z16" s="317" t="s">
        <v>276</v>
      </c>
      <c r="AA16" s="318"/>
      <c r="AB16" s="318"/>
      <c r="AC16" s="324">
        <f>AE16</f>
        <v>0</v>
      </c>
      <c r="AE16" s="66">
        <f>SUM(AE6:AE15)</f>
        <v>0</v>
      </c>
      <c r="AG16" s="774" t="s">
        <v>155</v>
      </c>
      <c r="AH16" s="334"/>
      <c r="AI16" s="334"/>
      <c r="AJ16" s="776">
        <f>FLOOR(AJ13, 0.125)</f>
        <v>0</v>
      </c>
    </row>
    <row r="17" spans="2:36" ht="33.75" customHeight="1">
      <c r="B17" s="765" t="str">
        <f>IF(OR(COUNTIF(C6:C15,18)&gt;0, COUNTIF(I6:I15, 13)&gt;0, COUNTIF(O6:O15, 12)&gt;0, COUNTIF(U6:U15, 11)&gt;0, COUNTIF(AA6:AA15,35)&gt;0, COUNTIF(AA6:AA15,36)&gt;0,COUNTIF(AA6:AA15,37)&gt;0, COUNTIF(AA6:AA15,38)&gt;0, COUNTIF(AA6:AA15,39)&gt;0), "You entered an unspecified or extra other vegetable above, please enter the name of the vegetable in the appropriate subgroup below", "")</f>
        <v/>
      </c>
      <c r="C17" s="766"/>
      <c r="D17" s="766"/>
      <c r="E17" s="766"/>
      <c r="F17" s="766"/>
      <c r="G17" s="766"/>
      <c r="H17" s="766"/>
      <c r="I17" s="766"/>
      <c r="J17" s="766"/>
      <c r="K17" s="766"/>
      <c r="L17" s="766"/>
      <c r="M17" s="766"/>
      <c r="N17" s="766"/>
      <c r="O17" s="766"/>
      <c r="P17" s="766"/>
      <c r="Q17" s="766"/>
      <c r="R17" s="766"/>
      <c r="S17" s="766"/>
      <c r="T17" s="766"/>
      <c r="U17" s="766"/>
      <c r="V17" s="766"/>
      <c r="W17" s="766"/>
      <c r="X17" s="766"/>
      <c r="Y17" s="766"/>
      <c r="Z17" s="766"/>
      <c r="AA17" s="766"/>
      <c r="AB17" s="766"/>
      <c r="AC17" s="767"/>
      <c r="AG17" s="774"/>
      <c r="AH17" s="21"/>
      <c r="AI17" s="21"/>
      <c r="AJ17" s="776"/>
    </row>
    <row r="18" spans="2:36" ht="33.75" customHeight="1" thickBot="1">
      <c r="B18" s="748" t="s">
        <v>277</v>
      </c>
      <c r="C18" s="749"/>
      <c r="D18" s="749"/>
      <c r="E18" s="749"/>
      <c r="F18" s="237"/>
      <c r="G18" s="237"/>
      <c r="H18" s="750" t="s">
        <v>278</v>
      </c>
      <c r="I18" s="750"/>
      <c r="J18" s="750"/>
      <c r="K18" s="750"/>
      <c r="L18" s="237"/>
      <c r="M18" s="237"/>
      <c r="N18" s="751" t="s">
        <v>279</v>
      </c>
      <c r="O18" s="751"/>
      <c r="P18" s="751"/>
      <c r="Q18" s="751"/>
      <c r="R18" s="237"/>
      <c r="S18" s="237"/>
      <c r="T18" s="752" t="s">
        <v>280</v>
      </c>
      <c r="U18" s="752"/>
      <c r="V18" s="752"/>
      <c r="W18" s="752"/>
      <c r="X18" s="237"/>
      <c r="Y18" s="237"/>
      <c r="Z18" s="755" t="s">
        <v>281</v>
      </c>
      <c r="AA18" s="755"/>
      <c r="AB18" s="755"/>
      <c r="AC18" s="756"/>
      <c r="AG18" s="775"/>
      <c r="AH18" s="19"/>
      <c r="AI18" s="19"/>
      <c r="AJ18" s="777"/>
    </row>
    <row r="19" spans="2:36" ht="33.75" customHeight="1">
      <c r="B19" s="753"/>
      <c r="C19" s="754"/>
      <c r="D19" s="754"/>
      <c r="E19" s="754"/>
      <c r="F19" s="77"/>
      <c r="G19" s="77"/>
      <c r="H19" s="745"/>
      <c r="I19" s="745"/>
      <c r="J19" s="745"/>
      <c r="K19" s="745"/>
      <c r="L19" s="77"/>
      <c r="M19" s="77"/>
      <c r="N19" s="746"/>
      <c r="O19" s="746"/>
      <c r="P19" s="746"/>
      <c r="Q19" s="746"/>
      <c r="R19" s="77"/>
      <c r="S19" s="77"/>
      <c r="T19" s="747"/>
      <c r="U19" s="747"/>
      <c r="V19" s="747"/>
      <c r="W19" s="747"/>
      <c r="X19" s="77"/>
      <c r="Y19" s="77"/>
      <c r="Z19" s="733"/>
      <c r="AA19" s="733"/>
      <c r="AB19" s="733"/>
      <c r="AC19" s="734"/>
    </row>
    <row r="20" spans="2:36" ht="33.75" customHeight="1">
      <c r="B20" s="753"/>
      <c r="C20" s="754"/>
      <c r="D20" s="754"/>
      <c r="E20" s="754"/>
      <c r="F20" s="77"/>
      <c r="G20" s="77"/>
      <c r="H20" s="745"/>
      <c r="I20" s="745"/>
      <c r="J20" s="745"/>
      <c r="K20" s="745"/>
      <c r="L20" s="77"/>
      <c r="M20" s="77"/>
      <c r="N20" s="746"/>
      <c r="O20" s="746"/>
      <c r="P20" s="746"/>
      <c r="Q20" s="746"/>
      <c r="R20" s="77"/>
      <c r="S20" s="77"/>
      <c r="T20" s="747"/>
      <c r="U20" s="747"/>
      <c r="V20" s="747"/>
      <c r="W20" s="747"/>
      <c r="X20" s="77"/>
      <c r="Y20" s="77"/>
      <c r="Z20" s="733"/>
      <c r="AA20" s="733"/>
      <c r="AB20" s="733"/>
      <c r="AC20" s="734"/>
    </row>
    <row r="21" spans="2:36" ht="33.75" customHeight="1">
      <c r="B21" s="743"/>
      <c r="C21" s="744"/>
      <c r="D21" s="744"/>
      <c r="E21" s="744"/>
      <c r="F21" s="77"/>
      <c r="G21" s="77"/>
      <c r="H21" s="745"/>
      <c r="I21" s="745"/>
      <c r="J21" s="745"/>
      <c r="K21" s="745"/>
      <c r="L21" s="77"/>
      <c r="M21" s="77"/>
      <c r="N21" s="746"/>
      <c r="O21" s="746"/>
      <c r="P21" s="746"/>
      <c r="Q21" s="746"/>
      <c r="R21" s="77"/>
      <c r="S21" s="77"/>
      <c r="T21" s="747"/>
      <c r="U21" s="747"/>
      <c r="V21" s="747"/>
      <c r="W21" s="747"/>
      <c r="X21" s="77"/>
      <c r="Y21" s="77"/>
      <c r="Z21" s="733"/>
      <c r="AA21" s="733"/>
      <c r="AB21" s="733"/>
      <c r="AC21" s="734"/>
    </row>
    <row r="22" spans="2:36" ht="33.75" customHeight="1">
      <c r="B22" s="743"/>
      <c r="C22" s="744"/>
      <c r="D22" s="744"/>
      <c r="E22" s="744"/>
      <c r="F22" s="77"/>
      <c r="G22" s="77"/>
      <c r="H22" s="745"/>
      <c r="I22" s="745"/>
      <c r="J22" s="745"/>
      <c r="K22" s="745"/>
      <c r="L22" s="77"/>
      <c r="M22" s="77"/>
      <c r="N22" s="746"/>
      <c r="O22" s="746"/>
      <c r="P22" s="746"/>
      <c r="Q22" s="746"/>
      <c r="R22" s="77"/>
      <c r="S22" s="77"/>
      <c r="T22" s="747"/>
      <c r="U22" s="747"/>
      <c r="V22" s="747"/>
      <c r="W22" s="747"/>
      <c r="X22" s="77"/>
      <c r="Y22" s="77"/>
      <c r="Z22" s="733"/>
      <c r="AA22" s="733"/>
      <c r="AB22" s="733"/>
      <c r="AC22" s="734"/>
    </row>
    <row r="23" spans="2:36" ht="33.75" customHeight="1" thickBot="1">
      <c r="B23" s="736"/>
      <c r="C23" s="737"/>
      <c r="D23" s="737"/>
      <c r="E23" s="737"/>
      <c r="F23" s="78"/>
      <c r="G23" s="78"/>
      <c r="H23" s="738"/>
      <c r="I23" s="738"/>
      <c r="J23" s="738"/>
      <c r="K23" s="738"/>
      <c r="L23" s="78"/>
      <c r="M23" s="78"/>
      <c r="N23" s="739"/>
      <c r="O23" s="739"/>
      <c r="P23" s="739"/>
      <c r="Q23" s="739"/>
      <c r="R23" s="78"/>
      <c r="S23" s="78"/>
      <c r="T23" s="740"/>
      <c r="U23" s="740"/>
      <c r="V23" s="740"/>
      <c r="W23" s="740"/>
      <c r="X23" s="78"/>
      <c r="Y23" s="78"/>
      <c r="Z23" s="741"/>
      <c r="AA23" s="741"/>
      <c r="AB23" s="741"/>
      <c r="AC23" s="742"/>
    </row>
    <row r="24" spans="2:36" ht="33.75" customHeight="1">
      <c r="B24" s="153"/>
    </row>
    <row r="25" spans="2:36" ht="33.75" customHeight="1">
      <c r="B25" s="153"/>
      <c r="E25" s="154"/>
    </row>
    <row r="26" spans="2:36" ht="33.75" customHeight="1"/>
    <row r="27" spans="2:36" ht="33.75" customHeight="1"/>
    <row r="28" spans="2:36" ht="33.75" customHeight="1"/>
    <row r="29" spans="2:36" ht="33.75" customHeight="1"/>
  </sheetData>
  <sheetProtection algorithmName="SHA-512" hashValue="OJ5CxMwLVdGlIvby1yvUmg/VBhGf5WMxA2kBmvewAEfOLCqmm4k1eLrYoKbYSEigeKKv8L6+BDzaXYpgeWktlw==" saltValue="v+ipcbyuTfg77Rn1jWk0PQ==" spinCount="100000" sheet="1"/>
  <mergeCells count="57">
    <mergeCell ref="AJ13:AJ15"/>
    <mergeCell ref="AG16:AG18"/>
    <mergeCell ref="AJ16:AJ18"/>
    <mergeCell ref="AG6:AG11"/>
    <mergeCell ref="B1:AC1"/>
    <mergeCell ref="B2:AC2"/>
    <mergeCell ref="AF2:AH2"/>
    <mergeCell ref="AG4:AJ4"/>
    <mergeCell ref="AG12:AJ12"/>
    <mergeCell ref="B3:B4"/>
    <mergeCell ref="AG13:AG15"/>
    <mergeCell ref="B5:E5"/>
    <mergeCell ref="H5:K5"/>
    <mergeCell ref="N5:Q5"/>
    <mergeCell ref="T5:W5"/>
    <mergeCell ref="Z5:AC5"/>
    <mergeCell ref="T21:W21"/>
    <mergeCell ref="Z18:AC18"/>
    <mergeCell ref="Z19:AC19"/>
    <mergeCell ref="Q3:Q4"/>
    <mergeCell ref="T3:T4"/>
    <mergeCell ref="W3:W4"/>
    <mergeCell ref="Z3:Z4"/>
    <mergeCell ref="AC3:AC4"/>
    <mergeCell ref="B17:AC17"/>
    <mergeCell ref="E3:E4"/>
    <mergeCell ref="H3:H4"/>
    <mergeCell ref="K3:K4"/>
    <mergeCell ref="N3:N4"/>
    <mergeCell ref="B19:E19"/>
    <mergeCell ref="H19:K19"/>
    <mergeCell ref="N19:Q19"/>
    <mergeCell ref="B18:E18"/>
    <mergeCell ref="H18:K18"/>
    <mergeCell ref="N18:Q18"/>
    <mergeCell ref="T18:W18"/>
    <mergeCell ref="B20:E20"/>
    <mergeCell ref="H20:K20"/>
    <mergeCell ref="N20:Q20"/>
    <mergeCell ref="T20:W20"/>
    <mergeCell ref="T19:W19"/>
    <mergeCell ref="Z20:AC20"/>
    <mergeCell ref="AF1:AJ1"/>
    <mergeCell ref="B23:E23"/>
    <mergeCell ref="H23:K23"/>
    <mergeCell ref="N23:Q23"/>
    <mergeCell ref="T23:W23"/>
    <mergeCell ref="Z23:AC23"/>
    <mergeCell ref="Z21:AC21"/>
    <mergeCell ref="B22:E22"/>
    <mergeCell ref="H22:K22"/>
    <mergeCell ref="N22:Q22"/>
    <mergeCell ref="T22:W22"/>
    <mergeCell ref="Z22:AC22"/>
    <mergeCell ref="B21:E21"/>
    <mergeCell ref="H21:K21"/>
    <mergeCell ref="N21:Q21"/>
  </mergeCells>
  <conditionalFormatting sqref="B5:E5 H5:K5">
    <cfRule type="containsText" dxfId="71" priority="3" stopIfTrue="1" operator="containsText" text="Remember">
      <formula>NOT(ISERROR(SEARCH("Remember",B5)))</formula>
    </cfRule>
  </conditionalFormatting>
  <conditionalFormatting sqref="B17:AC17">
    <cfRule type="containsText" dxfId="70" priority="2" stopIfTrue="1" operator="containsText" text="You">
      <formula>NOT(ISERROR(SEARCH("You",B17)))</formula>
    </cfRule>
  </conditionalFormatting>
  <conditionalFormatting sqref="N5:Q5">
    <cfRule type="containsText" dxfId="69" priority="1" stopIfTrue="1" operator="containsText" text="if">
      <formula>NOT(ISERROR(SEARCH("if",N5)))</formula>
    </cfRule>
  </conditionalFormatting>
  <hyperlinks>
    <hyperlink ref="AF2:AH2" location="'Menu Worksheet Instructions'!A75" display="Go to Instructions" xr:uid="{00000000-0004-0000-0500-000000000000}"/>
    <hyperlink ref="AF1:AJ1" r:id="rId1" display="Click here for help categorizing vegetables" xr:uid="{00000000-0004-0000-0500-000001000000}"/>
  </hyperlinks>
  <pageMargins left="0.7" right="0.7" top="0.75" bottom="0.75" header="0.3" footer="0.3"/>
  <pageSetup scale="45"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506" r:id="rId6" name="Drop Down 26">
              <controlPr defaultSize="0" autoLine="0" autoPict="0">
                <anchor moveWithCells="1">
                  <from>
                    <xdr:col>1</xdr:col>
                    <xdr:colOff>123825</xdr:colOff>
                    <xdr:row>5</xdr:row>
                    <xdr:rowOff>76200</xdr:rowOff>
                  </from>
                  <to>
                    <xdr:col>1</xdr:col>
                    <xdr:colOff>2476500</xdr:colOff>
                    <xdr:row>5</xdr:row>
                    <xdr:rowOff>342900</xdr:rowOff>
                  </to>
                </anchor>
              </controlPr>
            </control>
          </mc:Choice>
        </mc:AlternateContent>
        <mc:AlternateContent xmlns:mc="http://schemas.openxmlformats.org/markup-compatibility/2006">
          <mc:Choice Requires="x14">
            <control shapeId="20507" r:id="rId7" name="Drop Down 27">
              <controlPr defaultSize="0" autoLine="0" autoPict="0">
                <anchor moveWithCells="1">
                  <from>
                    <xdr:col>1</xdr:col>
                    <xdr:colOff>123825</xdr:colOff>
                    <xdr:row>6</xdr:row>
                    <xdr:rowOff>85725</xdr:rowOff>
                  </from>
                  <to>
                    <xdr:col>1</xdr:col>
                    <xdr:colOff>2476500</xdr:colOff>
                    <xdr:row>6</xdr:row>
                    <xdr:rowOff>381000</xdr:rowOff>
                  </to>
                </anchor>
              </controlPr>
            </control>
          </mc:Choice>
        </mc:AlternateContent>
        <mc:AlternateContent xmlns:mc="http://schemas.openxmlformats.org/markup-compatibility/2006">
          <mc:Choice Requires="x14">
            <control shapeId="20508" r:id="rId8" name="Drop Down 28">
              <controlPr defaultSize="0" autoLine="0" autoPict="0">
                <anchor moveWithCells="1">
                  <from>
                    <xdr:col>1</xdr:col>
                    <xdr:colOff>123825</xdr:colOff>
                    <xdr:row>7</xdr:row>
                    <xdr:rowOff>85725</xdr:rowOff>
                  </from>
                  <to>
                    <xdr:col>1</xdr:col>
                    <xdr:colOff>2476500</xdr:colOff>
                    <xdr:row>7</xdr:row>
                    <xdr:rowOff>381000</xdr:rowOff>
                  </to>
                </anchor>
              </controlPr>
            </control>
          </mc:Choice>
        </mc:AlternateContent>
        <mc:AlternateContent xmlns:mc="http://schemas.openxmlformats.org/markup-compatibility/2006">
          <mc:Choice Requires="x14">
            <control shapeId="20509" r:id="rId9" name="Drop Down 29">
              <controlPr defaultSize="0" autoLine="0" autoPict="0">
                <anchor moveWithCells="1">
                  <from>
                    <xdr:col>1</xdr:col>
                    <xdr:colOff>123825</xdr:colOff>
                    <xdr:row>8</xdr:row>
                    <xdr:rowOff>76200</xdr:rowOff>
                  </from>
                  <to>
                    <xdr:col>1</xdr:col>
                    <xdr:colOff>2495550</xdr:colOff>
                    <xdr:row>8</xdr:row>
                    <xdr:rowOff>342900</xdr:rowOff>
                  </to>
                </anchor>
              </controlPr>
            </control>
          </mc:Choice>
        </mc:AlternateContent>
        <mc:AlternateContent xmlns:mc="http://schemas.openxmlformats.org/markup-compatibility/2006">
          <mc:Choice Requires="x14">
            <control shapeId="20510" r:id="rId10" name="Drop Down 30">
              <controlPr defaultSize="0" autoLine="0" autoPict="0">
                <anchor moveWithCells="1">
                  <from>
                    <xdr:col>1</xdr:col>
                    <xdr:colOff>123825</xdr:colOff>
                    <xdr:row>9</xdr:row>
                    <xdr:rowOff>76200</xdr:rowOff>
                  </from>
                  <to>
                    <xdr:col>1</xdr:col>
                    <xdr:colOff>2476500</xdr:colOff>
                    <xdr:row>9</xdr:row>
                    <xdr:rowOff>342900</xdr:rowOff>
                  </to>
                </anchor>
              </controlPr>
            </control>
          </mc:Choice>
        </mc:AlternateContent>
        <mc:AlternateContent xmlns:mc="http://schemas.openxmlformats.org/markup-compatibility/2006">
          <mc:Choice Requires="x14">
            <control shapeId="20511" r:id="rId11" name="Drop Down 31">
              <controlPr defaultSize="0" autoLine="0" autoPict="0">
                <anchor moveWithCells="1">
                  <from>
                    <xdr:col>1</xdr:col>
                    <xdr:colOff>123825</xdr:colOff>
                    <xdr:row>10</xdr:row>
                    <xdr:rowOff>76200</xdr:rowOff>
                  </from>
                  <to>
                    <xdr:col>1</xdr:col>
                    <xdr:colOff>2476500</xdr:colOff>
                    <xdr:row>10</xdr:row>
                    <xdr:rowOff>342900</xdr:rowOff>
                  </to>
                </anchor>
              </controlPr>
            </control>
          </mc:Choice>
        </mc:AlternateContent>
        <mc:AlternateContent xmlns:mc="http://schemas.openxmlformats.org/markup-compatibility/2006">
          <mc:Choice Requires="x14">
            <control shapeId="20512" r:id="rId12" name="Drop Down 32">
              <controlPr defaultSize="0" autoLine="0" autoPict="0">
                <anchor moveWithCells="1">
                  <from>
                    <xdr:col>1</xdr:col>
                    <xdr:colOff>123825</xdr:colOff>
                    <xdr:row>11</xdr:row>
                    <xdr:rowOff>76200</xdr:rowOff>
                  </from>
                  <to>
                    <xdr:col>1</xdr:col>
                    <xdr:colOff>2476500</xdr:colOff>
                    <xdr:row>11</xdr:row>
                    <xdr:rowOff>342900</xdr:rowOff>
                  </to>
                </anchor>
              </controlPr>
            </control>
          </mc:Choice>
        </mc:AlternateContent>
        <mc:AlternateContent xmlns:mc="http://schemas.openxmlformats.org/markup-compatibility/2006">
          <mc:Choice Requires="x14">
            <control shapeId="20513" r:id="rId13" name="Drop Down 33">
              <controlPr defaultSize="0" autoLine="0" autoPict="0">
                <anchor moveWithCells="1">
                  <from>
                    <xdr:col>1</xdr:col>
                    <xdr:colOff>123825</xdr:colOff>
                    <xdr:row>12</xdr:row>
                    <xdr:rowOff>76200</xdr:rowOff>
                  </from>
                  <to>
                    <xdr:col>1</xdr:col>
                    <xdr:colOff>2476500</xdr:colOff>
                    <xdr:row>12</xdr:row>
                    <xdr:rowOff>342900</xdr:rowOff>
                  </to>
                </anchor>
              </controlPr>
            </control>
          </mc:Choice>
        </mc:AlternateContent>
        <mc:AlternateContent xmlns:mc="http://schemas.openxmlformats.org/markup-compatibility/2006">
          <mc:Choice Requires="x14">
            <control shapeId="20514" r:id="rId14" name="Drop Down 34">
              <controlPr defaultSize="0" autoLine="0" autoPict="0">
                <anchor moveWithCells="1">
                  <from>
                    <xdr:col>1</xdr:col>
                    <xdr:colOff>123825</xdr:colOff>
                    <xdr:row>14</xdr:row>
                    <xdr:rowOff>76200</xdr:rowOff>
                  </from>
                  <to>
                    <xdr:col>1</xdr:col>
                    <xdr:colOff>2476500</xdr:colOff>
                    <xdr:row>14</xdr:row>
                    <xdr:rowOff>342900</xdr:rowOff>
                  </to>
                </anchor>
              </controlPr>
            </control>
          </mc:Choice>
        </mc:AlternateContent>
        <mc:AlternateContent xmlns:mc="http://schemas.openxmlformats.org/markup-compatibility/2006">
          <mc:Choice Requires="x14">
            <control shapeId="20515" r:id="rId15" name="Drop Down 35">
              <controlPr defaultSize="0" autoLine="0" autoPict="0">
                <anchor moveWithCells="1">
                  <from>
                    <xdr:col>4</xdr:col>
                    <xdr:colOff>123825</xdr:colOff>
                    <xdr:row>5</xdr:row>
                    <xdr:rowOff>76200</xdr:rowOff>
                  </from>
                  <to>
                    <xdr:col>4</xdr:col>
                    <xdr:colOff>942975</xdr:colOff>
                    <xdr:row>5</xdr:row>
                    <xdr:rowOff>342900</xdr:rowOff>
                  </to>
                </anchor>
              </controlPr>
            </control>
          </mc:Choice>
        </mc:AlternateContent>
        <mc:AlternateContent xmlns:mc="http://schemas.openxmlformats.org/markup-compatibility/2006">
          <mc:Choice Requires="x14">
            <control shapeId="20516" r:id="rId16" name="Drop Down 36">
              <controlPr defaultSize="0" autoLine="0" autoPict="0">
                <anchor moveWithCells="1">
                  <from>
                    <xdr:col>4</xdr:col>
                    <xdr:colOff>123825</xdr:colOff>
                    <xdr:row>6</xdr:row>
                    <xdr:rowOff>76200</xdr:rowOff>
                  </from>
                  <to>
                    <xdr:col>4</xdr:col>
                    <xdr:colOff>942975</xdr:colOff>
                    <xdr:row>6</xdr:row>
                    <xdr:rowOff>342900</xdr:rowOff>
                  </to>
                </anchor>
              </controlPr>
            </control>
          </mc:Choice>
        </mc:AlternateContent>
        <mc:AlternateContent xmlns:mc="http://schemas.openxmlformats.org/markup-compatibility/2006">
          <mc:Choice Requires="x14">
            <control shapeId="20517" r:id="rId17" name="Drop Down 37">
              <controlPr defaultSize="0" autoLine="0" autoPict="0">
                <anchor moveWithCells="1">
                  <from>
                    <xdr:col>4</xdr:col>
                    <xdr:colOff>123825</xdr:colOff>
                    <xdr:row>7</xdr:row>
                    <xdr:rowOff>76200</xdr:rowOff>
                  </from>
                  <to>
                    <xdr:col>4</xdr:col>
                    <xdr:colOff>942975</xdr:colOff>
                    <xdr:row>7</xdr:row>
                    <xdr:rowOff>342900</xdr:rowOff>
                  </to>
                </anchor>
              </controlPr>
            </control>
          </mc:Choice>
        </mc:AlternateContent>
        <mc:AlternateContent xmlns:mc="http://schemas.openxmlformats.org/markup-compatibility/2006">
          <mc:Choice Requires="x14">
            <control shapeId="20518" r:id="rId18" name="Drop Down 38">
              <controlPr defaultSize="0" autoLine="0" autoPict="0">
                <anchor moveWithCells="1">
                  <from>
                    <xdr:col>4</xdr:col>
                    <xdr:colOff>123825</xdr:colOff>
                    <xdr:row>8</xdr:row>
                    <xdr:rowOff>76200</xdr:rowOff>
                  </from>
                  <to>
                    <xdr:col>4</xdr:col>
                    <xdr:colOff>942975</xdr:colOff>
                    <xdr:row>8</xdr:row>
                    <xdr:rowOff>342900</xdr:rowOff>
                  </to>
                </anchor>
              </controlPr>
            </control>
          </mc:Choice>
        </mc:AlternateContent>
        <mc:AlternateContent xmlns:mc="http://schemas.openxmlformats.org/markup-compatibility/2006">
          <mc:Choice Requires="x14">
            <control shapeId="20519" r:id="rId19" name="Drop Down 39">
              <controlPr defaultSize="0" autoLine="0" autoPict="0">
                <anchor moveWithCells="1">
                  <from>
                    <xdr:col>4</xdr:col>
                    <xdr:colOff>123825</xdr:colOff>
                    <xdr:row>9</xdr:row>
                    <xdr:rowOff>76200</xdr:rowOff>
                  </from>
                  <to>
                    <xdr:col>4</xdr:col>
                    <xdr:colOff>942975</xdr:colOff>
                    <xdr:row>9</xdr:row>
                    <xdr:rowOff>342900</xdr:rowOff>
                  </to>
                </anchor>
              </controlPr>
            </control>
          </mc:Choice>
        </mc:AlternateContent>
        <mc:AlternateContent xmlns:mc="http://schemas.openxmlformats.org/markup-compatibility/2006">
          <mc:Choice Requires="x14">
            <control shapeId="20520" r:id="rId20" name="Drop Down 40">
              <controlPr defaultSize="0" autoLine="0" autoPict="0">
                <anchor moveWithCells="1">
                  <from>
                    <xdr:col>4</xdr:col>
                    <xdr:colOff>123825</xdr:colOff>
                    <xdr:row>10</xdr:row>
                    <xdr:rowOff>76200</xdr:rowOff>
                  </from>
                  <to>
                    <xdr:col>4</xdr:col>
                    <xdr:colOff>942975</xdr:colOff>
                    <xdr:row>10</xdr:row>
                    <xdr:rowOff>342900</xdr:rowOff>
                  </to>
                </anchor>
              </controlPr>
            </control>
          </mc:Choice>
        </mc:AlternateContent>
        <mc:AlternateContent xmlns:mc="http://schemas.openxmlformats.org/markup-compatibility/2006">
          <mc:Choice Requires="x14">
            <control shapeId="20521" r:id="rId21" name="Drop Down 41">
              <controlPr defaultSize="0" autoLine="0" autoPict="0">
                <anchor moveWithCells="1">
                  <from>
                    <xdr:col>4</xdr:col>
                    <xdr:colOff>123825</xdr:colOff>
                    <xdr:row>11</xdr:row>
                    <xdr:rowOff>76200</xdr:rowOff>
                  </from>
                  <to>
                    <xdr:col>4</xdr:col>
                    <xdr:colOff>942975</xdr:colOff>
                    <xdr:row>11</xdr:row>
                    <xdr:rowOff>342900</xdr:rowOff>
                  </to>
                </anchor>
              </controlPr>
            </control>
          </mc:Choice>
        </mc:AlternateContent>
        <mc:AlternateContent xmlns:mc="http://schemas.openxmlformats.org/markup-compatibility/2006">
          <mc:Choice Requires="x14">
            <control shapeId="20522" r:id="rId22" name="Drop Down 42">
              <controlPr defaultSize="0" autoLine="0" autoPict="0">
                <anchor moveWithCells="1">
                  <from>
                    <xdr:col>4</xdr:col>
                    <xdr:colOff>123825</xdr:colOff>
                    <xdr:row>12</xdr:row>
                    <xdr:rowOff>76200</xdr:rowOff>
                  </from>
                  <to>
                    <xdr:col>4</xdr:col>
                    <xdr:colOff>942975</xdr:colOff>
                    <xdr:row>12</xdr:row>
                    <xdr:rowOff>342900</xdr:rowOff>
                  </to>
                </anchor>
              </controlPr>
            </control>
          </mc:Choice>
        </mc:AlternateContent>
        <mc:AlternateContent xmlns:mc="http://schemas.openxmlformats.org/markup-compatibility/2006">
          <mc:Choice Requires="x14">
            <control shapeId="20523" r:id="rId23" name="Drop Down 43">
              <controlPr defaultSize="0" autoLine="0" autoPict="0">
                <anchor moveWithCells="1">
                  <from>
                    <xdr:col>4</xdr:col>
                    <xdr:colOff>123825</xdr:colOff>
                    <xdr:row>13</xdr:row>
                    <xdr:rowOff>76200</xdr:rowOff>
                  </from>
                  <to>
                    <xdr:col>4</xdr:col>
                    <xdr:colOff>942975</xdr:colOff>
                    <xdr:row>13</xdr:row>
                    <xdr:rowOff>342900</xdr:rowOff>
                  </to>
                </anchor>
              </controlPr>
            </control>
          </mc:Choice>
        </mc:AlternateContent>
        <mc:AlternateContent xmlns:mc="http://schemas.openxmlformats.org/markup-compatibility/2006">
          <mc:Choice Requires="x14">
            <control shapeId="20524" r:id="rId24" name="Drop Down 44">
              <controlPr defaultSize="0" autoLine="0" autoPict="0">
                <anchor moveWithCells="1">
                  <from>
                    <xdr:col>4</xdr:col>
                    <xdr:colOff>123825</xdr:colOff>
                    <xdr:row>14</xdr:row>
                    <xdr:rowOff>76200</xdr:rowOff>
                  </from>
                  <to>
                    <xdr:col>4</xdr:col>
                    <xdr:colOff>942975</xdr:colOff>
                    <xdr:row>14</xdr:row>
                    <xdr:rowOff>342900</xdr:rowOff>
                  </to>
                </anchor>
              </controlPr>
            </control>
          </mc:Choice>
        </mc:AlternateContent>
        <mc:AlternateContent xmlns:mc="http://schemas.openxmlformats.org/markup-compatibility/2006">
          <mc:Choice Requires="x14">
            <control shapeId="20525" r:id="rId25" name="Drop Down 45">
              <controlPr defaultSize="0" autoLine="0" autoPict="0">
                <anchor moveWithCells="1">
                  <from>
                    <xdr:col>7</xdr:col>
                    <xdr:colOff>123825</xdr:colOff>
                    <xdr:row>5</xdr:row>
                    <xdr:rowOff>76200</xdr:rowOff>
                  </from>
                  <to>
                    <xdr:col>7</xdr:col>
                    <xdr:colOff>2476500</xdr:colOff>
                    <xdr:row>5</xdr:row>
                    <xdr:rowOff>342900</xdr:rowOff>
                  </to>
                </anchor>
              </controlPr>
            </control>
          </mc:Choice>
        </mc:AlternateContent>
        <mc:AlternateContent xmlns:mc="http://schemas.openxmlformats.org/markup-compatibility/2006">
          <mc:Choice Requires="x14">
            <control shapeId="20526" r:id="rId26" name="Drop Down 46">
              <controlPr defaultSize="0" autoLine="0" autoPict="0">
                <anchor moveWithCells="1">
                  <from>
                    <xdr:col>7</xdr:col>
                    <xdr:colOff>123825</xdr:colOff>
                    <xdr:row>6</xdr:row>
                    <xdr:rowOff>76200</xdr:rowOff>
                  </from>
                  <to>
                    <xdr:col>7</xdr:col>
                    <xdr:colOff>2476500</xdr:colOff>
                    <xdr:row>6</xdr:row>
                    <xdr:rowOff>342900</xdr:rowOff>
                  </to>
                </anchor>
              </controlPr>
            </control>
          </mc:Choice>
        </mc:AlternateContent>
        <mc:AlternateContent xmlns:mc="http://schemas.openxmlformats.org/markup-compatibility/2006">
          <mc:Choice Requires="x14">
            <control shapeId="20527" r:id="rId27" name="Drop Down 47">
              <controlPr defaultSize="0" autoLine="0" autoPict="0">
                <anchor moveWithCells="1">
                  <from>
                    <xdr:col>7</xdr:col>
                    <xdr:colOff>123825</xdr:colOff>
                    <xdr:row>7</xdr:row>
                    <xdr:rowOff>76200</xdr:rowOff>
                  </from>
                  <to>
                    <xdr:col>7</xdr:col>
                    <xdr:colOff>2476500</xdr:colOff>
                    <xdr:row>7</xdr:row>
                    <xdr:rowOff>342900</xdr:rowOff>
                  </to>
                </anchor>
              </controlPr>
            </control>
          </mc:Choice>
        </mc:AlternateContent>
        <mc:AlternateContent xmlns:mc="http://schemas.openxmlformats.org/markup-compatibility/2006">
          <mc:Choice Requires="x14">
            <control shapeId="20528" r:id="rId28" name="Drop Down 48">
              <controlPr defaultSize="0" autoLine="0" autoPict="0">
                <anchor moveWithCells="1">
                  <from>
                    <xdr:col>7</xdr:col>
                    <xdr:colOff>123825</xdr:colOff>
                    <xdr:row>8</xdr:row>
                    <xdr:rowOff>76200</xdr:rowOff>
                  </from>
                  <to>
                    <xdr:col>7</xdr:col>
                    <xdr:colOff>2476500</xdr:colOff>
                    <xdr:row>8</xdr:row>
                    <xdr:rowOff>342900</xdr:rowOff>
                  </to>
                </anchor>
              </controlPr>
            </control>
          </mc:Choice>
        </mc:AlternateContent>
        <mc:AlternateContent xmlns:mc="http://schemas.openxmlformats.org/markup-compatibility/2006">
          <mc:Choice Requires="x14">
            <control shapeId="20529" r:id="rId29" name="Drop Down 49">
              <controlPr defaultSize="0" autoLine="0" autoPict="0">
                <anchor moveWithCells="1">
                  <from>
                    <xdr:col>7</xdr:col>
                    <xdr:colOff>123825</xdr:colOff>
                    <xdr:row>9</xdr:row>
                    <xdr:rowOff>76200</xdr:rowOff>
                  </from>
                  <to>
                    <xdr:col>7</xdr:col>
                    <xdr:colOff>2476500</xdr:colOff>
                    <xdr:row>9</xdr:row>
                    <xdr:rowOff>342900</xdr:rowOff>
                  </to>
                </anchor>
              </controlPr>
            </control>
          </mc:Choice>
        </mc:AlternateContent>
        <mc:AlternateContent xmlns:mc="http://schemas.openxmlformats.org/markup-compatibility/2006">
          <mc:Choice Requires="x14">
            <control shapeId="20530" r:id="rId30" name="Drop Down 50">
              <controlPr defaultSize="0" autoLine="0" autoPict="0">
                <anchor moveWithCells="1">
                  <from>
                    <xdr:col>7</xdr:col>
                    <xdr:colOff>123825</xdr:colOff>
                    <xdr:row>10</xdr:row>
                    <xdr:rowOff>76200</xdr:rowOff>
                  </from>
                  <to>
                    <xdr:col>7</xdr:col>
                    <xdr:colOff>2476500</xdr:colOff>
                    <xdr:row>10</xdr:row>
                    <xdr:rowOff>342900</xdr:rowOff>
                  </to>
                </anchor>
              </controlPr>
            </control>
          </mc:Choice>
        </mc:AlternateContent>
        <mc:AlternateContent xmlns:mc="http://schemas.openxmlformats.org/markup-compatibility/2006">
          <mc:Choice Requires="x14">
            <control shapeId="20531" r:id="rId31" name="Drop Down 51">
              <controlPr defaultSize="0" autoLine="0" autoPict="0">
                <anchor moveWithCells="1">
                  <from>
                    <xdr:col>7</xdr:col>
                    <xdr:colOff>123825</xdr:colOff>
                    <xdr:row>11</xdr:row>
                    <xdr:rowOff>76200</xdr:rowOff>
                  </from>
                  <to>
                    <xdr:col>7</xdr:col>
                    <xdr:colOff>2476500</xdr:colOff>
                    <xdr:row>11</xdr:row>
                    <xdr:rowOff>342900</xdr:rowOff>
                  </to>
                </anchor>
              </controlPr>
            </control>
          </mc:Choice>
        </mc:AlternateContent>
        <mc:AlternateContent xmlns:mc="http://schemas.openxmlformats.org/markup-compatibility/2006">
          <mc:Choice Requires="x14">
            <control shapeId="20532" r:id="rId32" name="Drop Down 52">
              <controlPr defaultSize="0" autoLine="0" autoPict="0">
                <anchor moveWithCells="1">
                  <from>
                    <xdr:col>7</xdr:col>
                    <xdr:colOff>123825</xdr:colOff>
                    <xdr:row>12</xdr:row>
                    <xdr:rowOff>76200</xdr:rowOff>
                  </from>
                  <to>
                    <xdr:col>7</xdr:col>
                    <xdr:colOff>2476500</xdr:colOff>
                    <xdr:row>12</xdr:row>
                    <xdr:rowOff>342900</xdr:rowOff>
                  </to>
                </anchor>
              </controlPr>
            </control>
          </mc:Choice>
        </mc:AlternateContent>
        <mc:AlternateContent xmlns:mc="http://schemas.openxmlformats.org/markup-compatibility/2006">
          <mc:Choice Requires="x14">
            <control shapeId="20533" r:id="rId33" name="Drop Down 53">
              <controlPr defaultSize="0" autoLine="0" autoPict="0">
                <anchor moveWithCells="1">
                  <from>
                    <xdr:col>7</xdr:col>
                    <xdr:colOff>123825</xdr:colOff>
                    <xdr:row>13</xdr:row>
                    <xdr:rowOff>76200</xdr:rowOff>
                  </from>
                  <to>
                    <xdr:col>7</xdr:col>
                    <xdr:colOff>2476500</xdr:colOff>
                    <xdr:row>13</xdr:row>
                    <xdr:rowOff>342900</xdr:rowOff>
                  </to>
                </anchor>
              </controlPr>
            </control>
          </mc:Choice>
        </mc:AlternateContent>
        <mc:AlternateContent xmlns:mc="http://schemas.openxmlformats.org/markup-compatibility/2006">
          <mc:Choice Requires="x14">
            <control shapeId="20534" r:id="rId34" name="Drop Down 54">
              <controlPr defaultSize="0" autoLine="0" autoPict="0">
                <anchor moveWithCells="1">
                  <from>
                    <xdr:col>7</xdr:col>
                    <xdr:colOff>123825</xdr:colOff>
                    <xdr:row>14</xdr:row>
                    <xdr:rowOff>76200</xdr:rowOff>
                  </from>
                  <to>
                    <xdr:col>7</xdr:col>
                    <xdr:colOff>2476500</xdr:colOff>
                    <xdr:row>14</xdr:row>
                    <xdr:rowOff>342900</xdr:rowOff>
                  </to>
                </anchor>
              </controlPr>
            </control>
          </mc:Choice>
        </mc:AlternateContent>
        <mc:AlternateContent xmlns:mc="http://schemas.openxmlformats.org/markup-compatibility/2006">
          <mc:Choice Requires="x14">
            <control shapeId="20535" r:id="rId35" name="Drop Down 55">
              <controlPr defaultSize="0" autoLine="0" autoPict="0">
                <anchor moveWithCells="1">
                  <from>
                    <xdr:col>10</xdr:col>
                    <xdr:colOff>123825</xdr:colOff>
                    <xdr:row>5</xdr:row>
                    <xdr:rowOff>76200</xdr:rowOff>
                  </from>
                  <to>
                    <xdr:col>10</xdr:col>
                    <xdr:colOff>942975</xdr:colOff>
                    <xdr:row>5</xdr:row>
                    <xdr:rowOff>342900</xdr:rowOff>
                  </to>
                </anchor>
              </controlPr>
            </control>
          </mc:Choice>
        </mc:AlternateContent>
        <mc:AlternateContent xmlns:mc="http://schemas.openxmlformats.org/markup-compatibility/2006">
          <mc:Choice Requires="x14">
            <control shapeId="20536" r:id="rId36" name="Drop Down 56">
              <controlPr defaultSize="0" autoLine="0" autoPict="0">
                <anchor moveWithCells="1">
                  <from>
                    <xdr:col>10</xdr:col>
                    <xdr:colOff>123825</xdr:colOff>
                    <xdr:row>6</xdr:row>
                    <xdr:rowOff>76200</xdr:rowOff>
                  </from>
                  <to>
                    <xdr:col>10</xdr:col>
                    <xdr:colOff>942975</xdr:colOff>
                    <xdr:row>6</xdr:row>
                    <xdr:rowOff>342900</xdr:rowOff>
                  </to>
                </anchor>
              </controlPr>
            </control>
          </mc:Choice>
        </mc:AlternateContent>
        <mc:AlternateContent xmlns:mc="http://schemas.openxmlformats.org/markup-compatibility/2006">
          <mc:Choice Requires="x14">
            <control shapeId="20537" r:id="rId37" name="Drop Down 57">
              <controlPr defaultSize="0" autoLine="0" autoPict="0">
                <anchor moveWithCells="1">
                  <from>
                    <xdr:col>10</xdr:col>
                    <xdr:colOff>123825</xdr:colOff>
                    <xdr:row>7</xdr:row>
                    <xdr:rowOff>76200</xdr:rowOff>
                  </from>
                  <to>
                    <xdr:col>10</xdr:col>
                    <xdr:colOff>942975</xdr:colOff>
                    <xdr:row>7</xdr:row>
                    <xdr:rowOff>342900</xdr:rowOff>
                  </to>
                </anchor>
              </controlPr>
            </control>
          </mc:Choice>
        </mc:AlternateContent>
        <mc:AlternateContent xmlns:mc="http://schemas.openxmlformats.org/markup-compatibility/2006">
          <mc:Choice Requires="x14">
            <control shapeId="20538" r:id="rId38" name="Drop Down 58">
              <controlPr defaultSize="0" autoLine="0" autoPict="0">
                <anchor moveWithCells="1">
                  <from>
                    <xdr:col>10</xdr:col>
                    <xdr:colOff>123825</xdr:colOff>
                    <xdr:row>8</xdr:row>
                    <xdr:rowOff>76200</xdr:rowOff>
                  </from>
                  <to>
                    <xdr:col>10</xdr:col>
                    <xdr:colOff>942975</xdr:colOff>
                    <xdr:row>8</xdr:row>
                    <xdr:rowOff>342900</xdr:rowOff>
                  </to>
                </anchor>
              </controlPr>
            </control>
          </mc:Choice>
        </mc:AlternateContent>
        <mc:AlternateContent xmlns:mc="http://schemas.openxmlformats.org/markup-compatibility/2006">
          <mc:Choice Requires="x14">
            <control shapeId="20539" r:id="rId39" name="Drop Down 59">
              <controlPr defaultSize="0" autoLine="0" autoPict="0">
                <anchor moveWithCells="1">
                  <from>
                    <xdr:col>10</xdr:col>
                    <xdr:colOff>123825</xdr:colOff>
                    <xdr:row>9</xdr:row>
                    <xdr:rowOff>76200</xdr:rowOff>
                  </from>
                  <to>
                    <xdr:col>10</xdr:col>
                    <xdr:colOff>942975</xdr:colOff>
                    <xdr:row>9</xdr:row>
                    <xdr:rowOff>342900</xdr:rowOff>
                  </to>
                </anchor>
              </controlPr>
            </control>
          </mc:Choice>
        </mc:AlternateContent>
        <mc:AlternateContent xmlns:mc="http://schemas.openxmlformats.org/markup-compatibility/2006">
          <mc:Choice Requires="x14">
            <control shapeId="20540" r:id="rId40" name="Drop Down 60">
              <controlPr defaultSize="0" autoLine="0" autoPict="0">
                <anchor moveWithCells="1">
                  <from>
                    <xdr:col>10</xdr:col>
                    <xdr:colOff>123825</xdr:colOff>
                    <xdr:row>10</xdr:row>
                    <xdr:rowOff>76200</xdr:rowOff>
                  </from>
                  <to>
                    <xdr:col>10</xdr:col>
                    <xdr:colOff>942975</xdr:colOff>
                    <xdr:row>10</xdr:row>
                    <xdr:rowOff>342900</xdr:rowOff>
                  </to>
                </anchor>
              </controlPr>
            </control>
          </mc:Choice>
        </mc:AlternateContent>
        <mc:AlternateContent xmlns:mc="http://schemas.openxmlformats.org/markup-compatibility/2006">
          <mc:Choice Requires="x14">
            <control shapeId="20541" r:id="rId41" name="Drop Down 61">
              <controlPr defaultSize="0" autoLine="0" autoPict="0">
                <anchor moveWithCells="1">
                  <from>
                    <xdr:col>10</xdr:col>
                    <xdr:colOff>123825</xdr:colOff>
                    <xdr:row>11</xdr:row>
                    <xdr:rowOff>76200</xdr:rowOff>
                  </from>
                  <to>
                    <xdr:col>10</xdr:col>
                    <xdr:colOff>942975</xdr:colOff>
                    <xdr:row>11</xdr:row>
                    <xdr:rowOff>342900</xdr:rowOff>
                  </to>
                </anchor>
              </controlPr>
            </control>
          </mc:Choice>
        </mc:AlternateContent>
        <mc:AlternateContent xmlns:mc="http://schemas.openxmlformats.org/markup-compatibility/2006">
          <mc:Choice Requires="x14">
            <control shapeId="20542" r:id="rId42" name="Drop Down 62">
              <controlPr defaultSize="0" autoLine="0" autoPict="0">
                <anchor moveWithCells="1">
                  <from>
                    <xdr:col>10</xdr:col>
                    <xdr:colOff>123825</xdr:colOff>
                    <xdr:row>12</xdr:row>
                    <xdr:rowOff>76200</xdr:rowOff>
                  </from>
                  <to>
                    <xdr:col>10</xdr:col>
                    <xdr:colOff>942975</xdr:colOff>
                    <xdr:row>12</xdr:row>
                    <xdr:rowOff>342900</xdr:rowOff>
                  </to>
                </anchor>
              </controlPr>
            </control>
          </mc:Choice>
        </mc:AlternateContent>
        <mc:AlternateContent xmlns:mc="http://schemas.openxmlformats.org/markup-compatibility/2006">
          <mc:Choice Requires="x14">
            <control shapeId="20543" r:id="rId43" name="Drop Down 63">
              <controlPr defaultSize="0" autoLine="0" autoPict="0">
                <anchor moveWithCells="1">
                  <from>
                    <xdr:col>10</xdr:col>
                    <xdr:colOff>123825</xdr:colOff>
                    <xdr:row>13</xdr:row>
                    <xdr:rowOff>76200</xdr:rowOff>
                  </from>
                  <to>
                    <xdr:col>10</xdr:col>
                    <xdr:colOff>942975</xdr:colOff>
                    <xdr:row>13</xdr:row>
                    <xdr:rowOff>342900</xdr:rowOff>
                  </to>
                </anchor>
              </controlPr>
            </control>
          </mc:Choice>
        </mc:AlternateContent>
        <mc:AlternateContent xmlns:mc="http://schemas.openxmlformats.org/markup-compatibility/2006">
          <mc:Choice Requires="x14">
            <control shapeId="20544" r:id="rId44" name="Drop Down 64">
              <controlPr defaultSize="0" autoLine="0" autoPict="0">
                <anchor moveWithCells="1">
                  <from>
                    <xdr:col>10</xdr:col>
                    <xdr:colOff>123825</xdr:colOff>
                    <xdr:row>14</xdr:row>
                    <xdr:rowOff>76200</xdr:rowOff>
                  </from>
                  <to>
                    <xdr:col>10</xdr:col>
                    <xdr:colOff>942975</xdr:colOff>
                    <xdr:row>14</xdr:row>
                    <xdr:rowOff>342900</xdr:rowOff>
                  </to>
                </anchor>
              </controlPr>
            </control>
          </mc:Choice>
        </mc:AlternateContent>
        <mc:AlternateContent xmlns:mc="http://schemas.openxmlformats.org/markup-compatibility/2006">
          <mc:Choice Requires="x14">
            <control shapeId="20545" r:id="rId45" name="Drop Down 65">
              <controlPr defaultSize="0" autoLine="0" autoPict="0">
                <anchor moveWithCells="1">
                  <from>
                    <xdr:col>13</xdr:col>
                    <xdr:colOff>76200</xdr:colOff>
                    <xdr:row>5</xdr:row>
                    <xdr:rowOff>85725</xdr:rowOff>
                  </from>
                  <to>
                    <xdr:col>13</xdr:col>
                    <xdr:colOff>2409825</xdr:colOff>
                    <xdr:row>5</xdr:row>
                    <xdr:rowOff>342900</xdr:rowOff>
                  </to>
                </anchor>
              </controlPr>
            </control>
          </mc:Choice>
        </mc:AlternateContent>
        <mc:AlternateContent xmlns:mc="http://schemas.openxmlformats.org/markup-compatibility/2006">
          <mc:Choice Requires="x14">
            <control shapeId="20546" r:id="rId46" name="Drop Down 66">
              <controlPr defaultSize="0" autoLine="0" autoPict="0">
                <anchor moveWithCells="1">
                  <from>
                    <xdr:col>13</xdr:col>
                    <xdr:colOff>76200</xdr:colOff>
                    <xdr:row>6</xdr:row>
                    <xdr:rowOff>85725</xdr:rowOff>
                  </from>
                  <to>
                    <xdr:col>13</xdr:col>
                    <xdr:colOff>2409825</xdr:colOff>
                    <xdr:row>6</xdr:row>
                    <xdr:rowOff>342900</xdr:rowOff>
                  </to>
                </anchor>
              </controlPr>
            </control>
          </mc:Choice>
        </mc:AlternateContent>
        <mc:AlternateContent xmlns:mc="http://schemas.openxmlformats.org/markup-compatibility/2006">
          <mc:Choice Requires="x14">
            <control shapeId="20547" r:id="rId47" name="Drop Down 67">
              <controlPr defaultSize="0" autoLine="0" autoPict="0">
                <anchor moveWithCells="1">
                  <from>
                    <xdr:col>13</xdr:col>
                    <xdr:colOff>76200</xdr:colOff>
                    <xdr:row>7</xdr:row>
                    <xdr:rowOff>85725</xdr:rowOff>
                  </from>
                  <to>
                    <xdr:col>13</xdr:col>
                    <xdr:colOff>2409825</xdr:colOff>
                    <xdr:row>7</xdr:row>
                    <xdr:rowOff>342900</xdr:rowOff>
                  </to>
                </anchor>
              </controlPr>
            </control>
          </mc:Choice>
        </mc:AlternateContent>
        <mc:AlternateContent xmlns:mc="http://schemas.openxmlformats.org/markup-compatibility/2006">
          <mc:Choice Requires="x14">
            <control shapeId="20548" r:id="rId48" name="Drop Down 68">
              <controlPr defaultSize="0" autoLine="0" autoPict="0">
                <anchor moveWithCells="1">
                  <from>
                    <xdr:col>13</xdr:col>
                    <xdr:colOff>76200</xdr:colOff>
                    <xdr:row>8</xdr:row>
                    <xdr:rowOff>85725</xdr:rowOff>
                  </from>
                  <to>
                    <xdr:col>13</xdr:col>
                    <xdr:colOff>2409825</xdr:colOff>
                    <xdr:row>8</xdr:row>
                    <xdr:rowOff>342900</xdr:rowOff>
                  </to>
                </anchor>
              </controlPr>
            </control>
          </mc:Choice>
        </mc:AlternateContent>
        <mc:AlternateContent xmlns:mc="http://schemas.openxmlformats.org/markup-compatibility/2006">
          <mc:Choice Requires="x14">
            <control shapeId="20549" r:id="rId49" name="Drop Down 69">
              <controlPr defaultSize="0" autoLine="0" autoPict="0">
                <anchor moveWithCells="1">
                  <from>
                    <xdr:col>13</xdr:col>
                    <xdr:colOff>76200</xdr:colOff>
                    <xdr:row>9</xdr:row>
                    <xdr:rowOff>85725</xdr:rowOff>
                  </from>
                  <to>
                    <xdr:col>13</xdr:col>
                    <xdr:colOff>2409825</xdr:colOff>
                    <xdr:row>9</xdr:row>
                    <xdr:rowOff>342900</xdr:rowOff>
                  </to>
                </anchor>
              </controlPr>
            </control>
          </mc:Choice>
        </mc:AlternateContent>
        <mc:AlternateContent xmlns:mc="http://schemas.openxmlformats.org/markup-compatibility/2006">
          <mc:Choice Requires="x14">
            <control shapeId="20550" r:id="rId50" name="Drop Down 70">
              <controlPr defaultSize="0" autoLine="0" autoPict="0">
                <anchor moveWithCells="1">
                  <from>
                    <xdr:col>13</xdr:col>
                    <xdr:colOff>76200</xdr:colOff>
                    <xdr:row>10</xdr:row>
                    <xdr:rowOff>85725</xdr:rowOff>
                  </from>
                  <to>
                    <xdr:col>13</xdr:col>
                    <xdr:colOff>2409825</xdr:colOff>
                    <xdr:row>10</xdr:row>
                    <xdr:rowOff>342900</xdr:rowOff>
                  </to>
                </anchor>
              </controlPr>
            </control>
          </mc:Choice>
        </mc:AlternateContent>
        <mc:AlternateContent xmlns:mc="http://schemas.openxmlformats.org/markup-compatibility/2006">
          <mc:Choice Requires="x14">
            <control shapeId="20551" r:id="rId51" name="Drop Down 71">
              <controlPr defaultSize="0" autoLine="0" autoPict="0">
                <anchor moveWithCells="1">
                  <from>
                    <xdr:col>13</xdr:col>
                    <xdr:colOff>76200</xdr:colOff>
                    <xdr:row>11</xdr:row>
                    <xdr:rowOff>85725</xdr:rowOff>
                  </from>
                  <to>
                    <xdr:col>13</xdr:col>
                    <xdr:colOff>2409825</xdr:colOff>
                    <xdr:row>11</xdr:row>
                    <xdr:rowOff>342900</xdr:rowOff>
                  </to>
                </anchor>
              </controlPr>
            </control>
          </mc:Choice>
        </mc:AlternateContent>
        <mc:AlternateContent xmlns:mc="http://schemas.openxmlformats.org/markup-compatibility/2006">
          <mc:Choice Requires="x14">
            <control shapeId="20552" r:id="rId52" name="Drop Down 72">
              <controlPr defaultSize="0" autoLine="0" autoPict="0">
                <anchor moveWithCells="1">
                  <from>
                    <xdr:col>13</xdr:col>
                    <xdr:colOff>76200</xdr:colOff>
                    <xdr:row>12</xdr:row>
                    <xdr:rowOff>85725</xdr:rowOff>
                  </from>
                  <to>
                    <xdr:col>13</xdr:col>
                    <xdr:colOff>2409825</xdr:colOff>
                    <xdr:row>12</xdr:row>
                    <xdr:rowOff>342900</xdr:rowOff>
                  </to>
                </anchor>
              </controlPr>
            </control>
          </mc:Choice>
        </mc:AlternateContent>
        <mc:AlternateContent xmlns:mc="http://schemas.openxmlformats.org/markup-compatibility/2006">
          <mc:Choice Requires="x14">
            <control shapeId="20553" r:id="rId53" name="Drop Down 73">
              <controlPr defaultSize="0" autoLine="0" autoPict="0">
                <anchor moveWithCells="1">
                  <from>
                    <xdr:col>13</xdr:col>
                    <xdr:colOff>76200</xdr:colOff>
                    <xdr:row>13</xdr:row>
                    <xdr:rowOff>85725</xdr:rowOff>
                  </from>
                  <to>
                    <xdr:col>13</xdr:col>
                    <xdr:colOff>2409825</xdr:colOff>
                    <xdr:row>13</xdr:row>
                    <xdr:rowOff>342900</xdr:rowOff>
                  </to>
                </anchor>
              </controlPr>
            </control>
          </mc:Choice>
        </mc:AlternateContent>
        <mc:AlternateContent xmlns:mc="http://schemas.openxmlformats.org/markup-compatibility/2006">
          <mc:Choice Requires="x14">
            <control shapeId="20554" r:id="rId54" name="Drop Down 74">
              <controlPr defaultSize="0" autoLine="0" autoPict="0">
                <anchor moveWithCells="1">
                  <from>
                    <xdr:col>13</xdr:col>
                    <xdr:colOff>76200</xdr:colOff>
                    <xdr:row>14</xdr:row>
                    <xdr:rowOff>85725</xdr:rowOff>
                  </from>
                  <to>
                    <xdr:col>13</xdr:col>
                    <xdr:colOff>2409825</xdr:colOff>
                    <xdr:row>14</xdr:row>
                    <xdr:rowOff>342900</xdr:rowOff>
                  </to>
                </anchor>
              </controlPr>
            </control>
          </mc:Choice>
        </mc:AlternateContent>
        <mc:AlternateContent xmlns:mc="http://schemas.openxmlformats.org/markup-compatibility/2006">
          <mc:Choice Requires="x14">
            <control shapeId="20555" r:id="rId55" name="Drop Down 75">
              <controlPr defaultSize="0" autoLine="0" autoPict="0">
                <anchor moveWithCells="1">
                  <from>
                    <xdr:col>16</xdr:col>
                    <xdr:colOff>123825</xdr:colOff>
                    <xdr:row>5</xdr:row>
                    <xdr:rowOff>76200</xdr:rowOff>
                  </from>
                  <to>
                    <xdr:col>16</xdr:col>
                    <xdr:colOff>933450</xdr:colOff>
                    <xdr:row>5</xdr:row>
                    <xdr:rowOff>342900</xdr:rowOff>
                  </to>
                </anchor>
              </controlPr>
            </control>
          </mc:Choice>
        </mc:AlternateContent>
        <mc:AlternateContent xmlns:mc="http://schemas.openxmlformats.org/markup-compatibility/2006">
          <mc:Choice Requires="x14">
            <control shapeId="20556" r:id="rId56" name="Drop Down 76">
              <controlPr defaultSize="0" autoLine="0" autoPict="0">
                <anchor moveWithCells="1">
                  <from>
                    <xdr:col>16</xdr:col>
                    <xdr:colOff>123825</xdr:colOff>
                    <xdr:row>6</xdr:row>
                    <xdr:rowOff>76200</xdr:rowOff>
                  </from>
                  <to>
                    <xdr:col>16</xdr:col>
                    <xdr:colOff>933450</xdr:colOff>
                    <xdr:row>6</xdr:row>
                    <xdr:rowOff>342900</xdr:rowOff>
                  </to>
                </anchor>
              </controlPr>
            </control>
          </mc:Choice>
        </mc:AlternateContent>
        <mc:AlternateContent xmlns:mc="http://schemas.openxmlformats.org/markup-compatibility/2006">
          <mc:Choice Requires="x14">
            <control shapeId="20557" r:id="rId57" name="Drop Down 77">
              <controlPr defaultSize="0" autoLine="0" autoPict="0">
                <anchor moveWithCells="1">
                  <from>
                    <xdr:col>16</xdr:col>
                    <xdr:colOff>123825</xdr:colOff>
                    <xdr:row>7</xdr:row>
                    <xdr:rowOff>76200</xdr:rowOff>
                  </from>
                  <to>
                    <xdr:col>16</xdr:col>
                    <xdr:colOff>933450</xdr:colOff>
                    <xdr:row>7</xdr:row>
                    <xdr:rowOff>342900</xdr:rowOff>
                  </to>
                </anchor>
              </controlPr>
            </control>
          </mc:Choice>
        </mc:AlternateContent>
        <mc:AlternateContent xmlns:mc="http://schemas.openxmlformats.org/markup-compatibility/2006">
          <mc:Choice Requires="x14">
            <control shapeId="20558" r:id="rId58" name="Drop Down 78">
              <controlPr defaultSize="0" autoLine="0" autoPict="0">
                <anchor moveWithCells="1">
                  <from>
                    <xdr:col>16</xdr:col>
                    <xdr:colOff>123825</xdr:colOff>
                    <xdr:row>8</xdr:row>
                    <xdr:rowOff>76200</xdr:rowOff>
                  </from>
                  <to>
                    <xdr:col>16</xdr:col>
                    <xdr:colOff>933450</xdr:colOff>
                    <xdr:row>8</xdr:row>
                    <xdr:rowOff>342900</xdr:rowOff>
                  </to>
                </anchor>
              </controlPr>
            </control>
          </mc:Choice>
        </mc:AlternateContent>
        <mc:AlternateContent xmlns:mc="http://schemas.openxmlformats.org/markup-compatibility/2006">
          <mc:Choice Requires="x14">
            <control shapeId="20559" r:id="rId59" name="Drop Down 79">
              <controlPr defaultSize="0" autoLine="0" autoPict="0">
                <anchor moveWithCells="1">
                  <from>
                    <xdr:col>16</xdr:col>
                    <xdr:colOff>123825</xdr:colOff>
                    <xdr:row>9</xdr:row>
                    <xdr:rowOff>76200</xdr:rowOff>
                  </from>
                  <to>
                    <xdr:col>16</xdr:col>
                    <xdr:colOff>933450</xdr:colOff>
                    <xdr:row>9</xdr:row>
                    <xdr:rowOff>342900</xdr:rowOff>
                  </to>
                </anchor>
              </controlPr>
            </control>
          </mc:Choice>
        </mc:AlternateContent>
        <mc:AlternateContent xmlns:mc="http://schemas.openxmlformats.org/markup-compatibility/2006">
          <mc:Choice Requires="x14">
            <control shapeId="20560" r:id="rId60" name="Drop Down 80">
              <controlPr defaultSize="0" autoLine="0" autoPict="0">
                <anchor moveWithCells="1">
                  <from>
                    <xdr:col>16</xdr:col>
                    <xdr:colOff>123825</xdr:colOff>
                    <xdr:row>10</xdr:row>
                    <xdr:rowOff>76200</xdr:rowOff>
                  </from>
                  <to>
                    <xdr:col>16</xdr:col>
                    <xdr:colOff>933450</xdr:colOff>
                    <xdr:row>10</xdr:row>
                    <xdr:rowOff>342900</xdr:rowOff>
                  </to>
                </anchor>
              </controlPr>
            </control>
          </mc:Choice>
        </mc:AlternateContent>
        <mc:AlternateContent xmlns:mc="http://schemas.openxmlformats.org/markup-compatibility/2006">
          <mc:Choice Requires="x14">
            <control shapeId="20561" r:id="rId61" name="Drop Down 81">
              <controlPr defaultSize="0" autoLine="0" autoPict="0">
                <anchor moveWithCells="1">
                  <from>
                    <xdr:col>16</xdr:col>
                    <xdr:colOff>123825</xdr:colOff>
                    <xdr:row>11</xdr:row>
                    <xdr:rowOff>76200</xdr:rowOff>
                  </from>
                  <to>
                    <xdr:col>16</xdr:col>
                    <xdr:colOff>933450</xdr:colOff>
                    <xdr:row>11</xdr:row>
                    <xdr:rowOff>342900</xdr:rowOff>
                  </to>
                </anchor>
              </controlPr>
            </control>
          </mc:Choice>
        </mc:AlternateContent>
        <mc:AlternateContent xmlns:mc="http://schemas.openxmlformats.org/markup-compatibility/2006">
          <mc:Choice Requires="x14">
            <control shapeId="20562" r:id="rId62" name="Drop Down 82">
              <controlPr defaultSize="0" autoLine="0" autoPict="0">
                <anchor moveWithCells="1">
                  <from>
                    <xdr:col>16</xdr:col>
                    <xdr:colOff>123825</xdr:colOff>
                    <xdr:row>12</xdr:row>
                    <xdr:rowOff>76200</xdr:rowOff>
                  </from>
                  <to>
                    <xdr:col>16</xdr:col>
                    <xdr:colOff>933450</xdr:colOff>
                    <xdr:row>12</xdr:row>
                    <xdr:rowOff>342900</xdr:rowOff>
                  </to>
                </anchor>
              </controlPr>
            </control>
          </mc:Choice>
        </mc:AlternateContent>
        <mc:AlternateContent xmlns:mc="http://schemas.openxmlformats.org/markup-compatibility/2006">
          <mc:Choice Requires="x14">
            <control shapeId="20563" r:id="rId63" name="Drop Down 83">
              <controlPr defaultSize="0" autoLine="0" autoPict="0">
                <anchor moveWithCells="1">
                  <from>
                    <xdr:col>16</xdr:col>
                    <xdr:colOff>123825</xdr:colOff>
                    <xdr:row>13</xdr:row>
                    <xdr:rowOff>76200</xdr:rowOff>
                  </from>
                  <to>
                    <xdr:col>16</xdr:col>
                    <xdr:colOff>933450</xdr:colOff>
                    <xdr:row>13</xdr:row>
                    <xdr:rowOff>342900</xdr:rowOff>
                  </to>
                </anchor>
              </controlPr>
            </control>
          </mc:Choice>
        </mc:AlternateContent>
        <mc:AlternateContent xmlns:mc="http://schemas.openxmlformats.org/markup-compatibility/2006">
          <mc:Choice Requires="x14">
            <control shapeId="20564" r:id="rId64" name="Drop Down 84">
              <controlPr defaultSize="0" autoLine="0" autoPict="0">
                <anchor moveWithCells="1">
                  <from>
                    <xdr:col>16</xdr:col>
                    <xdr:colOff>123825</xdr:colOff>
                    <xdr:row>14</xdr:row>
                    <xdr:rowOff>76200</xdr:rowOff>
                  </from>
                  <to>
                    <xdr:col>16</xdr:col>
                    <xdr:colOff>933450</xdr:colOff>
                    <xdr:row>14</xdr:row>
                    <xdr:rowOff>342900</xdr:rowOff>
                  </to>
                </anchor>
              </controlPr>
            </control>
          </mc:Choice>
        </mc:AlternateContent>
        <mc:AlternateContent xmlns:mc="http://schemas.openxmlformats.org/markup-compatibility/2006">
          <mc:Choice Requires="x14">
            <control shapeId="20565" r:id="rId65" name="Drop Down 85">
              <controlPr defaultSize="0" autoLine="0" autoPict="0">
                <anchor moveWithCells="1">
                  <from>
                    <xdr:col>19</xdr:col>
                    <xdr:colOff>76200</xdr:colOff>
                    <xdr:row>5</xdr:row>
                    <xdr:rowOff>85725</xdr:rowOff>
                  </from>
                  <to>
                    <xdr:col>19</xdr:col>
                    <xdr:colOff>2409825</xdr:colOff>
                    <xdr:row>5</xdr:row>
                    <xdr:rowOff>342900</xdr:rowOff>
                  </to>
                </anchor>
              </controlPr>
            </control>
          </mc:Choice>
        </mc:AlternateContent>
        <mc:AlternateContent xmlns:mc="http://schemas.openxmlformats.org/markup-compatibility/2006">
          <mc:Choice Requires="x14">
            <control shapeId="20566" r:id="rId66" name="Drop Down 86">
              <controlPr defaultSize="0" autoLine="0" autoPict="0">
                <anchor moveWithCells="1">
                  <from>
                    <xdr:col>19</xdr:col>
                    <xdr:colOff>76200</xdr:colOff>
                    <xdr:row>6</xdr:row>
                    <xdr:rowOff>85725</xdr:rowOff>
                  </from>
                  <to>
                    <xdr:col>19</xdr:col>
                    <xdr:colOff>2409825</xdr:colOff>
                    <xdr:row>6</xdr:row>
                    <xdr:rowOff>342900</xdr:rowOff>
                  </to>
                </anchor>
              </controlPr>
            </control>
          </mc:Choice>
        </mc:AlternateContent>
        <mc:AlternateContent xmlns:mc="http://schemas.openxmlformats.org/markup-compatibility/2006">
          <mc:Choice Requires="x14">
            <control shapeId="20567" r:id="rId67" name="Drop Down 87">
              <controlPr defaultSize="0" autoLine="0" autoPict="0">
                <anchor moveWithCells="1">
                  <from>
                    <xdr:col>19</xdr:col>
                    <xdr:colOff>76200</xdr:colOff>
                    <xdr:row>7</xdr:row>
                    <xdr:rowOff>85725</xdr:rowOff>
                  </from>
                  <to>
                    <xdr:col>19</xdr:col>
                    <xdr:colOff>2409825</xdr:colOff>
                    <xdr:row>7</xdr:row>
                    <xdr:rowOff>342900</xdr:rowOff>
                  </to>
                </anchor>
              </controlPr>
            </control>
          </mc:Choice>
        </mc:AlternateContent>
        <mc:AlternateContent xmlns:mc="http://schemas.openxmlformats.org/markup-compatibility/2006">
          <mc:Choice Requires="x14">
            <control shapeId="20568" r:id="rId68" name="Drop Down 88">
              <controlPr defaultSize="0" autoLine="0" autoPict="0">
                <anchor moveWithCells="1">
                  <from>
                    <xdr:col>19</xdr:col>
                    <xdr:colOff>76200</xdr:colOff>
                    <xdr:row>8</xdr:row>
                    <xdr:rowOff>85725</xdr:rowOff>
                  </from>
                  <to>
                    <xdr:col>19</xdr:col>
                    <xdr:colOff>2409825</xdr:colOff>
                    <xdr:row>8</xdr:row>
                    <xdr:rowOff>342900</xdr:rowOff>
                  </to>
                </anchor>
              </controlPr>
            </control>
          </mc:Choice>
        </mc:AlternateContent>
        <mc:AlternateContent xmlns:mc="http://schemas.openxmlformats.org/markup-compatibility/2006">
          <mc:Choice Requires="x14">
            <control shapeId="20569" r:id="rId69" name="Drop Down 89">
              <controlPr defaultSize="0" autoLine="0" autoPict="0">
                <anchor moveWithCells="1">
                  <from>
                    <xdr:col>19</xdr:col>
                    <xdr:colOff>76200</xdr:colOff>
                    <xdr:row>9</xdr:row>
                    <xdr:rowOff>85725</xdr:rowOff>
                  </from>
                  <to>
                    <xdr:col>19</xdr:col>
                    <xdr:colOff>2409825</xdr:colOff>
                    <xdr:row>9</xdr:row>
                    <xdr:rowOff>342900</xdr:rowOff>
                  </to>
                </anchor>
              </controlPr>
            </control>
          </mc:Choice>
        </mc:AlternateContent>
        <mc:AlternateContent xmlns:mc="http://schemas.openxmlformats.org/markup-compatibility/2006">
          <mc:Choice Requires="x14">
            <control shapeId="20570" r:id="rId70" name="Drop Down 90">
              <controlPr defaultSize="0" autoLine="0" autoPict="0">
                <anchor moveWithCells="1">
                  <from>
                    <xdr:col>19</xdr:col>
                    <xdr:colOff>76200</xdr:colOff>
                    <xdr:row>10</xdr:row>
                    <xdr:rowOff>85725</xdr:rowOff>
                  </from>
                  <to>
                    <xdr:col>19</xdr:col>
                    <xdr:colOff>2409825</xdr:colOff>
                    <xdr:row>10</xdr:row>
                    <xdr:rowOff>342900</xdr:rowOff>
                  </to>
                </anchor>
              </controlPr>
            </control>
          </mc:Choice>
        </mc:AlternateContent>
        <mc:AlternateContent xmlns:mc="http://schemas.openxmlformats.org/markup-compatibility/2006">
          <mc:Choice Requires="x14">
            <control shapeId="20571" r:id="rId71" name="Drop Down 91">
              <controlPr defaultSize="0" autoLine="0" autoPict="0">
                <anchor moveWithCells="1">
                  <from>
                    <xdr:col>19</xdr:col>
                    <xdr:colOff>76200</xdr:colOff>
                    <xdr:row>11</xdr:row>
                    <xdr:rowOff>85725</xdr:rowOff>
                  </from>
                  <to>
                    <xdr:col>19</xdr:col>
                    <xdr:colOff>2409825</xdr:colOff>
                    <xdr:row>11</xdr:row>
                    <xdr:rowOff>342900</xdr:rowOff>
                  </to>
                </anchor>
              </controlPr>
            </control>
          </mc:Choice>
        </mc:AlternateContent>
        <mc:AlternateContent xmlns:mc="http://schemas.openxmlformats.org/markup-compatibility/2006">
          <mc:Choice Requires="x14">
            <control shapeId="20572" r:id="rId72" name="Drop Down 92">
              <controlPr defaultSize="0" autoLine="0" autoPict="0">
                <anchor moveWithCells="1">
                  <from>
                    <xdr:col>19</xdr:col>
                    <xdr:colOff>76200</xdr:colOff>
                    <xdr:row>12</xdr:row>
                    <xdr:rowOff>85725</xdr:rowOff>
                  </from>
                  <to>
                    <xdr:col>19</xdr:col>
                    <xdr:colOff>2409825</xdr:colOff>
                    <xdr:row>12</xdr:row>
                    <xdr:rowOff>342900</xdr:rowOff>
                  </to>
                </anchor>
              </controlPr>
            </control>
          </mc:Choice>
        </mc:AlternateContent>
        <mc:AlternateContent xmlns:mc="http://schemas.openxmlformats.org/markup-compatibility/2006">
          <mc:Choice Requires="x14">
            <control shapeId="20573" r:id="rId73" name="Drop Down 93">
              <controlPr defaultSize="0" autoLine="0" autoPict="0">
                <anchor moveWithCells="1">
                  <from>
                    <xdr:col>19</xdr:col>
                    <xdr:colOff>76200</xdr:colOff>
                    <xdr:row>13</xdr:row>
                    <xdr:rowOff>85725</xdr:rowOff>
                  </from>
                  <to>
                    <xdr:col>19</xdr:col>
                    <xdr:colOff>2409825</xdr:colOff>
                    <xdr:row>13</xdr:row>
                    <xdr:rowOff>342900</xdr:rowOff>
                  </to>
                </anchor>
              </controlPr>
            </control>
          </mc:Choice>
        </mc:AlternateContent>
        <mc:AlternateContent xmlns:mc="http://schemas.openxmlformats.org/markup-compatibility/2006">
          <mc:Choice Requires="x14">
            <control shapeId="20574" r:id="rId74" name="Drop Down 94">
              <controlPr defaultSize="0" autoLine="0" autoPict="0">
                <anchor moveWithCells="1">
                  <from>
                    <xdr:col>19</xdr:col>
                    <xdr:colOff>76200</xdr:colOff>
                    <xdr:row>14</xdr:row>
                    <xdr:rowOff>85725</xdr:rowOff>
                  </from>
                  <to>
                    <xdr:col>19</xdr:col>
                    <xdr:colOff>2409825</xdr:colOff>
                    <xdr:row>14</xdr:row>
                    <xdr:rowOff>342900</xdr:rowOff>
                  </to>
                </anchor>
              </controlPr>
            </control>
          </mc:Choice>
        </mc:AlternateContent>
        <mc:AlternateContent xmlns:mc="http://schemas.openxmlformats.org/markup-compatibility/2006">
          <mc:Choice Requires="x14">
            <control shapeId="20575" r:id="rId75" name="Drop Down 95">
              <controlPr defaultSize="0" autoLine="0" autoPict="0">
                <anchor moveWithCells="1">
                  <from>
                    <xdr:col>22</xdr:col>
                    <xdr:colOff>57150</xdr:colOff>
                    <xdr:row>5</xdr:row>
                    <xdr:rowOff>76200</xdr:rowOff>
                  </from>
                  <to>
                    <xdr:col>22</xdr:col>
                    <xdr:colOff>866775</xdr:colOff>
                    <xdr:row>5</xdr:row>
                    <xdr:rowOff>342900</xdr:rowOff>
                  </to>
                </anchor>
              </controlPr>
            </control>
          </mc:Choice>
        </mc:AlternateContent>
        <mc:AlternateContent xmlns:mc="http://schemas.openxmlformats.org/markup-compatibility/2006">
          <mc:Choice Requires="x14">
            <control shapeId="20576" r:id="rId76" name="Drop Down 96">
              <controlPr defaultSize="0" autoLine="0" autoPict="0">
                <anchor moveWithCells="1">
                  <from>
                    <xdr:col>22</xdr:col>
                    <xdr:colOff>57150</xdr:colOff>
                    <xdr:row>6</xdr:row>
                    <xdr:rowOff>76200</xdr:rowOff>
                  </from>
                  <to>
                    <xdr:col>22</xdr:col>
                    <xdr:colOff>866775</xdr:colOff>
                    <xdr:row>6</xdr:row>
                    <xdr:rowOff>342900</xdr:rowOff>
                  </to>
                </anchor>
              </controlPr>
            </control>
          </mc:Choice>
        </mc:AlternateContent>
        <mc:AlternateContent xmlns:mc="http://schemas.openxmlformats.org/markup-compatibility/2006">
          <mc:Choice Requires="x14">
            <control shapeId="20577" r:id="rId77" name="Drop Down 97">
              <controlPr defaultSize="0" autoLine="0" autoPict="0">
                <anchor moveWithCells="1">
                  <from>
                    <xdr:col>22</xdr:col>
                    <xdr:colOff>38100</xdr:colOff>
                    <xdr:row>7</xdr:row>
                    <xdr:rowOff>76200</xdr:rowOff>
                  </from>
                  <to>
                    <xdr:col>22</xdr:col>
                    <xdr:colOff>847725</xdr:colOff>
                    <xdr:row>7</xdr:row>
                    <xdr:rowOff>342900</xdr:rowOff>
                  </to>
                </anchor>
              </controlPr>
            </control>
          </mc:Choice>
        </mc:AlternateContent>
        <mc:AlternateContent xmlns:mc="http://schemas.openxmlformats.org/markup-compatibility/2006">
          <mc:Choice Requires="x14">
            <control shapeId="20578" r:id="rId78" name="Drop Down 98">
              <controlPr defaultSize="0" autoLine="0" autoPict="0">
                <anchor moveWithCells="1">
                  <from>
                    <xdr:col>22</xdr:col>
                    <xdr:colOff>76200</xdr:colOff>
                    <xdr:row>8</xdr:row>
                    <xdr:rowOff>76200</xdr:rowOff>
                  </from>
                  <to>
                    <xdr:col>22</xdr:col>
                    <xdr:colOff>885825</xdr:colOff>
                    <xdr:row>8</xdr:row>
                    <xdr:rowOff>342900</xdr:rowOff>
                  </to>
                </anchor>
              </controlPr>
            </control>
          </mc:Choice>
        </mc:AlternateContent>
        <mc:AlternateContent xmlns:mc="http://schemas.openxmlformats.org/markup-compatibility/2006">
          <mc:Choice Requires="x14">
            <control shapeId="20579" r:id="rId79" name="Drop Down 99">
              <controlPr defaultSize="0" autoLine="0" autoPict="0">
                <anchor moveWithCells="1">
                  <from>
                    <xdr:col>22</xdr:col>
                    <xdr:colOff>76200</xdr:colOff>
                    <xdr:row>9</xdr:row>
                    <xdr:rowOff>76200</xdr:rowOff>
                  </from>
                  <to>
                    <xdr:col>22</xdr:col>
                    <xdr:colOff>885825</xdr:colOff>
                    <xdr:row>9</xdr:row>
                    <xdr:rowOff>342900</xdr:rowOff>
                  </to>
                </anchor>
              </controlPr>
            </control>
          </mc:Choice>
        </mc:AlternateContent>
        <mc:AlternateContent xmlns:mc="http://schemas.openxmlformats.org/markup-compatibility/2006">
          <mc:Choice Requires="x14">
            <control shapeId="20580" r:id="rId80" name="Drop Down 100">
              <controlPr defaultSize="0" autoLine="0" autoPict="0">
                <anchor moveWithCells="1">
                  <from>
                    <xdr:col>22</xdr:col>
                    <xdr:colOff>76200</xdr:colOff>
                    <xdr:row>10</xdr:row>
                    <xdr:rowOff>76200</xdr:rowOff>
                  </from>
                  <to>
                    <xdr:col>22</xdr:col>
                    <xdr:colOff>885825</xdr:colOff>
                    <xdr:row>10</xdr:row>
                    <xdr:rowOff>342900</xdr:rowOff>
                  </to>
                </anchor>
              </controlPr>
            </control>
          </mc:Choice>
        </mc:AlternateContent>
        <mc:AlternateContent xmlns:mc="http://schemas.openxmlformats.org/markup-compatibility/2006">
          <mc:Choice Requires="x14">
            <control shapeId="20581" r:id="rId81" name="Drop Down 101">
              <controlPr defaultSize="0" autoLine="0" autoPict="0">
                <anchor moveWithCells="1">
                  <from>
                    <xdr:col>22</xdr:col>
                    <xdr:colOff>76200</xdr:colOff>
                    <xdr:row>11</xdr:row>
                    <xdr:rowOff>85725</xdr:rowOff>
                  </from>
                  <to>
                    <xdr:col>22</xdr:col>
                    <xdr:colOff>885825</xdr:colOff>
                    <xdr:row>11</xdr:row>
                    <xdr:rowOff>342900</xdr:rowOff>
                  </to>
                </anchor>
              </controlPr>
            </control>
          </mc:Choice>
        </mc:AlternateContent>
        <mc:AlternateContent xmlns:mc="http://schemas.openxmlformats.org/markup-compatibility/2006">
          <mc:Choice Requires="x14">
            <control shapeId="20582" r:id="rId82" name="Drop Down 102">
              <controlPr defaultSize="0" autoLine="0" autoPict="0">
                <anchor moveWithCells="1">
                  <from>
                    <xdr:col>22</xdr:col>
                    <xdr:colOff>76200</xdr:colOff>
                    <xdr:row>12</xdr:row>
                    <xdr:rowOff>76200</xdr:rowOff>
                  </from>
                  <to>
                    <xdr:col>22</xdr:col>
                    <xdr:colOff>885825</xdr:colOff>
                    <xdr:row>12</xdr:row>
                    <xdr:rowOff>342900</xdr:rowOff>
                  </to>
                </anchor>
              </controlPr>
            </control>
          </mc:Choice>
        </mc:AlternateContent>
        <mc:AlternateContent xmlns:mc="http://schemas.openxmlformats.org/markup-compatibility/2006">
          <mc:Choice Requires="x14">
            <control shapeId="20583" r:id="rId83" name="Drop Down 103">
              <controlPr defaultSize="0" autoLine="0" autoPict="0">
                <anchor moveWithCells="1">
                  <from>
                    <xdr:col>22</xdr:col>
                    <xdr:colOff>76200</xdr:colOff>
                    <xdr:row>13</xdr:row>
                    <xdr:rowOff>76200</xdr:rowOff>
                  </from>
                  <to>
                    <xdr:col>22</xdr:col>
                    <xdr:colOff>885825</xdr:colOff>
                    <xdr:row>13</xdr:row>
                    <xdr:rowOff>342900</xdr:rowOff>
                  </to>
                </anchor>
              </controlPr>
            </control>
          </mc:Choice>
        </mc:AlternateContent>
        <mc:AlternateContent xmlns:mc="http://schemas.openxmlformats.org/markup-compatibility/2006">
          <mc:Choice Requires="x14">
            <control shapeId="20584" r:id="rId84" name="Drop Down 104">
              <controlPr defaultSize="0" autoLine="0" autoPict="0">
                <anchor moveWithCells="1">
                  <from>
                    <xdr:col>22</xdr:col>
                    <xdr:colOff>76200</xdr:colOff>
                    <xdr:row>14</xdr:row>
                    <xdr:rowOff>76200</xdr:rowOff>
                  </from>
                  <to>
                    <xdr:col>22</xdr:col>
                    <xdr:colOff>885825</xdr:colOff>
                    <xdr:row>14</xdr:row>
                    <xdr:rowOff>342900</xdr:rowOff>
                  </to>
                </anchor>
              </controlPr>
            </control>
          </mc:Choice>
        </mc:AlternateContent>
        <mc:AlternateContent xmlns:mc="http://schemas.openxmlformats.org/markup-compatibility/2006">
          <mc:Choice Requires="x14">
            <control shapeId="20585" r:id="rId85" name="Drop Down 105">
              <controlPr defaultSize="0" autoLine="0" autoPict="0">
                <anchor moveWithCells="1">
                  <from>
                    <xdr:col>25</xdr:col>
                    <xdr:colOff>38100</xdr:colOff>
                    <xdr:row>5</xdr:row>
                    <xdr:rowOff>76200</xdr:rowOff>
                  </from>
                  <to>
                    <xdr:col>25</xdr:col>
                    <xdr:colOff>2371725</xdr:colOff>
                    <xdr:row>5</xdr:row>
                    <xdr:rowOff>342900</xdr:rowOff>
                  </to>
                </anchor>
              </controlPr>
            </control>
          </mc:Choice>
        </mc:AlternateContent>
        <mc:AlternateContent xmlns:mc="http://schemas.openxmlformats.org/markup-compatibility/2006">
          <mc:Choice Requires="x14">
            <control shapeId="20586" r:id="rId86" name="Drop Down 106">
              <controlPr defaultSize="0" autoLine="0" autoPict="0">
                <anchor moveWithCells="1">
                  <from>
                    <xdr:col>25</xdr:col>
                    <xdr:colOff>38100</xdr:colOff>
                    <xdr:row>6</xdr:row>
                    <xdr:rowOff>76200</xdr:rowOff>
                  </from>
                  <to>
                    <xdr:col>25</xdr:col>
                    <xdr:colOff>2371725</xdr:colOff>
                    <xdr:row>6</xdr:row>
                    <xdr:rowOff>342900</xdr:rowOff>
                  </to>
                </anchor>
              </controlPr>
            </control>
          </mc:Choice>
        </mc:AlternateContent>
        <mc:AlternateContent xmlns:mc="http://schemas.openxmlformats.org/markup-compatibility/2006">
          <mc:Choice Requires="x14">
            <control shapeId="20587" r:id="rId87" name="Drop Down 107">
              <controlPr defaultSize="0" autoLine="0" autoPict="0">
                <anchor moveWithCells="1">
                  <from>
                    <xdr:col>25</xdr:col>
                    <xdr:colOff>38100</xdr:colOff>
                    <xdr:row>7</xdr:row>
                    <xdr:rowOff>76200</xdr:rowOff>
                  </from>
                  <to>
                    <xdr:col>25</xdr:col>
                    <xdr:colOff>2371725</xdr:colOff>
                    <xdr:row>7</xdr:row>
                    <xdr:rowOff>342900</xdr:rowOff>
                  </to>
                </anchor>
              </controlPr>
            </control>
          </mc:Choice>
        </mc:AlternateContent>
        <mc:AlternateContent xmlns:mc="http://schemas.openxmlformats.org/markup-compatibility/2006">
          <mc:Choice Requires="x14">
            <control shapeId="20588" r:id="rId88" name="Drop Down 108">
              <controlPr defaultSize="0" autoLine="0" autoPict="0">
                <anchor moveWithCells="1">
                  <from>
                    <xdr:col>25</xdr:col>
                    <xdr:colOff>38100</xdr:colOff>
                    <xdr:row>8</xdr:row>
                    <xdr:rowOff>76200</xdr:rowOff>
                  </from>
                  <to>
                    <xdr:col>25</xdr:col>
                    <xdr:colOff>2371725</xdr:colOff>
                    <xdr:row>8</xdr:row>
                    <xdr:rowOff>342900</xdr:rowOff>
                  </to>
                </anchor>
              </controlPr>
            </control>
          </mc:Choice>
        </mc:AlternateContent>
        <mc:AlternateContent xmlns:mc="http://schemas.openxmlformats.org/markup-compatibility/2006">
          <mc:Choice Requires="x14">
            <control shapeId="20589" r:id="rId89" name="Drop Down 109">
              <controlPr defaultSize="0" autoLine="0" autoPict="0">
                <anchor moveWithCells="1">
                  <from>
                    <xdr:col>25</xdr:col>
                    <xdr:colOff>38100</xdr:colOff>
                    <xdr:row>9</xdr:row>
                    <xdr:rowOff>76200</xdr:rowOff>
                  </from>
                  <to>
                    <xdr:col>25</xdr:col>
                    <xdr:colOff>2371725</xdr:colOff>
                    <xdr:row>9</xdr:row>
                    <xdr:rowOff>342900</xdr:rowOff>
                  </to>
                </anchor>
              </controlPr>
            </control>
          </mc:Choice>
        </mc:AlternateContent>
        <mc:AlternateContent xmlns:mc="http://schemas.openxmlformats.org/markup-compatibility/2006">
          <mc:Choice Requires="x14">
            <control shapeId="20590" r:id="rId90" name="Drop Down 110">
              <controlPr defaultSize="0" autoLine="0" autoPict="0">
                <anchor moveWithCells="1">
                  <from>
                    <xdr:col>25</xdr:col>
                    <xdr:colOff>38100</xdr:colOff>
                    <xdr:row>10</xdr:row>
                    <xdr:rowOff>76200</xdr:rowOff>
                  </from>
                  <to>
                    <xdr:col>25</xdr:col>
                    <xdr:colOff>2371725</xdr:colOff>
                    <xdr:row>10</xdr:row>
                    <xdr:rowOff>342900</xdr:rowOff>
                  </to>
                </anchor>
              </controlPr>
            </control>
          </mc:Choice>
        </mc:AlternateContent>
        <mc:AlternateContent xmlns:mc="http://schemas.openxmlformats.org/markup-compatibility/2006">
          <mc:Choice Requires="x14">
            <control shapeId="20591" r:id="rId91" name="Drop Down 111">
              <controlPr defaultSize="0" autoLine="0" autoPict="0">
                <anchor moveWithCells="1">
                  <from>
                    <xdr:col>25</xdr:col>
                    <xdr:colOff>38100</xdr:colOff>
                    <xdr:row>11</xdr:row>
                    <xdr:rowOff>76200</xdr:rowOff>
                  </from>
                  <to>
                    <xdr:col>25</xdr:col>
                    <xdr:colOff>2371725</xdr:colOff>
                    <xdr:row>11</xdr:row>
                    <xdr:rowOff>342900</xdr:rowOff>
                  </to>
                </anchor>
              </controlPr>
            </control>
          </mc:Choice>
        </mc:AlternateContent>
        <mc:AlternateContent xmlns:mc="http://schemas.openxmlformats.org/markup-compatibility/2006">
          <mc:Choice Requires="x14">
            <control shapeId="20592" r:id="rId92" name="Drop Down 112">
              <controlPr defaultSize="0" autoLine="0" autoPict="0">
                <anchor moveWithCells="1">
                  <from>
                    <xdr:col>25</xdr:col>
                    <xdr:colOff>38100</xdr:colOff>
                    <xdr:row>12</xdr:row>
                    <xdr:rowOff>76200</xdr:rowOff>
                  </from>
                  <to>
                    <xdr:col>25</xdr:col>
                    <xdr:colOff>2371725</xdr:colOff>
                    <xdr:row>12</xdr:row>
                    <xdr:rowOff>342900</xdr:rowOff>
                  </to>
                </anchor>
              </controlPr>
            </control>
          </mc:Choice>
        </mc:AlternateContent>
        <mc:AlternateContent xmlns:mc="http://schemas.openxmlformats.org/markup-compatibility/2006">
          <mc:Choice Requires="x14">
            <control shapeId="20593" r:id="rId93" name="Drop Down 113">
              <controlPr defaultSize="0" autoLine="0" autoPict="0">
                <anchor moveWithCells="1">
                  <from>
                    <xdr:col>25</xdr:col>
                    <xdr:colOff>38100</xdr:colOff>
                    <xdr:row>13</xdr:row>
                    <xdr:rowOff>76200</xdr:rowOff>
                  </from>
                  <to>
                    <xdr:col>25</xdr:col>
                    <xdr:colOff>2371725</xdr:colOff>
                    <xdr:row>13</xdr:row>
                    <xdr:rowOff>342900</xdr:rowOff>
                  </to>
                </anchor>
              </controlPr>
            </control>
          </mc:Choice>
        </mc:AlternateContent>
        <mc:AlternateContent xmlns:mc="http://schemas.openxmlformats.org/markup-compatibility/2006">
          <mc:Choice Requires="x14">
            <control shapeId="20594" r:id="rId94" name="Drop Down 114">
              <controlPr defaultSize="0" autoLine="0" autoPict="0">
                <anchor moveWithCells="1">
                  <from>
                    <xdr:col>25</xdr:col>
                    <xdr:colOff>38100</xdr:colOff>
                    <xdr:row>14</xdr:row>
                    <xdr:rowOff>76200</xdr:rowOff>
                  </from>
                  <to>
                    <xdr:col>25</xdr:col>
                    <xdr:colOff>2371725</xdr:colOff>
                    <xdr:row>14</xdr:row>
                    <xdr:rowOff>342900</xdr:rowOff>
                  </to>
                </anchor>
              </controlPr>
            </control>
          </mc:Choice>
        </mc:AlternateContent>
        <mc:AlternateContent xmlns:mc="http://schemas.openxmlformats.org/markup-compatibility/2006">
          <mc:Choice Requires="x14">
            <control shapeId="20595" r:id="rId95" name="Drop Down 115">
              <controlPr defaultSize="0" autoLine="0" autoPict="0">
                <anchor moveWithCells="1">
                  <from>
                    <xdr:col>28</xdr:col>
                    <xdr:colOff>57150</xdr:colOff>
                    <xdr:row>5</xdr:row>
                    <xdr:rowOff>76200</xdr:rowOff>
                  </from>
                  <to>
                    <xdr:col>28</xdr:col>
                    <xdr:colOff>876300</xdr:colOff>
                    <xdr:row>5</xdr:row>
                    <xdr:rowOff>342900</xdr:rowOff>
                  </to>
                </anchor>
              </controlPr>
            </control>
          </mc:Choice>
        </mc:AlternateContent>
        <mc:AlternateContent xmlns:mc="http://schemas.openxmlformats.org/markup-compatibility/2006">
          <mc:Choice Requires="x14">
            <control shapeId="20596" r:id="rId96" name="Drop Down 116">
              <controlPr defaultSize="0" autoLine="0" autoPict="0">
                <anchor moveWithCells="1">
                  <from>
                    <xdr:col>28</xdr:col>
                    <xdr:colOff>57150</xdr:colOff>
                    <xdr:row>6</xdr:row>
                    <xdr:rowOff>76200</xdr:rowOff>
                  </from>
                  <to>
                    <xdr:col>28</xdr:col>
                    <xdr:colOff>876300</xdr:colOff>
                    <xdr:row>6</xdr:row>
                    <xdr:rowOff>342900</xdr:rowOff>
                  </to>
                </anchor>
              </controlPr>
            </control>
          </mc:Choice>
        </mc:AlternateContent>
        <mc:AlternateContent xmlns:mc="http://schemas.openxmlformats.org/markup-compatibility/2006">
          <mc:Choice Requires="x14">
            <control shapeId="20597" r:id="rId97" name="Drop Down 117">
              <controlPr defaultSize="0" autoLine="0" autoPict="0">
                <anchor moveWithCells="1">
                  <from>
                    <xdr:col>28</xdr:col>
                    <xdr:colOff>57150</xdr:colOff>
                    <xdr:row>7</xdr:row>
                    <xdr:rowOff>76200</xdr:rowOff>
                  </from>
                  <to>
                    <xdr:col>28</xdr:col>
                    <xdr:colOff>876300</xdr:colOff>
                    <xdr:row>7</xdr:row>
                    <xdr:rowOff>342900</xdr:rowOff>
                  </to>
                </anchor>
              </controlPr>
            </control>
          </mc:Choice>
        </mc:AlternateContent>
        <mc:AlternateContent xmlns:mc="http://schemas.openxmlformats.org/markup-compatibility/2006">
          <mc:Choice Requires="x14">
            <control shapeId="20598" r:id="rId98" name="Drop Down 118">
              <controlPr defaultSize="0" autoLine="0" autoPict="0">
                <anchor moveWithCells="1">
                  <from>
                    <xdr:col>28</xdr:col>
                    <xdr:colOff>57150</xdr:colOff>
                    <xdr:row>8</xdr:row>
                    <xdr:rowOff>76200</xdr:rowOff>
                  </from>
                  <to>
                    <xdr:col>28</xdr:col>
                    <xdr:colOff>876300</xdr:colOff>
                    <xdr:row>8</xdr:row>
                    <xdr:rowOff>342900</xdr:rowOff>
                  </to>
                </anchor>
              </controlPr>
            </control>
          </mc:Choice>
        </mc:AlternateContent>
        <mc:AlternateContent xmlns:mc="http://schemas.openxmlformats.org/markup-compatibility/2006">
          <mc:Choice Requires="x14">
            <control shapeId="20599" r:id="rId99" name="Drop Down 119">
              <controlPr defaultSize="0" autoLine="0" autoPict="0">
                <anchor moveWithCells="1">
                  <from>
                    <xdr:col>28</xdr:col>
                    <xdr:colOff>57150</xdr:colOff>
                    <xdr:row>9</xdr:row>
                    <xdr:rowOff>76200</xdr:rowOff>
                  </from>
                  <to>
                    <xdr:col>28</xdr:col>
                    <xdr:colOff>876300</xdr:colOff>
                    <xdr:row>9</xdr:row>
                    <xdr:rowOff>342900</xdr:rowOff>
                  </to>
                </anchor>
              </controlPr>
            </control>
          </mc:Choice>
        </mc:AlternateContent>
        <mc:AlternateContent xmlns:mc="http://schemas.openxmlformats.org/markup-compatibility/2006">
          <mc:Choice Requires="x14">
            <control shapeId="20600" r:id="rId100" name="Drop Down 120">
              <controlPr defaultSize="0" autoLine="0" autoPict="0">
                <anchor moveWithCells="1">
                  <from>
                    <xdr:col>28</xdr:col>
                    <xdr:colOff>57150</xdr:colOff>
                    <xdr:row>10</xdr:row>
                    <xdr:rowOff>76200</xdr:rowOff>
                  </from>
                  <to>
                    <xdr:col>28</xdr:col>
                    <xdr:colOff>876300</xdr:colOff>
                    <xdr:row>10</xdr:row>
                    <xdr:rowOff>342900</xdr:rowOff>
                  </to>
                </anchor>
              </controlPr>
            </control>
          </mc:Choice>
        </mc:AlternateContent>
        <mc:AlternateContent xmlns:mc="http://schemas.openxmlformats.org/markup-compatibility/2006">
          <mc:Choice Requires="x14">
            <control shapeId="20601" r:id="rId101" name="Drop Down 121">
              <controlPr defaultSize="0" autoLine="0" autoPict="0">
                <anchor moveWithCells="1">
                  <from>
                    <xdr:col>28</xdr:col>
                    <xdr:colOff>57150</xdr:colOff>
                    <xdr:row>11</xdr:row>
                    <xdr:rowOff>76200</xdr:rowOff>
                  </from>
                  <to>
                    <xdr:col>28</xdr:col>
                    <xdr:colOff>876300</xdr:colOff>
                    <xdr:row>11</xdr:row>
                    <xdr:rowOff>342900</xdr:rowOff>
                  </to>
                </anchor>
              </controlPr>
            </control>
          </mc:Choice>
        </mc:AlternateContent>
        <mc:AlternateContent xmlns:mc="http://schemas.openxmlformats.org/markup-compatibility/2006">
          <mc:Choice Requires="x14">
            <control shapeId="20602" r:id="rId102" name="Drop Down 122">
              <controlPr defaultSize="0" autoLine="0" autoPict="0">
                <anchor moveWithCells="1">
                  <from>
                    <xdr:col>28</xdr:col>
                    <xdr:colOff>57150</xdr:colOff>
                    <xdr:row>12</xdr:row>
                    <xdr:rowOff>85725</xdr:rowOff>
                  </from>
                  <to>
                    <xdr:col>28</xdr:col>
                    <xdr:colOff>876300</xdr:colOff>
                    <xdr:row>12</xdr:row>
                    <xdr:rowOff>342900</xdr:rowOff>
                  </to>
                </anchor>
              </controlPr>
            </control>
          </mc:Choice>
        </mc:AlternateContent>
        <mc:AlternateContent xmlns:mc="http://schemas.openxmlformats.org/markup-compatibility/2006">
          <mc:Choice Requires="x14">
            <control shapeId="20603" r:id="rId103" name="Drop Down 123">
              <controlPr defaultSize="0" autoLine="0" autoPict="0">
                <anchor moveWithCells="1">
                  <from>
                    <xdr:col>28</xdr:col>
                    <xdr:colOff>57150</xdr:colOff>
                    <xdr:row>13</xdr:row>
                    <xdr:rowOff>76200</xdr:rowOff>
                  </from>
                  <to>
                    <xdr:col>28</xdr:col>
                    <xdr:colOff>876300</xdr:colOff>
                    <xdr:row>13</xdr:row>
                    <xdr:rowOff>342900</xdr:rowOff>
                  </to>
                </anchor>
              </controlPr>
            </control>
          </mc:Choice>
        </mc:AlternateContent>
        <mc:AlternateContent xmlns:mc="http://schemas.openxmlformats.org/markup-compatibility/2006">
          <mc:Choice Requires="x14">
            <control shapeId="20604" r:id="rId104" name="Drop Down 124">
              <controlPr defaultSize="0" autoLine="0" autoPict="0">
                <anchor moveWithCells="1">
                  <from>
                    <xdr:col>28</xdr:col>
                    <xdr:colOff>57150</xdr:colOff>
                    <xdr:row>14</xdr:row>
                    <xdr:rowOff>76200</xdr:rowOff>
                  </from>
                  <to>
                    <xdr:col>28</xdr:col>
                    <xdr:colOff>876300</xdr:colOff>
                    <xdr:row>14</xdr:row>
                    <xdr:rowOff>342900</xdr:rowOff>
                  </to>
                </anchor>
              </controlPr>
            </control>
          </mc:Choice>
        </mc:AlternateContent>
        <mc:AlternateContent xmlns:mc="http://schemas.openxmlformats.org/markup-compatibility/2006">
          <mc:Choice Requires="x14">
            <control shapeId="20605" r:id="rId105" name="Drop Down 125">
              <controlPr defaultSize="0" autoLine="0" autoPict="0">
                <anchor moveWithCells="1">
                  <from>
                    <xdr:col>1</xdr:col>
                    <xdr:colOff>123825</xdr:colOff>
                    <xdr:row>13</xdr:row>
                    <xdr:rowOff>76200</xdr:rowOff>
                  </from>
                  <to>
                    <xdr:col>1</xdr:col>
                    <xdr:colOff>2476500</xdr:colOff>
                    <xdr:row>13</xdr:row>
                    <xdr:rowOff>342900</xdr:rowOff>
                  </to>
                </anchor>
              </controlPr>
            </control>
          </mc:Choice>
        </mc:AlternateContent>
        <mc:AlternateContent xmlns:mc="http://schemas.openxmlformats.org/markup-compatibility/2006">
          <mc:Choice Requires="x14">
            <control shapeId="20616" r:id="rId106" name="Drop Down 136">
              <controlPr defaultSize="0" autoLine="0" autoPict="0">
                <anchor moveWithCells="1">
                  <from>
                    <xdr:col>35</xdr:col>
                    <xdr:colOff>238125</xdr:colOff>
                    <xdr:row>5</xdr:row>
                    <xdr:rowOff>85725</xdr:rowOff>
                  </from>
                  <to>
                    <xdr:col>35</xdr:col>
                    <xdr:colOff>1038225</xdr:colOff>
                    <xdr:row>5</xdr:row>
                    <xdr:rowOff>352425</xdr:rowOff>
                  </to>
                </anchor>
              </controlPr>
            </control>
          </mc:Choice>
        </mc:AlternateContent>
        <mc:AlternateContent xmlns:mc="http://schemas.openxmlformats.org/markup-compatibility/2006">
          <mc:Choice Requires="x14">
            <control shapeId="20617" r:id="rId107" name="Drop Down 137">
              <controlPr defaultSize="0" autoLine="0" autoPict="0">
                <anchor moveWithCells="1">
                  <from>
                    <xdr:col>35</xdr:col>
                    <xdr:colOff>228600</xdr:colOff>
                    <xdr:row>6</xdr:row>
                    <xdr:rowOff>114300</xdr:rowOff>
                  </from>
                  <to>
                    <xdr:col>35</xdr:col>
                    <xdr:colOff>1028700</xdr:colOff>
                    <xdr:row>6</xdr:row>
                    <xdr:rowOff>381000</xdr:rowOff>
                  </to>
                </anchor>
              </controlPr>
            </control>
          </mc:Choice>
        </mc:AlternateContent>
        <mc:AlternateContent xmlns:mc="http://schemas.openxmlformats.org/markup-compatibility/2006">
          <mc:Choice Requires="x14">
            <control shapeId="20618" r:id="rId108" name="Drop Down 138">
              <controlPr defaultSize="0" autoLine="0" autoPict="0">
                <anchor moveWithCells="1">
                  <from>
                    <xdr:col>35</xdr:col>
                    <xdr:colOff>257175</xdr:colOff>
                    <xdr:row>7</xdr:row>
                    <xdr:rowOff>104775</xdr:rowOff>
                  </from>
                  <to>
                    <xdr:col>35</xdr:col>
                    <xdr:colOff>1057275</xdr:colOff>
                    <xdr:row>7</xdr:row>
                    <xdr:rowOff>371475</xdr:rowOff>
                  </to>
                </anchor>
              </controlPr>
            </control>
          </mc:Choice>
        </mc:AlternateContent>
        <mc:AlternateContent xmlns:mc="http://schemas.openxmlformats.org/markup-compatibility/2006">
          <mc:Choice Requires="x14">
            <control shapeId="20619" r:id="rId109" name="Drop Down 139">
              <controlPr defaultSize="0" autoLine="0" autoPict="0">
                <anchor moveWithCells="1">
                  <from>
                    <xdr:col>35</xdr:col>
                    <xdr:colOff>238125</xdr:colOff>
                    <xdr:row>9</xdr:row>
                    <xdr:rowOff>66675</xdr:rowOff>
                  </from>
                  <to>
                    <xdr:col>35</xdr:col>
                    <xdr:colOff>1038225</xdr:colOff>
                    <xdr:row>9</xdr:row>
                    <xdr:rowOff>342900</xdr:rowOff>
                  </to>
                </anchor>
              </controlPr>
            </control>
          </mc:Choice>
        </mc:AlternateContent>
        <mc:AlternateContent xmlns:mc="http://schemas.openxmlformats.org/markup-compatibility/2006">
          <mc:Choice Requires="x14">
            <control shapeId="20620" r:id="rId110" name="Drop Down 140">
              <controlPr defaultSize="0" autoLine="0" autoPict="0">
                <anchor moveWithCells="1">
                  <from>
                    <xdr:col>35</xdr:col>
                    <xdr:colOff>257175</xdr:colOff>
                    <xdr:row>8</xdr:row>
                    <xdr:rowOff>66675</xdr:rowOff>
                  </from>
                  <to>
                    <xdr:col>35</xdr:col>
                    <xdr:colOff>1057275</xdr:colOff>
                    <xdr:row>8</xdr:row>
                    <xdr:rowOff>342900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BE30"/>
  <sheetViews>
    <sheetView showGridLines="0" showRowColHeaders="0" topLeftCell="C1" zoomScaleNormal="100" workbookViewId="0">
      <pane ySplit="6" topLeftCell="A7" activePane="bottomLeft" state="frozen"/>
      <selection pane="bottomLeft" activeCell="D7" sqref="D7"/>
      <selection activeCell="O5" sqref="O5:O6"/>
    </sheetView>
  </sheetViews>
  <sheetFormatPr defaultRowHeight="15"/>
  <cols>
    <col min="1" max="2" width="5.42578125" style="66" hidden="1" customWidth="1"/>
    <col min="3" max="3" width="3.42578125" style="66"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4.5703125" customWidth="1"/>
    <col min="23" max="24" width="9.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66" hidden="1" customWidth="1"/>
  </cols>
  <sheetData>
    <row r="1" spans="1:57" ht="40.5" customHeight="1" thickBot="1">
      <c r="C1" s="778" t="s">
        <v>282</v>
      </c>
      <c r="D1" s="779"/>
      <c r="E1" s="779"/>
      <c r="F1" s="779"/>
      <c r="G1" s="779"/>
      <c r="H1" s="779"/>
      <c r="I1" s="779"/>
      <c r="J1" s="779"/>
      <c r="K1" s="779"/>
      <c r="L1" s="779"/>
      <c r="M1" s="779"/>
      <c r="N1" s="779"/>
      <c r="O1" s="779"/>
      <c r="P1" s="779"/>
      <c r="Q1" s="779"/>
      <c r="R1" s="779"/>
      <c r="S1" s="279"/>
      <c r="T1" s="865" t="s">
        <v>283</v>
      </c>
      <c r="U1" s="865"/>
      <c r="V1" s="865"/>
      <c r="W1" s="865"/>
      <c r="X1" s="865"/>
      <c r="Y1" s="865"/>
      <c r="Z1" s="865"/>
      <c r="AA1" s="279"/>
      <c r="AB1" s="779" t="s">
        <v>284</v>
      </c>
      <c r="AC1" s="779"/>
      <c r="AD1" s="779"/>
      <c r="AE1" s="779"/>
      <c r="AF1" s="779"/>
      <c r="AG1" s="779"/>
      <c r="AH1" s="779"/>
      <c r="AI1" s="779"/>
      <c r="AJ1" s="779"/>
      <c r="AK1" s="779"/>
      <c r="AL1" s="779"/>
      <c r="AM1" s="779"/>
      <c r="AN1" s="779"/>
      <c r="AO1" s="779"/>
      <c r="AP1" s="779"/>
      <c r="AQ1" s="779"/>
      <c r="AR1" s="779"/>
      <c r="AS1" s="779"/>
      <c r="AT1" s="779"/>
      <c r="AU1" s="779"/>
      <c r="AV1" s="779"/>
      <c r="AW1" s="779"/>
      <c r="AX1" s="779"/>
      <c r="AY1" s="779"/>
      <c r="AZ1" s="779"/>
      <c r="BA1" s="779"/>
      <c r="BB1" s="779"/>
      <c r="BC1" s="780"/>
    </row>
    <row r="2" spans="1:57" ht="69.75" customHeight="1" thickBot="1">
      <c r="D2" s="876" t="s">
        <v>285</v>
      </c>
      <c r="E2" s="876"/>
      <c r="F2" s="876"/>
      <c r="G2" s="876"/>
      <c r="H2" s="876"/>
      <c r="I2" s="876"/>
      <c r="J2" s="876"/>
      <c r="K2" s="876"/>
      <c r="L2" s="876"/>
      <c r="M2" s="876"/>
      <c r="N2" s="876"/>
      <c r="O2" s="876"/>
      <c r="P2" s="876"/>
      <c r="Q2" s="876"/>
      <c r="R2" s="876"/>
      <c r="S2" s="424"/>
      <c r="T2" s="867" t="s">
        <v>250</v>
      </c>
      <c r="U2" s="867"/>
      <c r="V2" s="867"/>
      <c r="Y2" s="880" t="s">
        <v>286</v>
      </c>
      <c r="Z2" s="880"/>
      <c r="AB2" s="831" t="s">
        <v>287</v>
      </c>
      <c r="AC2" s="832"/>
      <c r="AD2" s="832"/>
      <c r="AE2" s="832"/>
      <c r="AF2" s="832"/>
      <c r="AG2" s="832"/>
      <c r="AH2" s="832"/>
      <c r="AI2" s="832"/>
      <c r="AJ2" s="832"/>
      <c r="AK2" s="832"/>
      <c r="AL2" s="832"/>
      <c r="AM2" s="832"/>
      <c r="AN2" s="832"/>
      <c r="AO2" s="832"/>
      <c r="AP2" s="832"/>
      <c r="AQ2" s="832"/>
      <c r="AR2" s="832"/>
      <c r="AS2" s="832"/>
      <c r="AT2" s="832"/>
      <c r="AU2" s="832"/>
      <c r="AV2" s="832"/>
      <c r="AW2" s="832"/>
      <c r="AX2" s="420"/>
      <c r="AY2" s="420"/>
      <c r="AZ2" s="833" t="s">
        <v>288</v>
      </c>
      <c r="BA2" s="834"/>
      <c r="BB2" s="834"/>
      <c r="BC2" s="834"/>
      <c r="BD2" s="834"/>
    </row>
    <row r="3" spans="1:57" ht="24" customHeight="1" thickBot="1">
      <c r="C3" s="825" t="s">
        <v>289</v>
      </c>
      <c r="D3" s="826"/>
      <c r="E3" s="826"/>
      <c r="F3" s="826"/>
      <c r="G3" s="826"/>
      <c r="H3" s="826"/>
      <c r="I3" s="826"/>
      <c r="J3" s="826"/>
      <c r="K3" s="826"/>
      <c r="L3" s="826"/>
      <c r="M3" s="826"/>
      <c r="N3" s="826"/>
      <c r="O3" s="826"/>
      <c r="P3" s="826"/>
      <c r="Q3" s="826"/>
      <c r="R3" s="826"/>
      <c r="S3" s="826"/>
      <c r="T3" s="826"/>
      <c r="U3" s="826"/>
      <c r="V3" s="826"/>
      <c r="W3" s="826"/>
      <c r="X3" s="826"/>
      <c r="Y3" s="826"/>
      <c r="Z3" s="827"/>
      <c r="AB3" s="871" t="s">
        <v>290</v>
      </c>
      <c r="AC3" s="872"/>
      <c r="AD3" s="872"/>
      <c r="AE3" s="872"/>
      <c r="AF3" s="872"/>
      <c r="AG3" s="872"/>
      <c r="AH3" s="872"/>
      <c r="AI3" s="872"/>
      <c r="AJ3" s="872"/>
      <c r="AK3" s="872"/>
      <c r="AL3" s="872"/>
      <c r="AM3" s="872"/>
      <c r="AN3" s="872"/>
      <c r="AO3" s="399"/>
      <c r="AP3" s="399"/>
      <c r="AQ3" s="399"/>
      <c r="AR3" s="399" t="b">
        <v>0</v>
      </c>
      <c r="AS3" s="399"/>
      <c r="AT3" s="399"/>
      <c r="AU3" s="399"/>
      <c r="AV3" s="399"/>
      <c r="AW3" s="399"/>
      <c r="AX3" s="399"/>
      <c r="AY3" s="399"/>
      <c r="AZ3" s="399"/>
      <c r="BA3" s="399"/>
      <c r="BB3" s="399"/>
      <c r="BC3" s="400"/>
    </row>
    <row r="4" spans="1:57" ht="60.75" customHeight="1" thickBot="1">
      <c r="C4" s="819" t="s">
        <v>291</v>
      </c>
      <c r="D4" s="820"/>
      <c r="E4" s="849" t="s">
        <v>292</v>
      </c>
      <c r="F4" s="850"/>
      <c r="G4" s="722" t="s">
        <v>293</v>
      </c>
      <c r="H4" s="844"/>
      <c r="I4" s="844"/>
      <c r="J4" s="845"/>
      <c r="K4" s="828" t="s">
        <v>294</v>
      </c>
      <c r="L4" s="829"/>
      <c r="M4" s="830"/>
      <c r="N4" s="839" t="s">
        <v>295</v>
      </c>
      <c r="O4" s="840"/>
      <c r="P4" s="841"/>
      <c r="Q4" s="877" t="s">
        <v>296</v>
      </c>
      <c r="R4" s="878"/>
      <c r="S4" s="868" t="s">
        <v>297</v>
      </c>
      <c r="T4" s="869"/>
      <c r="U4" s="869"/>
      <c r="V4" s="869"/>
      <c r="W4" s="869"/>
      <c r="X4" s="869"/>
      <c r="Y4" s="869"/>
      <c r="Z4" s="870"/>
      <c r="AB4" s="873" t="s">
        <v>298</v>
      </c>
      <c r="AC4" s="874"/>
      <c r="AD4" s="874"/>
      <c r="AE4" s="874"/>
      <c r="AF4" s="874"/>
      <c r="AG4" s="874"/>
      <c r="AH4" s="874"/>
      <c r="AI4" s="874"/>
      <c r="AJ4" s="874"/>
      <c r="AK4" s="874"/>
      <c r="AL4" s="874"/>
      <c r="AM4" s="874"/>
      <c r="AN4" s="874"/>
      <c r="AO4" s="874"/>
      <c r="AP4" s="874"/>
      <c r="AQ4" s="874"/>
      <c r="AR4" s="874"/>
      <c r="AS4" s="874"/>
      <c r="AT4" s="874"/>
      <c r="AU4" s="874"/>
      <c r="AV4" s="874"/>
      <c r="AW4" s="874"/>
      <c r="AX4" s="874"/>
      <c r="AY4" s="874"/>
      <c r="AZ4" s="874"/>
      <c r="BA4" s="874"/>
      <c r="BB4" s="874"/>
      <c r="BC4" s="875"/>
      <c r="BD4" s="66" t="s">
        <v>270</v>
      </c>
      <c r="BE4" s="66" t="s">
        <v>271</v>
      </c>
    </row>
    <row r="5" spans="1:57" ht="34.5" customHeight="1">
      <c r="C5" s="821"/>
      <c r="D5" s="822"/>
      <c r="E5" s="851" t="s">
        <v>299</v>
      </c>
      <c r="F5" s="856" t="s">
        <v>300</v>
      </c>
      <c r="G5" s="835" t="s">
        <v>301</v>
      </c>
      <c r="H5" s="858" t="s">
        <v>302</v>
      </c>
      <c r="I5" s="860" t="s">
        <v>303</v>
      </c>
      <c r="J5" s="837" t="s">
        <v>304</v>
      </c>
      <c r="K5" s="683" t="s">
        <v>305</v>
      </c>
      <c r="L5" s="808" t="s">
        <v>306</v>
      </c>
      <c r="M5" s="704" t="s">
        <v>307</v>
      </c>
      <c r="N5" s="669" t="s">
        <v>308</v>
      </c>
      <c r="O5" s="808" t="s">
        <v>309</v>
      </c>
      <c r="P5" s="842" t="s">
        <v>310</v>
      </c>
      <c r="Q5" s="882" t="s">
        <v>311</v>
      </c>
      <c r="R5" s="856" t="s">
        <v>312</v>
      </c>
      <c r="S5" s="803" t="s">
        <v>313</v>
      </c>
      <c r="T5" s="804"/>
      <c r="U5" s="804"/>
      <c r="V5" s="804"/>
      <c r="W5" s="66"/>
      <c r="X5" s="66" t="b">
        <v>0</v>
      </c>
      <c r="Y5" s="77"/>
      <c r="Z5" s="853" t="str">
        <f>IF(AND(X5=FALSE,X6=FALSE,X7=FALSE,X8=FALSE),"",IF(AND(X5=TRUE,X6=TRUE),"Yes",IF(AND(X5=TRUE,X7=TRUE),"Yes",IF(AND(X6=TRUE,X7=TRUE),"Yes",IF(AND(X5=TRUE,X8=TRUE),"Yes",IF(AND(X7=TRUE,X8=TRUE),"Yes","No"))))))</f>
        <v/>
      </c>
      <c r="AB5" s="866" t="s">
        <v>314</v>
      </c>
      <c r="AC5" s="396"/>
      <c r="AD5" s="396"/>
      <c r="AE5" s="881" t="s">
        <v>252</v>
      </c>
      <c r="AF5" s="397"/>
      <c r="AG5" s="397"/>
      <c r="AH5" s="807" t="s">
        <v>315</v>
      </c>
      <c r="AI5" s="620"/>
      <c r="AJ5" s="620"/>
      <c r="AK5" s="807" t="s">
        <v>252</v>
      </c>
      <c r="AL5" s="397"/>
      <c r="AM5" s="397"/>
      <c r="AN5" s="848" t="s">
        <v>316</v>
      </c>
      <c r="AO5" s="621"/>
      <c r="AP5" s="621"/>
      <c r="AQ5" s="848" t="s">
        <v>252</v>
      </c>
      <c r="AR5" s="397"/>
      <c r="AS5" s="397"/>
      <c r="AT5" s="846" t="s">
        <v>317</v>
      </c>
      <c r="AU5" s="618"/>
      <c r="AV5" s="618"/>
      <c r="AW5" s="846" t="s">
        <v>252</v>
      </c>
      <c r="AX5" s="397"/>
      <c r="AY5" s="397"/>
      <c r="AZ5" s="949" t="s">
        <v>318</v>
      </c>
      <c r="BA5" s="619"/>
      <c r="BB5" s="398"/>
      <c r="BC5" s="884" t="s">
        <v>252</v>
      </c>
      <c r="BD5" s="847">
        <v>1</v>
      </c>
      <c r="BE5" s="847">
        <f>INDEX(Cups,BD5)</f>
        <v>0</v>
      </c>
    </row>
    <row r="6" spans="1:57" ht="44.25" customHeight="1" thickBot="1">
      <c r="C6" s="823"/>
      <c r="D6" s="824"/>
      <c r="E6" s="852"/>
      <c r="F6" s="857"/>
      <c r="G6" s="836"/>
      <c r="H6" s="859"/>
      <c r="I6" s="861"/>
      <c r="J6" s="838"/>
      <c r="K6" s="684"/>
      <c r="L6" s="809"/>
      <c r="M6" s="705"/>
      <c r="N6" s="879"/>
      <c r="O6" s="809"/>
      <c r="P6" s="843"/>
      <c r="Q6" s="883"/>
      <c r="R6" s="857"/>
      <c r="S6" s="803" t="s">
        <v>319</v>
      </c>
      <c r="T6" s="804"/>
      <c r="U6" s="804"/>
      <c r="V6" s="804"/>
      <c r="W6" s="66"/>
      <c r="X6" s="66" t="b">
        <v>0</v>
      </c>
      <c r="Y6" s="77"/>
      <c r="Z6" s="854"/>
      <c r="AB6" s="786"/>
      <c r="AC6" s="304" t="s">
        <v>257</v>
      </c>
      <c r="AD6" s="304"/>
      <c r="AE6" s="769"/>
      <c r="AF6" s="249" t="s">
        <v>258</v>
      </c>
      <c r="AG6" s="249" t="s">
        <v>259</v>
      </c>
      <c r="AH6" s="771"/>
      <c r="AI6" s="616" t="s">
        <v>260</v>
      </c>
      <c r="AJ6" s="616"/>
      <c r="AK6" s="771"/>
      <c r="AL6" s="249" t="s">
        <v>261</v>
      </c>
      <c r="AM6" s="249" t="s">
        <v>262</v>
      </c>
      <c r="AN6" s="758"/>
      <c r="AO6" s="610" t="s">
        <v>263</v>
      </c>
      <c r="AP6" s="610"/>
      <c r="AQ6" s="758"/>
      <c r="AR6" s="249" t="s">
        <v>264</v>
      </c>
      <c r="AS6" s="249" t="s">
        <v>265</v>
      </c>
      <c r="AT6" s="760"/>
      <c r="AU6" s="612" t="s">
        <v>266</v>
      </c>
      <c r="AV6" s="612"/>
      <c r="AW6" s="760"/>
      <c r="AX6" s="249" t="s">
        <v>267</v>
      </c>
      <c r="AY6" s="249" t="s">
        <v>268</v>
      </c>
      <c r="AZ6" s="762"/>
      <c r="BA6" s="614" t="s">
        <v>269</v>
      </c>
      <c r="BB6" s="250"/>
      <c r="BC6" s="764"/>
      <c r="BD6" s="847"/>
      <c r="BE6" s="847"/>
    </row>
    <row r="7" spans="1:57" ht="34.5" customHeight="1">
      <c r="A7" s="425">
        <v>1</v>
      </c>
      <c r="B7" s="425">
        <f>INDEX(meals,A7)</f>
        <v>0</v>
      </c>
      <c r="C7" s="431">
        <v>1</v>
      </c>
      <c r="D7" s="76"/>
      <c r="E7" s="171" t="str">
        <f>IF(B7=0,"",FLOOR(VLOOKUP(A7,'All Meals'!$A$12:$V$61,4),0.25))</f>
        <v/>
      </c>
      <c r="F7" s="172" t="str">
        <f>IF(B7=0,"",IF(E7="","No",IF(E7&gt;=1,"Yes","No")))</f>
        <v/>
      </c>
      <c r="G7" s="171" t="str">
        <f>IF(B7=0,"",FLOOR(VLOOKUP(A7,'All Meals'!$A$12:$V$61,5),0.25))</f>
        <v/>
      </c>
      <c r="H7" s="173" t="str">
        <f>IF(B7=0,"",IF(G7="","No",IF(G7&gt;=1,"Yes","No")))</f>
        <v/>
      </c>
      <c r="I7" s="244" t="str">
        <f>IF(B7=0,"",FLOOR(VLOOKUP(A7,'All Meals'!$A$12:$V$61,6),0.25))</f>
        <v/>
      </c>
      <c r="J7" s="244" t="str">
        <f>IF(B7=0,"",FLOOR(VLOOKUP(A7,'All Meals'!$A$12:$V$61,7),0.25))</f>
        <v/>
      </c>
      <c r="K7" s="94" t="str">
        <f>IF(B7=0, "",VLOOKUP(A7,'All Meals'!$A$12:$V$61,10))</f>
        <v/>
      </c>
      <c r="L7" s="95" t="str">
        <f>IF(B7=0,"",IF(K7="","No",IF(K7&gt;=0.5,"Yes","No")))</f>
        <v/>
      </c>
      <c r="M7" s="330" t="str">
        <f>IF(B7=0, "",VLOOKUP(A7,'All Meals'!$A$12:$V$61,13))</f>
        <v/>
      </c>
      <c r="N7" s="94" t="str">
        <f>IF(B7=0, "",VLOOKUP(A7,'All Meals'!$A$12:$V$61,16))</f>
        <v/>
      </c>
      <c r="O7" s="415" t="str">
        <f>IF(B7=0,"",IF(N7="","No",IF(N7&gt;=0.75,"Yes","No")))</f>
        <v/>
      </c>
      <c r="P7" s="416" t="str">
        <f>IF(B7=0, "",VLOOKUP(A7,'All Meals'!$A$12:$V$61,19))</f>
        <v/>
      </c>
      <c r="Q7" s="94" t="str">
        <f>IF(B7=0, "",VLOOKUP(A7,'All Meals'!$A$12:$V$61,20))</f>
        <v/>
      </c>
      <c r="R7" s="172" t="str">
        <f t="shared" ref="R7:R26" si="0">IF(B7=0,"",IF(Q7="","No",IF(Q7&gt;=1,"Yes","No")))</f>
        <v/>
      </c>
      <c r="S7" s="803" t="s">
        <v>320</v>
      </c>
      <c r="T7" s="804"/>
      <c r="U7" s="804"/>
      <c r="V7" s="804"/>
      <c r="W7" s="66"/>
      <c r="X7" s="66" t="b">
        <v>0</v>
      </c>
      <c r="Y7" s="77"/>
      <c r="Z7" s="854"/>
      <c r="AB7" s="810" t="s">
        <v>321</v>
      </c>
      <c r="AC7" s="817"/>
      <c r="AD7" s="817"/>
      <c r="AE7" s="815"/>
      <c r="AF7" s="812">
        <v>1</v>
      </c>
      <c r="AG7" s="814">
        <f>INDEX(Cups,AF7)</f>
        <v>0</v>
      </c>
      <c r="AH7" s="931" t="s">
        <v>322</v>
      </c>
      <c r="AI7" s="933"/>
      <c r="AJ7" s="933"/>
      <c r="AK7" s="931"/>
      <c r="AL7" s="812">
        <v>1</v>
      </c>
      <c r="AM7" s="814">
        <f>INDEX(Cups,AL7)</f>
        <v>0</v>
      </c>
      <c r="AN7" s="805" t="s">
        <v>323</v>
      </c>
      <c r="AO7" s="961"/>
      <c r="AP7" s="961"/>
      <c r="AQ7" s="805"/>
      <c r="AR7" s="812">
        <v>1</v>
      </c>
      <c r="AS7" s="814">
        <f>INDEX(Cups,AR7)</f>
        <v>0</v>
      </c>
      <c r="AT7" s="957" t="s">
        <v>324</v>
      </c>
      <c r="AU7" s="947"/>
      <c r="AV7" s="947"/>
      <c r="AW7" s="947"/>
      <c r="AX7" s="812">
        <v>1</v>
      </c>
      <c r="AY7" s="814">
        <f>INDEX(Cups,AX7)</f>
        <v>0</v>
      </c>
      <c r="AZ7" s="959" t="s">
        <v>325</v>
      </c>
      <c r="BA7" s="953"/>
      <c r="BB7" s="953"/>
      <c r="BC7" s="955"/>
    </row>
    <row r="8" spans="1:57" ht="33.75" customHeight="1" thickBot="1">
      <c r="A8" s="425">
        <v>1</v>
      </c>
      <c r="B8" s="425">
        <f>INDEX(meals,A8)</f>
        <v>0</v>
      </c>
      <c r="C8" s="432">
        <v>2</v>
      </c>
      <c r="D8" s="59"/>
      <c r="E8" s="171" t="str">
        <f>IF(B8=0,"",FLOOR(VLOOKUP(A8,'All Meals'!$A$12:$V$61,4),0.25))</f>
        <v/>
      </c>
      <c r="F8" s="172" t="str">
        <f t="shared" ref="F8:F26" si="1">IF(B8=0,"",IF(E8="","No",IF(E8&gt;=1,"Yes","No")))</f>
        <v/>
      </c>
      <c r="G8" s="171" t="str">
        <f>IF(B8=0,"",FLOOR(VLOOKUP(A8,'All Meals'!$A$12:$V$61,5),0.25))</f>
        <v/>
      </c>
      <c r="H8" s="173" t="str">
        <f t="shared" ref="H8:H26" si="2">IF(B8=0,"",IF(G8="","No",IF(G8&gt;=1,"Yes","No")))</f>
        <v/>
      </c>
      <c r="I8" s="244" t="str">
        <f>IF(B8=0,"",FLOOR(VLOOKUP(A8,'All Meals'!$A$12:$V$61,6),0.25))</f>
        <v/>
      </c>
      <c r="J8" s="244" t="str">
        <f>IF(B8=0,"",FLOOR(VLOOKUP(A8,'All Meals'!$A$12:$V$61,7),0.25))</f>
        <v/>
      </c>
      <c r="K8" s="94" t="str">
        <f>IF(B8=0, "",VLOOKUP(A8,'All Meals'!$A$12:$V$61,10))</f>
        <v/>
      </c>
      <c r="L8" s="95" t="str">
        <f t="shared" ref="L8:L26" si="3">IF(B8=0,"",IF(K8="","No",IF(K8&gt;=0.5,"Yes","No")))</f>
        <v/>
      </c>
      <c r="M8" s="330" t="str">
        <f>IF(B8=0, "",VLOOKUP(A8,'All Meals'!$A$12:$V$61,13))</f>
        <v/>
      </c>
      <c r="N8" s="94" t="str">
        <f>IF(B8=0, "",VLOOKUP(A8,'All Meals'!$A$12:$V$61,16))</f>
        <v/>
      </c>
      <c r="O8" s="415" t="str">
        <f t="shared" ref="O8:O26" si="4">IF(B8=0,"",IF(N8="","No",IF(N8&gt;=0.75,"Yes","No")))</f>
        <v/>
      </c>
      <c r="P8" s="416" t="str">
        <f>IF(B8=0, "",VLOOKUP(A8,'All Meals'!$A$12:$V$61,19))</f>
        <v/>
      </c>
      <c r="Q8" s="94" t="str">
        <f>IF(B8=0, "",VLOOKUP(A8,'All Meals'!$A$12:$V$61,20))</f>
        <v/>
      </c>
      <c r="R8" s="172" t="str">
        <f t="shared" si="0"/>
        <v/>
      </c>
      <c r="S8" s="803" t="s">
        <v>326</v>
      </c>
      <c r="T8" s="804"/>
      <c r="U8" s="804"/>
      <c r="V8" s="804"/>
      <c r="W8" s="66"/>
      <c r="X8" s="66" t="b">
        <v>0</v>
      </c>
      <c r="Y8" s="77"/>
      <c r="Z8" s="855"/>
      <c r="AB8" s="811"/>
      <c r="AC8" s="818"/>
      <c r="AD8" s="818"/>
      <c r="AE8" s="816"/>
      <c r="AF8" s="813"/>
      <c r="AG8" s="813"/>
      <c r="AH8" s="932"/>
      <c r="AI8" s="934"/>
      <c r="AJ8" s="934"/>
      <c r="AK8" s="932"/>
      <c r="AL8" s="813"/>
      <c r="AM8" s="813"/>
      <c r="AN8" s="806"/>
      <c r="AO8" s="962"/>
      <c r="AP8" s="962"/>
      <c r="AQ8" s="806"/>
      <c r="AR8" s="813"/>
      <c r="AS8" s="813"/>
      <c r="AT8" s="958"/>
      <c r="AU8" s="948"/>
      <c r="AV8" s="948"/>
      <c r="AW8" s="948"/>
      <c r="AX8" s="813"/>
      <c r="AY8" s="813"/>
      <c r="AZ8" s="960"/>
      <c r="BA8" s="954"/>
      <c r="BB8" s="954"/>
      <c r="BC8" s="956"/>
    </row>
    <row r="9" spans="1:57" ht="33.75" customHeight="1" thickBot="1">
      <c r="A9" s="425">
        <v>1</v>
      </c>
      <c r="B9" s="425">
        <f>INDEX(meals,A9)</f>
        <v>0</v>
      </c>
      <c r="C9" s="432">
        <v>3</v>
      </c>
      <c r="D9" s="59"/>
      <c r="E9" s="171" t="str">
        <f>IF(B9=0,"",FLOOR(VLOOKUP(A9,'All Meals'!$A$12:$V$61,4),0.25))</f>
        <v/>
      </c>
      <c r="F9" s="172" t="str">
        <f t="shared" si="1"/>
        <v/>
      </c>
      <c r="G9" s="171" t="str">
        <f>IF(B9=0,"",FLOOR(VLOOKUP(A9,'All Meals'!$A$12:$V$61,5),0.25))</f>
        <v/>
      </c>
      <c r="H9" s="173" t="str">
        <f t="shared" si="2"/>
        <v/>
      </c>
      <c r="I9" s="244" t="str">
        <f>IF(B9=0,"",FLOOR(VLOOKUP(A9,'All Meals'!$A$12:$V$61,6),0.25))</f>
        <v/>
      </c>
      <c r="J9" s="244" t="str">
        <f>IF(B9=0,"",FLOOR(VLOOKUP(A9,'All Meals'!$A$12:$V$61,7),0.25))</f>
        <v/>
      </c>
      <c r="K9" s="94" t="str">
        <f>IF(B9=0, "",VLOOKUP(A9,'All Meals'!$A$12:$V$61,10))</f>
        <v/>
      </c>
      <c r="L9" s="95" t="str">
        <f t="shared" si="3"/>
        <v/>
      </c>
      <c r="M9" s="330" t="str">
        <f>IF(B9=0, "",VLOOKUP(A9,'All Meals'!$A$12:$V$61,13))</f>
        <v/>
      </c>
      <c r="N9" s="94" t="str">
        <f>IF(B9=0, "",VLOOKUP(A9,'All Meals'!$A$12:$V$61,16))</f>
        <v/>
      </c>
      <c r="O9" s="415" t="str">
        <f t="shared" si="4"/>
        <v/>
      </c>
      <c r="P9" s="416" t="str">
        <f>IF(B9=0, "",VLOOKUP(A9,'All Meals'!$A$12:$V$61,19))</f>
        <v/>
      </c>
      <c r="Q9" s="94" t="str">
        <f>IF(B9=0, "",VLOOKUP(A9,'All Meals'!$A$12:$V$61,20))</f>
        <v/>
      </c>
      <c r="R9" s="172" t="str">
        <f t="shared" si="0"/>
        <v/>
      </c>
      <c r="S9" s="924" t="s">
        <v>327</v>
      </c>
      <c r="T9" s="925"/>
      <c r="U9" s="925"/>
      <c r="V9" s="925"/>
      <c r="W9" s="92"/>
      <c r="X9" s="92" t="b">
        <v>0</v>
      </c>
      <c r="Y9" s="78"/>
      <c r="Z9" s="93" t="str">
        <f>IF(X9=TRUE,"No","")</f>
        <v/>
      </c>
      <c r="AB9" s="909" t="str">
        <f>IF(OR(COUNTIF(AC10:AC19, 12)&gt;0, COUNTIF(AC10:AC19,2)&gt;0, COUNTIF(AC10:AC19,4)&gt;0, COUNTIF(AC10:AC19,10)&gt;0, COUNTIF(AC10:AC19,15)&gt;0, COUNTIF(AC10:AC19,17)&gt;0,), "Remember to enter CREDITABLE amounts of leafy greens!", "")</f>
        <v/>
      </c>
      <c r="AC9" s="910"/>
      <c r="AD9" s="910"/>
      <c r="AE9" s="911"/>
      <c r="AF9" s="617"/>
      <c r="AG9" s="617"/>
      <c r="AH9" s="928" t="str">
        <f>IF(COUNTIF(AI10:AI19,10)&gt;0,"Remember to enter the CREDITABLE amount of tomato paste!","")</f>
        <v/>
      </c>
      <c r="AI9" s="929"/>
      <c r="AJ9" s="929"/>
      <c r="AK9" s="930"/>
      <c r="AL9" s="617"/>
      <c r="AM9" s="617"/>
      <c r="AN9" s="794" t="str">
        <f>IF(SUM(AO10:AO19)&gt;10, "If crediting as a vegetable do not also credit as a meat/meat alternate", "")</f>
        <v/>
      </c>
      <c r="AO9" s="795"/>
      <c r="AP9" s="795"/>
      <c r="AQ9" s="796"/>
      <c r="AR9" s="278"/>
      <c r="AS9" s="278"/>
      <c r="AT9" s="944"/>
      <c r="AU9" s="945"/>
      <c r="AV9" s="945"/>
      <c r="AW9" s="946"/>
      <c r="AX9" s="278"/>
      <c r="AY9" s="278"/>
      <c r="AZ9" s="950"/>
      <c r="BA9" s="951"/>
      <c r="BB9" s="951"/>
      <c r="BC9" s="952"/>
    </row>
    <row r="10" spans="1:57" ht="33.75" customHeight="1" thickBot="1">
      <c r="A10" s="425">
        <v>1</v>
      </c>
      <c r="B10" s="425">
        <f t="shared" ref="B10:B26" si="5">INDEX(meals,A10)</f>
        <v>0</v>
      </c>
      <c r="C10" s="432">
        <v>4</v>
      </c>
      <c r="D10" s="59"/>
      <c r="E10" s="171" t="str">
        <f>IF(B10=0,"",FLOOR(VLOOKUP(A10,'All Meals'!$A$12:$V$61,4),0.25))</f>
        <v/>
      </c>
      <c r="F10" s="172" t="str">
        <f t="shared" si="1"/>
        <v/>
      </c>
      <c r="G10" s="171" t="str">
        <f>IF(B10=0,"",FLOOR(VLOOKUP(A10,'All Meals'!$A$12:$V$61,5),0.25))</f>
        <v/>
      </c>
      <c r="H10" s="173" t="str">
        <f t="shared" si="2"/>
        <v/>
      </c>
      <c r="I10" s="244" t="str">
        <f>IF(B10=0,"",FLOOR(VLOOKUP(A10,'All Meals'!$A$12:$V$61,6),0.25))</f>
        <v/>
      </c>
      <c r="J10" s="244" t="str">
        <f>IF(B10=0,"",FLOOR(VLOOKUP(A10,'All Meals'!$A$12:$V$61,7),0.25))</f>
        <v/>
      </c>
      <c r="K10" s="94" t="str">
        <f>IF(B10=0, "",VLOOKUP(A10,'All Meals'!$A$12:$V$61,10))</f>
        <v/>
      </c>
      <c r="L10" s="95" t="str">
        <f t="shared" si="3"/>
        <v/>
      </c>
      <c r="M10" s="330" t="str">
        <f>IF(B10=0, "",VLOOKUP(A10,'All Meals'!$A$12:$V$61,13))</f>
        <v/>
      </c>
      <c r="N10" s="94" t="str">
        <f>IF(B10=0, "",VLOOKUP(A10,'All Meals'!$A$12:$V$61,16))</f>
        <v/>
      </c>
      <c r="O10" s="415" t="str">
        <f t="shared" si="4"/>
        <v/>
      </c>
      <c r="P10" s="416" t="str">
        <f>IF(B10=0, "",VLOOKUP(A10,'All Meals'!$A$12:$V$61,19))</f>
        <v/>
      </c>
      <c r="Q10" s="94" t="str">
        <f>IF(B10=0, "",VLOOKUP(A10,'All Meals'!$A$12:$V$61,20))</f>
        <v/>
      </c>
      <c r="R10" s="172" t="str">
        <f t="shared" si="0"/>
        <v/>
      </c>
      <c r="S10" s="305"/>
      <c r="T10" s="153"/>
      <c r="U10" s="153"/>
      <c r="V10" s="153"/>
      <c r="W10" s="66"/>
      <c r="X10" s="66"/>
      <c r="AB10" s="205"/>
      <c r="AC10" s="206">
        <v>1</v>
      </c>
      <c r="AD10" s="206">
        <f t="shared" ref="AD10:AD19" si="6">INDEX(GREEN,AC10)</f>
        <v>0</v>
      </c>
      <c r="AE10" s="206"/>
      <c r="AF10" s="277">
        <v>1</v>
      </c>
      <c r="AG10" s="277" t="str">
        <f t="shared" ref="AG10:AG19" si="7">IF(AD10=0,"",INDEX(Cups,AF10))</f>
        <v/>
      </c>
      <c r="AH10" s="81"/>
      <c r="AI10" s="81">
        <v>1</v>
      </c>
      <c r="AJ10" s="81">
        <f t="shared" ref="AJ10:AJ19" si="8">INDEX(RED,AI10)</f>
        <v>0</v>
      </c>
      <c r="AK10" s="81"/>
      <c r="AL10" s="277">
        <v>1</v>
      </c>
      <c r="AM10" s="277" t="str">
        <f t="shared" ref="AM10:AM19" si="9">IF(AJ10=0, "", INDEX(Cups,AL10))</f>
        <v/>
      </c>
      <c r="AN10" s="207"/>
      <c r="AO10" s="207">
        <v>1</v>
      </c>
      <c r="AP10" s="207">
        <f t="shared" ref="AP10:AP19" si="10">INDEX(BEANS,AO10)</f>
        <v>0</v>
      </c>
      <c r="AQ10" s="207"/>
      <c r="AR10" s="277">
        <v>1</v>
      </c>
      <c r="AS10" s="277" t="str">
        <f t="shared" ref="AS10:AS19" si="11">IF(AP10=0,"",INDEX(Cups,AR10))</f>
        <v/>
      </c>
      <c r="AT10" s="208"/>
      <c r="AU10" s="208">
        <v>1</v>
      </c>
      <c r="AV10" s="208">
        <f t="shared" ref="AV10:AV19" si="12">INDEX(STARCHY,AU10)</f>
        <v>0</v>
      </c>
      <c r="AW10" s="208"/>
      <c r="AX10" s="277">
        <v>1</v>
      </c>
      <c r="AY10" s="277" t="str">
        <f>IF(AV10=0,"",INDEX(Cups,AX10))</f>
        <v/>
      </c>
      <c r="AZ10" s="209"/>
      <c r="BA10" s="209">
        <v>1</v>
      </c>
      <c r="BB10" s="210">
        <f t="shared" ref="BB10:BB19" si="13">INDEX(OTHER,BA10)</f>
        <v>0</v>
      </c>
      <c r="BC10" s="211"/>
      <c r="BD10" s="66">
        <v>1</v>
      </c>
      <c r="BE10" s="66" t="str">
        <f t="shared" ref="BE10:BE19" si="14">IF(BB10=0,"",INDEX(Cups,BD10))</f>
        <v/>
      </c>
    </row>
    <row r="11" spans="1:57" ht="33.75" customHeight="1">
      <c r="A11" s="425">
        <v>1</v>
      </c>
      <c r="B11" s="425">
        <f t="shared" si="5"/>
        <v>0</v>
      </c>
      <c r="C11" s="432">
        <v>5</v>
      </c>
      <c r="D11" s="59"/>
      <c r="E11" s="171" t="str">
        <f>IF(B11=0,"",FLOOR(VLOOKUP(A11,'All Meals'!$A$12:$V$61,4),0.25))</f>
        <v/>
      </c>
      <c r="F11" s="172" t="str">
        <f t="shared" si="1"/>
        <v/>
      </c>
      <c r="G11" s="171" t="str">
        <f>IF(B11=0,"",FLOOR(VLOOKUP(A11,'All Meals'!$A$12:$V$61,5),0.25))</f>
        <v/>
      </c>
      <c r="H11" s="173" t="str">
        <f t="shared" si="2"/>
        <v/>
      </c>
      <c r="I11" s="244" t="str">
        <f>IF(B11=0,"",FLOOR(VLOOKUP(A11,'All Meals'!$A$12:$V$61,6),0.25))</f>
        <v/>
      </c>
      <c r="J11" s="244" t="str">
        <f>IF(B11=0,"",FLOOR(VLOOKUP(A11,'All Meals'!$A$12:$V$61,7),0.25))</f>
        <v/>
      </c>
      <c r="K11" s="94" t="str">
        <f>IF(B11=0, "",VLOOKUP(A11,'All Meals'!$A$12:$V$61,10))</f>
        <v/>
      </c>
      <c r="L11" s="95" t="str">
        <f t="shared" si="3"/>
        <v/>
      </c>
      <c r="M11" s="330" t="str">
        <f>IF(B11=0, "",VLOOKUP(A11,'All Meals'!$A$12:$V$61,13))</f>
        <v/>
      </c>
      <c r="N11" s="94" t="str">
        <f>IF(B11=0, "",VLOOKUP(A11,'All Meals'!$A$12:$V$61,16))</f>
        <v/>
      </c>
      <c r="O11" s="415" t="str">
        <f t="shared" si="4"/>
        <v/>
      </c>
      <c r="P11" s="416" t="str">
        <f>IF(B11=0, "",VLOOKUP(A11,'All Meals'!$A$12:$V$61,19))</f>
        <v/>
      </c>
      <c r="Q11" s="94" t="str">
        <f>IF(B11=0, "",VLOOKUP(A11,'All Meals'!$A$12:$V$61,20))</f>
        <v/>
      </c>
      <c r="R11" s="172" t="str">
        <f t="shared" si="0"/>
        <v/>
      </c>
      <c r="T11" s="666" t="s">
        <v>120</v>
      </c>
      <c r="U11" s="667"/>
      <c r="V11" s="667"/>
      <c r="W11" s="667"/>
      <c r="X11" s="667"/>
      <c r="Y11" s="667"/>
      <c r="Z11" s="668"/>
      <c r="AB11" s="79"/>
      <c r="AC11" s="80">
        <v>1</v>
      </c>
      <c r="AD11" s="80">
        <f t="shared" si="6"/>
        <v>0</v>
      </c>
      <c r="AE11" s="80"/>
      <c r="AF11" s="77">
        <v>1</v>
      </c>
      <c r="AG11" s="77" t="str">
        <f t="shared" si="7"/>
        <v/>
      </c>
      <c r="AH11" s="81"/>
      <c r="AI11" s="81">
        <v>1</v>
      </c>
      <c r="AJ11" s="81">
        <f t="shared" si="8"/>
        <v>0</v>
      </c>
      <c r="AK11" s="81"/>
      <c r="AL11" s="77">
        <v>1</v>
      </c>
      <c r="AM11" s="77" t="str">
        <f t="shared" si="9"/>
        <v/>
      </c>
      <c r="AN11" s="82"/>
      <c r="AO11" s="82">
        <v>1</v>
      </c>
      <c r="AP11" s="82">
        <f t="shared" si="10"/>
        <v>0</v>
      </c>
      <c r="AQ11" s="82"/>
      <c r="AR11" s="77">
        <v>1</v>
      </c>
      <c r="AS11" s="77" t="str">
        <f t="shared" si="11"/>
        <v/>
      </c>
      <c r="AT11" s="83"/>
      <c r="AU11" s="83">
        <v>1</v>
      </c>
      <c r="AV11" s="83">
        <f t="shared" si="12"/>
        <v>0</v>
      </c>
      <c r="AW11" s="83"/>
      <c r="AX11" s="77">
        <v>1</v>
      </c>
      <c r="AY11" s="77" t="str">
        <f t="shared" ref="AY11:AY19" si="15">IF(AV11=0,"",INDEX(Cups,AX11))</f>
        <v/>
      </c>
      <c r="AZ11" s="84"/>
      <c r="BA11" s="84">
        <v>1</v>
      </c>
      <c r="BB11" s="85">
        <f t="shared" si="13"/>
        <v>0</v>
      </c>
      <c r="BC11" s="86"/>
      <c r="BD11" s="66">
        <v>1</v>
      </c>
      <c r="BE11" s="66" t="str">
        <f t="shared" si="14"/>
        <v/>
      </c>
    </row>
    <row r="12" spans="1:57" ht="33.75" customHeight="1" thickBot="1">
      <c r="A12" s="425">
        <v>1</v>
      </c>
      <c r="B12" s="425">
        <f t="shared" si="5"/>
        <v>0</v>
      </c>
      <c r="C12" s="432">
        <v>6</v>
      </c>
      <c r="D12" s="59"/>
      <c r="E12" s="171" t="str">
        <f>IF(B12=0,"",FLOOR(VLOOKUP(A12,'All Meals'!$A$12:$V$61,4),0.25))</f>
        <v/>
      </c>
      <c r="F12" s="172" t="str">
        <f t="shared" si="1"/>
        <v/>
      </c>
      <c r="G12" s="171" t="str">
        <f>IF(B12=0,"",FLOOR(VLOOKUP(A12,'All Meals'!$A$12:$V$61,5),0.25))</f>
        <v/>
      </c>
      <c r="H12" s="173" t="str">
        <f t="shared" si="2"/>
        <v/>
      </c>
      <c r="I12" s="244" t="str">
        <f>IF(B12=0,"",FLOOR(VLOOKUP(A12,'All Meals'!$A$12:$V$61,6),0.25))</f>
        <v/>
      </c>
      <c r="J12" s="244" t="str">
        <f>IF(B12=0,"",FLOOR(VLOOKUP(A12,'All Meals'!$A$12:$V$61,7),0.25))</f>
        <v/>
      </c>
      <c r="K12" s="94" t="str">
        <f>IF(B12=0, "",VLOOKUP(A12,'All Meals'!$A$12:$V$61,10))</f>
        <v/>
      </c>
      <c r="L12" s="95" t="str">
        <f t="shared" si="3"/>
        <v/>
      </c>
      <c r="M12" s="330" t="str">
        <f>IF(B12=0, "",VLOOKUP(A12,'All Meals'!$A$12:$V$61,13))</f>
        <v/>
      </c>
      <c r="N12" s="94" t="str">
        <f>IF(B12=0, "",VLOOKUP(A12,'All Meals'!$A$12:$V$61,16))</f>
        <v/>
      </c>
      <c r="O12" s="415" t="str">
        <f t="shared" si="4"/>
        <v/>
      </c>
      <c r="P12" s="416" t="str">
        <f>IF(B12=0, "",VLOOKUP(A12,'All Meals'!$A$12:$V$61,19))</f>
        <v/>
      </c>
      <c r="Q12" s="94" t="str">
        <f>IF(B12=0, "",VLOOKUP(A12,'All Meals'!$A$12:$V$61,20))</f>
        <v/>
      </c>
      <c r="R12" s="172" t="str">
        <f t="shared" si="0"/>
        <v/>
      </c>
      <c r="T12" s="895"/>
      <c r="U12" s="896"/>
      <c r="V12" s="896"/>
      <c r="W12" s="896"/>
      <c r="X12" s="896"/>
      <c r="Y12" s="896"/>
      <c r="Z12" s="897"/>
      <c r="AB12" s="79"/>
      <c r="AC12" s="80">
        <v>1</v>
      </c>
      <c r="AD12" s="80">
        <f t="shared" si="6"/>
        <v>0</v>
      </c>
      <c r="AE12" s="80"/>
      <c r="AF12" s="77">
        <v>1</v>
      </c>
      <c r="AG12" s="77" t="str">
        <f t="shared" si="7"/>
        <v/>
      </c>
      <c r="AH12" s="81"/>
      <c r="AI12" s="81">
        <v>1</v>
      </c>
      <c r="AJ12" s="81">
        <f t="shared" si="8"/>
        <v>0</v>
      </c>
      <c r="AK12" s="81"/>
      <c r="AL12" s="77">
        <v>1</v>
      </c>
      <c r="AM12" s="77" t="str">
        <f t="shared" si="9"/>
        <v/>
      </c>
      <c r="AN12" s="82"/>
      <c r="AO12" s="82">
        <v>1</v>
      </c>
      <c r="AP12" s="82">
        <f t="shared" si="10"/>
        <v>0</v>
      </c>
      <c r="AQ12" s="82"/>
      <c r="AR12" s="77">
        <v>1</v>
      </c>
      <c r="AS12" s="77" t="str">
        <f t="shared" si="11"/>
        <v/>
      </c>
      <c r="AT12" s="83"/>
      <c r="AU12" s="83">
        <v>1</v>
      </c>
      <c r="AV12" s="83">
        <f t="shared" si="12"/>
        <v>0</v>
      </c>
      <c r="AW12" s="83"/>
      <c r="AX12" s="77">
        <v>1</v>
      </c>
      <c r="AY12" s="77" t="str">
        <f t="shared" si="15"/>
        <v/>
      </c>
      <c r="AZ12" s="84"/>
      <c r="BA12" s="84">
        <v>1</v>
      </c>
      <c r="BB12" s="85">
        <f t="shared" si="13"/>
        <v>0</v>
      </c>
      <c r="BC12" s="86"/>
      <c r="BD12" s="66">
        <v>1</v>
      </c>
      <c r="BE12" s="66" t="str">
        <f t="shared" si="14"/>
        <v/>
      </c>
    </row>
    <row r="13" spans="1:57" ht="33.75" customHeight="1">
      <c r="A13" s="425">
        <v>1</v>
      </c>
      <c r="B13" s="425">
        <f t="shared" si="5"/>
        <v>0</v>
      </c>
      <c r="C13" s="432">
        <v>7</v>
      </c>
      <c r="D13" s="59"/>
      <c r="E13" s="171" t="str">
        <f>IF(B13=0,"",FLOOR(VLOOKUP(A13,'All Meals'!$A$12:$V$61,4),0.25))</f>
        <v/>
      </c>
      <c r="F13" s="172" t="str">
        <f t="shared" si="1"/>
        <v/>
      </c>
      <c r="G13" s="171" t="str">
        <f>IF(B13=0,"",FLOOR(VLOOKUP(A13,'All Meals'!$A$12:$V$61,5),0.25))</f>
        <v/>
      </c>
      <c r="H13" s="173" t="str">
        <f t="shared" si="2"/>
        <v/>
      </c>
      <c r="I13" s="244" t="str">
        <f>IF(B13=0,"",FLOOR(VLOOKUP(A13,'All Meals'!$A$12:$V$61,6),0.25))</f>
        <v/>
      </c>
      <c r="J13" s="244" t="str">
        <f>IF(B13=0,"",FLOOR(VLOOKUP(A13,'All Meals'!$A$12:$V$61,7),0.25))</f>
        <v/>
      </c>
      <c r="K13" s="94" t="str">
        <f>IF(B13=0, "",VLOOKUP(A13,'All Meals'!$A$12:$V$61,10))</f>
        <v/>
      </c>
      <c r="L13" s="95" t="str">
        <f t="shared" si="3"/>
        <v/>
      </c>
      <c r="M13" s="330" t="str">
        <f>IF(B13=0, "",VLOOKUP(A13,'All Meals'!$A$12:$V$61,13))</f>
        <v/>
      </c>
      <c r="N13" s="94" t="str">
        <f>IF(B13=0, "",VLOOKUP(A13,'All Meals'!$A$12:$V$61,16))</f>
        <v/>
      </c>
      <c r="O13" s="415" t="str">
        <f t="shared" si="4"/>
        <v/>
      </c>
      <c r="P13" s="416" t="str">
        <f>IF(B13=0, "",VLOOKUP(A13,'All Meals'!$A$12:$V$61,19))</f>
        <v/>
      </c>
      <c r="Q13" s="94" t="str">
        <f>IF(B13=0, "",VLOOKUP(A13,'All Meals'!$A$12:$V$61,20))</f>
        <v/>
      </c>
      <c r="R13" s="172" t="str">
        <f t="shared" si="0"/>
        <v/>
      </c>
      <c r="T13" s="914" t="s">
        <v>328</v>
      </c>
      <c r="U13" s="915"/>
      <c r="V13" s="915"/>
      <c r="W13" s="77">
        <v>1</v>
      </c>
      <c r="X13" s="77">
        <f>INDEX(Cups,W13)</f>
        <v>0</v>
      </c>
      <c r="Y13" s="922"/>
      <c r="Z13" s="923"/>
      <c r="AB13" s="79"/>
      <c r="AC13" s="80">
        <v>1</v>
      </c>
      <c r="AD13" s="80">
        <f t="shared" si="6"/>
        <v>0</v>
      </c>
      <c r="AE13" s="80"/>
      <c r="AF13" s="77">
        <v>1</v>
      </c>
      <c r="AG13" s="77" t="str">
        <f t="shared" si="7"/>
        <v/>
      </c>
      <c r="AH13" s="81"/>
      <c r="AI13" s="81">
        <v>1</v>
      </c>
      <c r="AJ13" s="81">
        <f t="shared" si="8"/>
        <v>0</v>
      </c>
      <c r="AK13" s="81"/>
      <c r="AL13" s="77">
        <v>1</v>
      </c>
      <c r="AM13" s="77" t="str">
        <f t="shared" si="9"/>
        <v/>
      </c>
      <c r="AN13" s="82"/>
      <c r="AO13" s="82">
        <v>1</v>
      </c>
      <c r="AP13" s="82">
        <f t="shared" si="10"/>
        <v>0</v>
      </c>
      <c r="AQ13" s="82"/>
      <c r="AR13" s="77">
        <v>1</v>
      </c>
      <c r="AS13" s="77" t="str">
        <f t="shared" si="11"/>
        <v/>
      </c>
      <c r="AT13" s="83"/>
      <c r="AU13" s="83">
        <v>1</v>
      </c>
      <c r="AV13" s="83">
        <f t="shared" si="12"/>
        <v>0</v>
      </c>
      <c r="AW13" s="83"/>
      <c r="AX13" s="77">
        <v>1</v>
      </c>
      <c r="AY13" s="77" t="str">
        <f t="shared" si="15"/>
        <v/>
      </c>
      <c r="AZ13" s="84"/>
      <c r="BA13" s="84">
        <v>1</v>
      </c>
      <c r="BB13" s="85">
        <f t="shared" si="13"/>
        <v>0</v>
      </c>
      <c r="BC13" s="86"/>
      <c r="BD13" s="66">
        <v>1</v>
      </c>
      <c r="BE13" s="66" t="str">
        <f t="shared" si="14"/>
        <v/>
      </c>
    </row>
    <row r="14" spans="1:57" ht="33.75" customHeight="1">
      <c r="A14" s="425">
        <v>1</v>
      </c>
      <c r="B14" s="425">
        <f t="shared" si="5"/>
        <v>0</v>
      </c>
      <c r="C14" s="432">
        <v>8</v>
      </c>
      <c r="D14" s="59"/>
      <c r="E14" s="171" t="str">
        <f>IF(B14=0,"",FLOOR(VLOOKUP(A14,'All Meals'!$A$12:$V$61,4),0.25))</f>
        <v/>
      </c>
      <c r="F14" s="172" t="str">
        <f t="shared" si="1"/>
        <v/>
      </c>
      <c r="G14" s="171" t="str">
        <f>IF(B14=0,"",FLOOR(VLOOKUP(A14,'All Meals'!$A$12:$V$61,5),0.25))</f>
        <v/>
      </c>
      <c r="H14" s="173" t="str">
        <f t="shared" si="2"/>
        <v/>
      </c>
      <c r="I14" s="244" t="str">
        <f>IF(B14=0,"",FLOOR(VLOOKUP(A14,'All Meals'!$A$12:$V$61,6),0.25))</f>
        <v/>
      </c>
      <c r="J14" s="244" t="str">
        <f>IF(B14=0,"",FLOOR(VLOOKUP(A14,'All Meals'!$A$12:$V$61,7),0.25))</f>
        <v/>
      </c>
      <c r="K14" s="94" t="str">
        <f>IF(B14=0, "",VLOOKUP(A14,'All Meals'!$A$12:$V$61,10))</f>
        <v/>
      </c>
      <c r="L14" s="95" t="str">
        <f t="shared" si="3"/>
        <v/>
      </c>
      <c r="M14" s="330" t="str">
        <f>IF(B14=0, "",VLOOKUP(A14,'All Meals'!$A$12:$V$61,13))</f>
        <v/>
      </c>
      <c r="N14" s="94" t="str">
        <f>IF(B14=0, "",VLOOKUP(A14,'All Meals'!$A$12:$V$61,16))</f>
        <v/>
      </c>
      <c r="O14" s="415" t="str">
        <f t="shared" si="4"/>
        <v/>
      </c>
      <c r="P14" s="416" t="str">
        <f>IF(B14=0, "",VLOOKUP(A14,'All Meals'!$A$12:$V$61,19))</f>
        <v/>
      </c>
      <c r="Q14" s="94" t="str">
        <f>IF(B14=0, "",VLOOKUP(A14,'All Meals'!$A$12:$V$61,20))</f>
        <v/>
      </c>
      <c r="R14" s="172" t="str">
        <f t="shared" si="0"/>
        <v/>
      </c>
      <c r="T14" s="914"/>
      <c r="U14" s="915"/>
      <c r="V14" s="915"/>
      <c r="W14" s="77">
        <v>1</v>
      </c>
      <c r="X14" s="77">
        <f>INDEX(Cups,W14)</f>
        <v>0</v>
      </c>
      <c r="Y14" s="912"/>
      <c r="Z14" s="913"/>
      <c r="AB14" s="79"/>
      <c r="AC14" s="80">
        <v>1</v>
      </c>
      <c r="AD14" s="80">
        <f t="shared" si="6"/>
        <v>0</v>
      </c>
      <c r="AE14" s="80"/>
      <c r="AF14" s="77">
        <v>1</v>
      </c>
      <c r="AG14" s="77" t="str">
        <f t="shared" si="7"/>
        <v/>
      </c>
      <c r="AH14" s="81"/>
      <c r="AI14" s="81">
        <v>1</v>
      </c>
      <c r="AJ14" s="81">
        <f t="shared" si="8"/>
        <v>0</v>
      </c>
      <c r="AK14" s="81"/>
      <c r="AL14" s="77">
        <v>1</v>
      </c>
      <c r="AM14" s="77" t="str">
        <f t="shared" si="9"/>
        <v/>
      </c>
      <c r="AN14" s="82"/>
      <c r="AO14" s="82">
        <v>1</v>
      </c>
      <c r="AP14" s="82">
        <f t="shared" si="10"/>
        <v>0</v>
      </c>
      <c r="AQ14" s="82"/>
      <c r="AR14" s="77">
        <v>1</v>
      </c>
      <c r="AS14" s="77" t="str">
        <f t="shared" si="11"/>
        <v/>
      </c>
      <c r="AT14" s="83"/>
      <c r="AU14" s="83">
        <v>1</v>
      </c>
      <c r="AV14" s="83">
        <f t="shared" si="12"/>
        <v>0</v>
      </c>
      <c r="AW14" s="83"/>
      <c r="AX14" s="77">
        <v>1</v>
      </c>
      <c r="AY14" s="77" t="str">
        <f t="shared" si="15"/>
        <v/>
      </c>
      <c r="AZ14" s="84"/>
      <c r="BA14" s="84">
        <v>1</v>
      </c>
      <c r="BB14" s="85">
        <f t="shared" si="13"/>
        <v>0</v>
      </c>
      <c r="BC14" s="86"/>
      <c r="BD14" s="66">
        <v>1</v>
      </c>
      <c r="BE14" s="66" t="str">
        <f t="shared" si="14"/>
        <v/>
      </c>
    </row>
    <row r="15" spans="1:57" ht="33.75" customHeight="1">
      <c r="A15" s="425">
        <v>1</v>
      </c>
      <c r="B15" s="425">
        <f t="shared" si="5"/>
        <v>0</v>
      </c>
      <c r="C15" s="432">
        <v>9</v>
      </c>
      <c r="D15" s="59"/>
      <c r="E15" s="171" t="str">
        <f>IF(B15=0,"",FLOOR(VLOOKUP(A15,'All Meals'!$A$12:$V$61,4),0.25))</f>
        <v/>
      </c>
      <c r="F15" s="172" t="str">
        <f t="shared" si="1"/>
        <v/>
      </c>
      <c r="G15" s="171" t="str">
        <f>IF(B15=0,"",FLOOR(VLOOKUP(A15,'All Meals'!$A$12:$V$61,5),0.25))</f>
        <v/>
      </c>
      <c r="H15" s="173" t="str">
        <f t="shared" si="2"/>
        <v/>
      </c>
      <c r="I15" s="244" t="str">
        <f>IF(B15=0,"",FLOOR(VLOOKUP(A15,'All Meals'!$A$12:$V$61,6),0.25))</f>
        <v/>
      </c>
      <c r="J15" s="244" t="str">
        <f>IF(B15=0,"",FLOOR(VLOOKUP(A15,'All Meals'!$A$12:$V$61,7),0.25))</f>
        <v/>
      </c>
      <c r="K15" s="94" t="str">
        <f>IF(B15=0, "",VLOOKUP(A15,'All Meals'!$A$12:$V$61,10))</f>
        <v/>
      </c>
      <c r="L15" s="95" t="str">
        <f t="shared" si="3"/>
        <v/>
      </c>
      <c r="M15" s="330" t="str">
        <f>IF(B15=0, "",VLOOKUP(A15,'All Meals'!$A$12:$V$61,13))</f>
        <v/>
      </c>
      <c r="N15" s="94" t="str">
        <f>IF(B15=0, "",VLOOKUP(A15,'All Meals'!$A$12:$V$61,16))</f>
        <v/>
      </c>
      <c r="O15" s="415" t="str">
        <f t="shared" si="4"/>
        <v/>
      </c>
      <c r="P15" s="416" t="str">
        <f>IF(B15=0, "",VLOOKUP(A15,'All Meals'!$A$12:$V$61,19))</f>
        <v/>
      </c>
      <c r="Q15" s="94" t="str">
        <f>IF(B15=0, "",VLOOKUP(A15,'All Meals'!$A$12:$V$61,20))</f>
        <v/>
      </c>
      <c r="R15" s="172" t="str">
        <f t="shared" si="0"/>
        <v/>
      </c>
      <c r="T15" s="914"/>
      <c r="U15" s="915"/>
      <c r="V15" s="915"/>
      <c r="W15" s="77">
        <v>1</v>
      </c>
      <c r="X15" s="77">
        <f>INDEX(Cups,W15)</f>
        <v>0</v>
      </c>
      <c r="Y15" s="912"/>
      <c r="Z15" s="913"/>
      <c r="AB15" s="79"/>
      <c r="AC15" s="80">
        <v>1</v>
      </c>
      <c r="AD15" s="80">
        <f t="shared" si="6"/>
        <v>0</v>
      </c>
      <c r="AE15" s="80"/>
      <c r="AF15" s="77">
        <v>1</v>
      </c>
      <c r="AG15" s="77" t="str">
        <f t="shared" si="7"/>
        <v/>
      </c>
      <c r="AH15" s="81"/>
      <c r="AI15" s="81">
        <v>1</v>
      </c>
      <c r="AJ15" s="81">
        <f t="shared" si="8"/>
        <v>0</v>
      </c>
      <c r="AK15" s="81"/>
      <c r="AL15" s="77">
        <v>1</v>
      </c>
      <c r="AM15" s="77" t="str">
        <f t="shared" si="9"/>
        <v/>
      </c>
      <c r="AN15" s="82"/>
      <c r="AO15" s="82">
        <v>1</v>
      </c>
      <c r="AP15" s="82">
        <f t="shared" si="10"/>
        <v>0</v>
      </c>
      <c r="AQ15" s="82"/>
      <c r="AR15" s="77">
        <v>1</v>
      </c>
      <c r="AS15" s="77" t="str">
        <f t="shared" si="11"/>
        <v/>
      </c>
      <c r="AT15" s="83"/>
      <c r="AU15" s="83">
        <v>1</v>
      </c>
      <c r="AV15" s="83">
        <f t="shared" si="12"/>
        <v>0</v>
      </c>
      <c r="AW15" s="83"/>
      <c r="AX15" s="77">
        <v>1</v>
      </c>
      <c r="AY15" s="77" t="str">
        <f t="shared" si="15"/>
        <v/>
      </c>
      <c r="AZ15" s="84"/>
      <c r="BA15" s="84">
        <v>1</v>
      </c>
      <c r="BB15" s="85">
        <f t="shared" si="13"/>
        <v>0</v>
      </c>
      <c r="BC15" s="86"/>
      <c r="BD15" s="66">
        <v>1</v>
      </c>
      <c r="BE15" s="66" t="str">
        <f t="shared" si="14"/>
        <v/>
      </c>
    </row>
    <row r="16" spans="1:57" ht="38.25" customHeight="1">
      <c r="A16" s="425">
        <v>1</v>
      </c>
      <c r="B16" s="425">
        <f t="shared" si="5"/>
        <v>0</v>
      </c>
      <c r="C16" s="432">
        <v>10</v>
      </c>
      <c r="D16" s="59"/>
      <c r="E16" s="171" t="str">
        <f>IF(B16=0,"",FLOOR(VLOOKUP(A16,'All Meals'!$A$12:$V$61,4),0.25))</f>
        <v/>
      </c>
      <c r="F16" s="172" t="str">
        <f t="shared" si="1"/>
        <v/>
      </c>
      <c r="G16" s="171" t="str">
        <f>IF(B16=0,"",FLOOR(VLOOKUP(A16,'All Meals'!$A$12:$V$61,5),0.25))</f>
        <v/>
      </c>
      <c r="H16" s="173" t="str">
        <f t="shared" si="2"/>
        <v/>
      </c>
      <c r="I16" s="244" t="str">
        <f>IF(B16=0,"",FLOOR(VLOOKUP(A16,'All Meals'!$A$12:$V$61,6),0.25))</f>
        <v/>
      </c>
      <c r="J16" s="244" t="str">
        <f>IF(B16=0,"",FLOOR(VLOOKUP(A16,'All Meals'!$A$12:$V$61,7),0.25))</f>
        <v/>
      </c>
      <c r="K16" s="94" t="str">
        <f>IF(B16=0, "",VLOOKUP(A16,'All Meals'!$A$12:$V$61,10))</f>
        <v/>
      </c>
      <c r="L16" s="95" t="str">
        <f t="shared" si="3"/>
        <v/>
      </c>
      <c r="M16" s="330" t="str">
        <f>IF(B16=0, "",VLOOKUP(A16,'All Meals'!$A$12:$V$61,13))</f>
        <v/>
      </c>
      <c r="N16" s="94" t="str">
        <f>IF(B16=0, "",VLOOKUP(A16,'All Meals'!$A$12:$V$61,16))</f>
        <v/>
      </c>
      <c r="O16" s="415" t="str">
        <f t="shared" si="4"/>
        <v/>
      </c>
      <c r="P16" s="416" t="str">
        <f>IF(B16=0, "",VLOOKUP(A16,'All Meals'!$A$12:$V$61,19))</f>
        <v/>
      </c>
      <c r="Q16" s="94" t="str">
        <f>IF(B16=0, "",VLOOKUP(A16,'All Meals'!$A$12:$V$61,20))</f>
        <v/>
      </c>
      <c r="R16" s="172" t="str">
        <f t="shared" si="0"/>
        <v/>
      </c>
      <c r="T16" s="914"/>
      <c r="U16" s="915"/>
      <c r="V16" s="915"/>
      <c r="W16" s="77">
        <v>1</v>
      </c>
      <c r="X16" s="77">
        <f>INDEX(Cups,W16)</f>
        <v>0</v>
      </c>
      <c r="Y16" s="912"/>
      <c r="Z16" s="913"/>
      <c r="AB16" s="79"/>
      <c r="AC16" s="80">
        <v>1</v>
      </c>
      <c r="AD16" s="80">
        <f t="shared" si="6"/>
        <v>0</v>
      </c>
      <c r="AE16" s="80"/>
      <c r="AF16" s="77">
        <v>1</v>
      </c>
      <c r="AG16" s="77" t="str">
        <f t="shared" si="7"/>
        <v/>
      </c>
      <c r="AH16" s="81"/>
      <c r="AI16" s="81">
        <v>1</v>
      </c>
      <c r="AJ16" s="81">
        <f t="shared" si="8"/>
        <v>0</v>
      </c>
      <c r="AK16" s="81"/>
      <c r="AL16" s="77">
        <v>1</v>
      </c>
      <c r="AM16" s="77" t="str">
        <f t="shared" si="9"/>
        <v/>
      </c>
      <c r="AN16" s="82"/>
      <c r="AO16" s="82">
        <v>1</v>
      </c>
      <c r="AP16" s="82">
        <f t="shared" si="10"/>
        <v>0</v>
      </c>
      <c r="AQ16" s="82"/>
      <c r="AR16" s="77">
        <v>1</v>
      </c>
      <c r="AS16" s="77" t="str">
        <f t="shared" si="11"/>
        <v/>
      </c>
      <c r="AT16" s="83"/>
      <c r="AU16" s="83">
        <v>1</v>
      </c>
      <c r="AV16" s="83">
        <f t="shared" si="12"/>
        <v>0</v>
      </c>
      <c r="AW16" s="83"/>
      <c r="AX16" s="77">
        <v>1</v>
      </c>
      <c r="AY16" s="77" t="str">
        <f t="shared" si="15"/>
        <v/>
      </c>
      <c r="AZ16" s="84"/>
      <c r="BA16" s="84">
        <v>1</v>
      </c>
      <c r="BB16" s="85">
        <f t="shared" si="13"/>
        <v>0</v>
      </c>
      <c r="BC16" s="86"/>
      <c r="BD16" s="66">
        <v>1</v>
      </c>
      <c r="BE16" s="66" t="str">
        <f t="shared" si="14"/>
        <v/>
      </c>
    </row>
    <row r="17" spans="1:57" ht="33.75" customHeight="1">
      <c r="A17" s="425">
        <v>1</v>
      </c>
      <c r="B17" s="425">
        <f t="shared" si="5"/>
        <v>0</v>
      </c>
      <c r="C17" s="432">
        <v>11</v>
      </c>
      <c r="D17" s="59"/>
      <c r="E17" s="171" t="str">
        <f>IF(B17=0,"",FLOOR(VLOOKUP(A17,'All Meals'!$A$12:$V$61,4),0.25))</f>
        <v/>
      </c>
      <c r="F17" s="172" t="str">
        <f t="shared" si="1"/>
        <v/>
      </c>
      <c r="G17" s="171" t="str">
        <f>IF(B17=0,"",FLOOR(VLOOKUP(A17,'All Meals'!$A$12:$V$61,5),0.25))</f>
        <v/>
      </c>
      <c r="H17" s="173" t="str">
        <f t="shared" si="2"/>
        <v/>
      </c>
      <c r="I17" s="244" t="str">
        <f>IF(B17=0,"",FLOOR(VLOOKUP(A17,'All Meals'!$A$12:$V$61,6),0.25))</f>
        <v/>
      </c>
      <c r="J17" s="244" t="str">
        <f>IF(B17=0,"",FLOOR(VLOOKUP(A17,'All Meals'!$A$12:$V$61,7),0.25))</f>
        <v/>
      </c>
      <c r="K17" s="94" t="str">
        <f>IF(B17=0, "",VLOOKUP(A17,'All Meals'!$A$12:$V$61,10))</f>
        <v/>
      </c>
      <c r="L17" s="95" t="str">
        <f t="shared" si="3"/>
        <v/>
      </c>
      <c r="M17" s="330" t="str">
        <f>IF(B17=0, "",VLOOKUP(A17,'All Meals'!$A$12:$V$61,13))</f>
        <v/>
      </c>
      <c r="N17" s="94" t="str">
        <f>IF(B17=0, "",VLOOKUP(A17,'All Meals'!$A$12:$V$61,16))</f>
        <v/>
      </c>
      <c r="O17" s="415" t="str">
        <f t="shared" si="4"/>
        <v/>
      </c>
      <c r="P17" s="416" t="str">
        <f>IF(B17=0, "",VLOOKUP(A17,'All Meals'!$A$12:$V$61,19))</f>
        <v/>
      </c>
      <c r="Q17" s="94" t="str">
        <f>IF(B17=0, "",VLOOKUP(A17,'All Meals'!$A$12:$V$61,20))</f>
        <v/>
      </c>
      <c r="R17" s="172" t="str">
        <f t="shared" si="0"/>
        <v/>
      </c>
      <c r="T17" s="914"/>
      <c r="U17" s="915"/>
      <c r="V17" s="915"/>
      <c r="W17" s="77">
        <v>1</v>
      </c>
      <c r="X17" s="77">
        <f>INDEX(Cups,W17)</f>
        <v>0</v>
      </c>
      <c r="Y17" s="918"/>
      <c r="Z17" s="919"/>
      <c r="AB17" s="79"/>
      <c r="AC17" s="80">
        <v>1</v>
      </c>
      <c r="AD17" s="80">
        <f t="shared" si="6"/>
        <v>0</v>
      </c>
      <c r="AE17" s="80"/>
      <c r="AF17" s="77">
        <v>1</v>
      </c>
      <c r="AG17" s="77" t="str">
        <f t="shared" si="7"/>
        <v/>
      </c>
      <c r="AH17" s="81"/>
      <c r="AI17" s="81">
        <v>1</v>
      </c>
      <c r="AJ17" s="81">
        <f t="shared" si="8"/>
        <v>0</v>
      </c>
      <c r="AK17" s="81"/>
      <c r="AL17" s="77">
        <v>1</v>
      </c>
      <c r="AM17" s="77" t="str">
        <f t="shared" si="9"/>
        <v/>
      </c>
      <c r="AN17" s="82"/>
      <c r="AO17" s="82">
        <v>1</v>
      </c>
      <c r="AP17" s="82">
        <f t="shared" si="10"/>
        <v>0</v>
      </c>
      <c r="AQ17" s="82"/>
      <c r="AR17" s="77">
        <v>1</v>
      </c>
      <c r="AS17" s="77" t="str">
        <f t="shared" si="11"/>
        <v/>
      </c>
      <c r="AT17" s="83"/>
      <c r="AU17" s="83">
        <v>1</v>
      </c>
      <c r="AV17" s="83">
        <f t="shared" si="12"/>
        <v>0</v>
      </c>
      <c r="AW17" s="83"/>
      <c r="AX17" s="77">
        <v>1</v>
      </c>
      <c r="AY17" s="77" t="str">
        <f t="shared" si="15"/>
        <v/>
      </c>
      <c r="AZ17" s="84"/>
      <c r="BA17" s="84">
        <v>1</v>
      </c>
      <c r="BB17" s="85">
        <f t="shared" si="13"/>
        <v>0</v>
      </c>
      <c r="BC17" s="86"/>
      <c r="BD17" s="66">
        <v>1</v>
      </c>
      <c r="BE17" s="66" t="str">
        <f t="shared" si="14"/>
        <v/>
      </c>
    </row>
    <row r="18" spans="1:57" ht="33.75" customHeight="1" thickBot="1">
      <c r="A18" s="425">
        <v>1</v>
      </c>
      <c r="B18" s="425">
        <f t="shared" si="5"/>
        <v>0</v>
      </c>
      <c r="C18" s="432">
        <v>12</v>
      </c>
      <c r="D18" s="59"/>
      <c r="E18" s="171" t="str">
        <f>IF(B18=0,"",FLOOR(VLOOKUP(A18,'All Meals'!$A$12:$V$61,4),0.25))</f>
        <v/>
      </c>
      <c r="F18" s="172" t="str">
        <f t="shared" si="1"/>
        <v/>
      </c>
      <c r="G18" s="171" t="str">
        <f>IF(B18=0,"",FLOOR(VLOOKUP(A18,'All Meals'!$A$12:$V$61,5),0.25))</f>
        <v/>
      </c>
      <c r="H18" s="173" t="str">
        <f t="shared" si="2"/>
        <v/>
      </c>
      <c r="I18" s="244" t="str">
        <f>IF(B18=0,"",FLOOR(VLOOKUP(A18,'All Meals'!$A$12:$V$61,6),0.25))</f>
        <v/>
      </c>
      <c r="J18" s="244" t="str">
        <f>IF(B18=0,"",FLOOR(VLOOKUP(A18,'All Meals'!$A$12:$V$61,7),0.25))</f>
        <v/>
      </c>
      <c r="K18" s="94" t="str">
        <f>IF(B18=0, "",VLOOKUP(A18,'All Meals'!$A$12:$V$61,10))</f>
        <v/>
      </c>
      <c r="L18" s="95" t="str">
        <f t="shared" si="3"/>
        <v/>
      </c>
      <c r="M18" s="330" t="str">
        <f>IF(B18=0, "",VLOOKUP(A18,'All Meals'!$A$12:$V$61,13))</f>
        <v/>
      </c>
      <c r="N18" s="94" t="str">
        <f>IF(B18=0, "",VLOOKUP(A18,'All Meals'!$A$12:$V$61,16))</f>
        <v/>
      </c>
      <c r="O18" s="415" t="str">
        <f t="shared" si="4"/>
        <v/>
      </c>
      <c r="P18" s="416" t="str">
        <f>IF(B18=0, "",VLOOKUP(A18,'All Meals'!$A$12:$V$61,19))</f>
        <v/>
      </c>
      <c r="Q18" s="94" t="str">
        <f>IF(B18=0, "",VLOOKUP(A18,'All Meals'!$A$12:$V$61,20))</f>
        <v/>
      </c>
      <c r="R18" s="172" t="str">
        <f t="shared" si="0"/>
        <v/>
      </c>
      <c r="T18" s="916"/>
      <c r="U18" s="917"/>
      <c r="V18" s="917"/>
      <c r="W18" s="215"/>
      <c r="X18" s="215"/>
      <c r="Y18" s="920">
        <f>SUM(X13:X17)</f>
        <v>0</v>
      </c>
      <c r="Z18" s="921"/>
      <c r="AB18" s="79"/>
      <c r="AC18" s="80">
        <v>1</v>
      </c>
      <c r="AD18" s="80">
        <f t="shared" si="6"/>
        <v>0</v>
      </c>
      <c r="AE18" s="80"/>
      <c r="AF18" s="77">
        <v>1</v>
      </c>
      <c r="AG18" s="77" t="str">
        <f t="shared" si="7"/>
        <v/>
      </c>
      <c r="AH18" s="81"/>
      <c r="AI18" s="81">
        <v>1</v>
      </c>
      <c r="AJ18" s="81">
        <f t="shared" si="8"/>
        <v>0</v>
      </c>
      <c r="AK18" s="81"/>
      <c r="AL18" s="77">
        <v>1</v>
      </c>
      <c r="AM18" s="77" t="str">
        <f t="shared" si="9"/>
        <v/>
      </c>
      <c r="AN18" s="82"/>
      <c r="AO18" s="82">
        <v>1</v>
      </c>
      <c r="AP18" s="82">
        <f t="shared" si="10"/>
        <v>0</v>
      </c>
      <c r="AQ18" s="82"/>
      <c r="AR18" s="77">
        <v>1</v>
      </c>
      <c r="AS18" s="77" t="str">
        <f t="shared" si="11"/>
        <v/>
      </c>
      <c r="AT18" s="83"/>
      <c r="AU18" s="83">
        <v>1</v>
      </c>
      <c r="AV18" s="83">
        <f t="shared" si="12"/>
        <v>0</v>
      </c>
      <c r="AW18" s="83"/>
      <c r="AX18" s="77">
        <v>1</v>
      </c>
      <c r="AY18" s="77" t="str">
        <f t="shared" si="15"/>
        <v/>
      </c>
      <c r="AZ18" s="84"/>
      <c r="BA18" s="84">
        <v>1</v>
      </c>
      <c r="BB18" s="85">
        <f t="shared" si="13"/>
        <v>0</v>
      </c>
      <c r="BC18" s="86"/>
      <c r="BD18" s="66">
        <v>1</v>
      </c>
      <c r="BE18" s="66" t="str">
        <f t="shared" si="14"/>
        <v/>
      </c>
    </row>
    <row r="19" spans="1:57" ht="33.75" customHeight="1" thickBot="1">
      <c r="A19" s="425">
        <v>1</v>
      </c>
      <c r="B19" s="425">
        <f t="shared" si="5"/>
        <v>0</v>
      </c>
      <c r="C19" s="432">
        <v>13</v>
      </c>
      <c r="D19" s="59"/>
      <c r="E19" s="171" t="str">
        <f>IF(B19=0,"",FLOOR(VLOOKUP(A19,'All Meals'!$A$12:$V$61,4),0.25))</f>
        <v/>
      </c>
      <c r="F19" s="172" t="str">
        <f t="shared" si="1"/>
        <v/>
      </c>
      <c r="G19" s="171" t="str">
        <f>IF(B19=0,"",FLOOR(VLOOKUP(A19,'All Meals'!$A$12:$V$61,5),0.25))</f>
        <v/>
      </c>
      <c r="H19" s="173" t="str">
        <f t="shared" si="2"/>
        <v/>
      </c>
      <c r="I19" s="244" t="str">
        <f>IF(B19=0,"",FLOOR(VLOOKUP(A19,'All Meals'!$A$12:$V$61,6),0.25))</f>
        <v/>
      </c>
      <c r="J19" s="244" t="str">
        <f>IF(B19=0,"",FLOOR(VLOOKUP(A19,'All Meals'!$A$12:$V$61,7),0.25))</f>
        <v/>
      </c>
      <c r="K19" s="94" t="str">
        <f>IF(B19=0, "",VLOOKUP(A19,'All Meals'!$A$12:$V$61,10))</f>
        <v/>
      </c>
      <c r="L19" s="95" t="str">
        <f t="shared" si="3"/>
        <v/>
      </c>
      <c r="M19" s="330" t="str">
        <f>IF(B19=0, "",VLOOKUP(A19,'All Meals'!$A$12:$V$61,13))</f>
        <v/>
      </c>
      <c r="N19" s="94" t="str">
        <f>IF(B19=0, "",VLOOKUP(A19,'All Meals'!$A$12:$V$61,16))</f>
        <v/>
      </c>
      <c r="O19" s="415" t="str">
        <f t="shared" si="4"/>
        <v/>
      </c>
      <c r="P19" s="416" t="str">
        <f>IF(B19=0, "",VLOOKUP(A19,'All Meals'!$A$12:$V$61,19))</f>
        <v/>
      </c>
      <c r="Q19" s="94" t="str">
        <f>IF(B19=0, "",VLOOKUP(A19,'All Meals'!$A$12:$V$61,20))</f>
        <v/>
      </c>
      <c r="R19" s="172" t="str">
        <f t="shared" si="0"/>
        <v/>
      </c>
      <c r="T19" s="898" t="s">
        <v>153</v>
      </c>
      <c r="U19" s="899"/>
      <c r="V19" s="899"/>
      <c r="W19" s="899"/>
      <c r="X19" s="899"/>
      <c r="Y19" s="899"/>
      <c r="Z19" s="900"/>
      <c r="AB19" s="234"/>
      <c r="AC19" s="235">
        <v>1</v>
      </c>
      <c r="AD19" s="235">
        <f t="shared" si="6"/>
        <v>0</v>
      </c>
      <c r="AE19" s="235"/>
      <c r="AF19" s="215">
        <v>1</v>
      </c>
      <c r="AG19" s="215" t="str">
        <f t="shared" si="7"/>
        <v/>
      </c>
      <c r="AH19" s="87"/>
      <c r="AI19" s="87">
        <v>1</v>
      </c>
      <c r="AJ19" s="87">
        <f t="shared" si="8"/>
        <v>0</v>
      </c>
      <c r="AK19" s="87"/>
      <c r="AL19" s="215">
        <v>1</v>
      </c>
      <c r="AM19" s="215" t="str">
        <f t="shared" si="9"/>
        <v/>
      </c>
      <c r="AN19" s="236"/>
      <c r="AO19" s="236">
        <v>1</v>
      </c>
      <c r="AP19" s="236">
        <f t="shared" si="10"/>
        <v>0</v>
      </c>
      <c r="AQ19" s="236"/>
      <c r="AR19" s="215">
        <v>1</v>
      </c>
      <c r="AS19" s="215" t="str">
        <f t="shared" si="11"/>
        <v/>
      </c>
      <c r="AT19" s="88"/>
      <c r="AU19" s="88">
        <v>1</v>
      </c>
      <c r="AV19" s="88">
        <f t="shared" si="12"/>
        <v>0</v>
      </c>
      <c r="AW19" s="88"/>
      <c r="AX19" s="215">
        <v>1</v>
      </c>
      <c r="AY19" s="215" t="str">
        <f t="shared" si="15"/>
        <v/>
      </c>
      <c r="AZ19" s="89"/>
      <c r="BA19" s="89">
        <v>1</v>
      </c>
      <c r="BB19" s="90">
        <f t="shared" si="13"/>
        <v>0</v>
      </c>
      <c r="BC19" s="91"/>
      <c r="BD19" s="66">
        <v>1</v>
      </c>
      <c r="BE19" s="66" t="str">
        <f t="shared" si="14"/>
        <v/>
      </c>
    </row>
    <row r="20" spans="1:57" ht="33.75" customHeight="1">
      <c r="A20" s="425">
        <v>1</v>
      </c>
      <c r="B20" s="425">
        <f t="shared" si="5"/>
        <v>0</v>
      </c>
      <c r="C20" s="432">
        <v>14</v>
      </c>
      <c r="D20" s="59"/>
      <c r="E20" s="171" t="str">
        <f>IF(B20=0,"",FLOOR(VLOOKUP(A20,'All Meals'!$A$12:$V$61,4),0.25))</f>
        <v/>
      </c>
      <c r="F20" s="172" t="str">
        <f t="shared" si="1"/>
        <v/>
      </c>
      <c r="G20" s="171" t="str">
        <f>IF(B20=0,"",FLOOR(VLOOKUP(A20,'All Meals'!$A$12:$V$61,5),0.25))</f>
        <v/>
      </c>
      <c r="H20" s="173" t="str">
        <f t="shared" si="2"/>
        <v/>
      </c>
      <c r="I20" s="244" t="str">
        <f>IF(B20=0,"",FLOOR(VLOOKUP(A20,'All Meals'!$A$12:$V$61,6),0.25))</f>
        <v/>
      </c>
      <c r="J20" s="244" t="str">
        <f>IF(B20=0,"",FLOOR(VLOOKUP(A20,'All Meals'!$A$12:$V$61,7),0.25))</f>
        <v/>
      </c>
      <c r="K20" s="94" t="str">
        <f>IF(B20=0, "",VLOOKUP(A20,'All Meals'!$A$12:$V$61,10))</f>
        <v/>
      </c>
      <c r="L20" s="95" t="str">
        <f t="shared" si="3"/>
        <v/>
      </c>
      <c r="M20" s="330" t="str">
        <f>IF(B20=0, "",VLOOKUP(A20,'All Meals'!$A$12:$V$61,13))</f>
        <v/>
      </c>
      <c r="N20" s="94" t="str">
        <f>IF(B20=0, "",VLOOKUP(A20,'All Meals'!$A$12:$V$61,16))</f>
        <v/>
      </c>
      <c r="O20" s="415" t="str">
        <f t="shared" si="4"/>
        <v/>
      </c>
      <c r="P20" s="416" t="str">
        <f>IF(B20=0, "",VLOOKUP(A20,'All Meals'!$A$12:$V$61,19))</f>
        <v/>
      </c>
      <c r="Q20" s="94" t="str">
        <f>IF(B20=0, "",VLOOKUP(A20,'All Meals'!$A$12:$V$61,20))</f>
        <v/>
      </c>
      <c r="R20" s="172" t="str">
        <f t="shared" si="0"/>
        <v/>
      </c>
      <c r="T20" s="694" t="s">
        <v>154</v>
      </c>
      <c r="U20" s="901"/>
      <c r="V20" s="902"/>
      <c r="Y20" s="905"/>
      <c r="Z20" s="906"/>
      <c r="AB20" s="938"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39"/>
      <c r="AD20" s="939"/>
      <c r="AE20" s="939"/>
      <c r="AF20" s="939"/>
      <c r="AG20" s="939"/>
      <c r="AH20" s="939"/>
      <c r="AI20" s="939"/>
      <c r="AJ20" s="939"/>
      <c r="AK20" s="939"/>
      <c r="AL20" s="939"/>
      <c r="AM20" s="939"/>
      <c r="AN20" s="939"/>
      <c r="AO20" s="939"/>
      <c r="AP20" s="939"/>
      <c r="AQ20" s="939"/>
      <c r="AR20" s="939"/>
      <c r="AS20" s="939"/>
      <c r="AT20" s="939"/>
      <c r="AU20" s="939"/>
      <c r="AV20" s="939"/>
      <c r="AW20" s="939"/>
      <c r="AX20" s="939"/>
      <c r="AY20" s="939"/>
      <c r="AZ20" s="939"/>
      <c r="BA20" s="939"/>
      <c r="BB20" s="939"/>
      <c r="BC20" s="940"/>
    </row>
    <row r="21" spans="1:57" ht="33.75" customHeight="1">
      <c r="A21" s="425">
        <v>1</v>
      </c>
      <c r="B21" s="425">
        <f t="shared" si="5"/>
        <v>0</v>
      </c>
      <c r="C21" s="432">
        <v>15</v>
      </c>
      <c r="D21" s="59"/>
      <c r="E21" s="171" t="str">
        <f>IF(B21=0,"",FLOOR(VLOOKUP(A21,'All Meals'!$A$12:$V$61,4),0.25))</f>
        <v/>
      </c>
      <c r="F21" s="172" t="str">
        <f t="shared" si="1"/>
        <v/>
      </c>
      <c r="G21" s="171" t="str">
        <f>IF(B21=0,"",FLOOR(VLOOKUP(A21,'All Meals'!$A$12:$V$61,5),0.25))</f>
        <v/>
      </c>
      <c r="H21" s="173" t="str">
        <f t="shared" si="2"/>
        <v/>
      </c>
      <c r="I21" s="244" t="str">
        <f>IF(B21=0,"",FLOOR(VLOOKUP(A21,'All Meals'!$A$12:$V$61,6),0.25))</f>
        <v/>
      </c>
      <c r="J21" s="244" t="str">
        <f>IF(B21=0,"",FLOOR(VLOOKUP(A21,'All Meals'!$A$12:$V$61,7),0.25))</f>
        <v/>
      </c>
      <c r="K21" s="94" t="str">
        <f>IF(B21=0, "",VLOOKUP(A21,'All Meals'!$A$12:$V$61,10))</f>
        <v/>
      </c>
      <c r="L21" s="95" t="str">
        <f t="shared" si="3"/>
        <v/>
      </c>
      <c r="M21" s="330" t="str">
        <f>IF(B21=0, "",VLOOKUP(A21,'All Meals'!$A$12:$V$61,13))</f>
        <v/>
      </c>
      <c r="N21" s="94" t="str">
        <f>IF(B21=0, "",VLOOKUP(A21,'All Meals'!$A$12:$V$61,16))</f>
        <v/>
      </c>
      <c r="O21" s="415" t="str">
        <f t="shared" si="4"/>
        <v/>
      </c>
      <c r="P21" s="416" t="str">
        <f>IF(B21=0, "",VLOOKUP(A21,'All Meals'!$A$12:$V$61,19))</f>
        <v/>
      </c>
      <c r="Q21" s="94" t="str">
        <f>IF(B21=0, "",VLOOKUP(A21,'All Meals'!$A$12:$V$61,20))</f>
        <v/>
      </c>
      <c r="R21" s="172" t="str">
        <f t="shared" si="0"/>
        <v/>
      </c>
      <c r="T21" s="695"/>
      <c r="U21" s="903"/>
      <c r="V21" s="904"/>
      <c r="Y21" s="907"/>
      <c r="Z21" s="908"/>
      <c r="AB21" s="748" t="s">
        <v>277</v>
      </c>
      <c r="AC21" s="749"/>
      <c r="AD21" s="749"/>
      <c r="AE21" s="749"/>
      <c r="AF21" s="237"/>
      <c r="AG21" s="237"/>
      <c r="AH21" s="750" t="s">
        <v>278</v>
      </c>
      <c r="AI21" s="750"/>
      <c r="AJ21" s="750"/>
      <c r="AK21" s="750"/>
      <c r="AL21" s="237"/>
      <c r="AM21" s="237"/>
      <c r="AN21" s="751" t="s">
        <v>279</v>
      </c>
      <c r="AO21" s="751"/>
      <c r="AP21" s="751"/>
      <c r="AQ21" s="751"/>
      <c r="AR21" s="237"/>
      <c r="AS21" s="237"/>
      <c r="AT21" s="752" t="s">
        <v>280</v>
      </c>
      <c r="AU21" s="752"/>
      <c r="AV21" s="752"/>
      <c r="AW21" s="752"/>
      <c r="AX21" s="237"/>
      <c r="AY21" s="237"/>
      <c r="AZ21" s="941" t="s">
        <v>281</v>
      </c>
      <c r="BA21" s="942"/>
      <c r="BB21" s="942"/>
      <c r="BC21" s="943"/>
    </row>
    <row r="22" spans="1:57" ht="33.75" customHeight="1">
      <c r="A22" s="425">
        <v>1</v>
      </c>
      <c r="B22" s="425">
        <f t="shared" si="5"/>
        <v>0</v>
      </c>
      <c r="C22" s="432">
        <v>16</v>
      </c>
      <c r="D22" s="59"/>
      <c r="E22" s="171" t="str">
        <f>IF(B22=0,"",FLOOR(VLOOKUP(A22,'All Meals'!$A$12:$V$61,4),0.25))</f>
        <v/>
      </c>
      <c r="F22" s="172" t="str">
        <f t="shared" si="1"/>
        <v/>
      </c>
      <c r="G22" s="171" t="str">
        <f>IF(B22=0,"",FLOOR(VLOOKUP(A22,'All Meals'!$A$12:$V$61,5),0.25))</f>
        <v/>
      </c>
      <c r="H22" s="173" t="str">
        <f t="shared" si="2"/>
        <v/>
      </c>
      <c r="I22" s="244" t="str">
        <f>IF(B22=0,"",FLOOR(VLOOKUP(A22,'All Meals'!$A$12:$V$61,6),0.25))</f>
        <v/>
      </c>
      <c r="J22" s="244" t="str">
        <f>IF(B22=0,"",FLOOR(VLOOKUP(A22,'All Meals'!$A$12:$V$61,7),0.25))</f>
        <v/>
      </c>
      <c r="K22" s="94" t="str">
        <f>IF(B22=0, "",VLOOKUP(A22,'All Meals'!$A$12:$V$61,10))</f>
        <v/>
      </c>
      <c r="L22" s="95" t="str">
        <f t="shared" si="3"/>
        <v/>
      </c>
      <c r="M22" s="330" t="str">
        <f>IF(B22=0, "",VLOOKUP(A22,'All Meals'!$A$12:$V$61,13))</f>
        <v/>
      </c>
      <c r="N22" s="94" t="str">
        <f>IF(B22=0, "",VLOOKUP(A22,'All Meals'!$A$12:$V$61,16))</f>
        <v/>
      </c>
      <c r="O22" s="415" t="str">
        <f t="shared" si="4"/>
        <v/>
      </c>
      <c r="P22" s="416" t="str">
        <f>IF(B22=0, "",VLOOKUP(A22,'All Meals'!$A$12:$V$61,19))</f>
        <v/>
      </c>
      <c r="Q22" s="94" t="str">
        <f>IF(B22=0, "",VLOOKUP(A22,'All Meals'!$A$12:$V$61,20))</f>
        <v/>
      </c>
      <c r="R22" s="172" t="str">
        <f t="shared" si="0"/>
        <v/>
      </c>
      <c r="T22" s="692" t="s">
        <v>155</v>
      </c>
      <c r="U22" s="887"/>
      <c r="V22" s="888"/>
      <c r="W22" s="216"/>
      <c r="X22" s="216"/>
      <c r="Y22" s="891">
        <f>FLOOR(Y20,0.125)</f>
        <v>0</v>
      </c>
      <c r="Z22" s="892"/>
      <c r="AB22" s="926"/>
      <c r="AC22" s="927"/>
      <c r="AD22" s="927"/>
      <c r="AE22" s="927"/>
      <c r="AF22" s="327"/>
      <c r="AG22" s="327"/>
      <c r="AH22" s="885"/>
      <c r="AI22" s="885"/>
      <c r="AJ22" s="885"/>
      <c r="AK22" s="885"/>
      <c r="AL22" s="327"/>
      <c r="AM22" s="327"/>
      <c r="AN22" s="746"/>
      <c r="AO22" s="746"/>
      <c r="AP22" s="746"/>
      <c r="AQ22" s="746"/>
      <c r="AR22" s="327"/>
      <c r="AS22" s="327"/>
      <c r="AT22" s="747"/>
      <c r="AU22" s="747"/>
      <c r="AV22" s="747"/>
      <c r="AW22" s="747"/>
      <c r="AX22" s="327"/>
      <c r="AY22" s="327"/>
      <c r="AZ22" s="862"/>
      <c r="BA22" s="863"/>
      <c r="BB22" s="863"/>
      <c r="BC22" s="864"/>
    </row>
    <row r="23" spans="1:57" ht="33.75" customHeight="1" thickBot="1">
      <c r="A23" s="425">
        <v>1</v>
      </c>
      <c r="B23" s="425">
        <f t="shared" si="5"/>
        <v>0</v>
      </c>
      <c r="C23" s="432">
        <v>17</v>
      </c>
      <c r="D23" s="59"/>
      <c r="E23" s="171" t="str">
        <f>IF(B23=0,"",FLOOR(VLOOKUP(A23,'All Meals'!$A$12:$V$61,4),0.25))</f>
        <v/>
      </c>
      <c r="F23" s="172" t="str">
        <f t="shared" si="1"/>
        <v/>
      </c>
      <c r="G23" s="171" t="str">
        <f>IF(B23=0,"",FLOOR(VLOOKUP(A23,'All Meals'!$A$12:$V$61,5),0.25))</f>
        <v/>
      </c>
      <c r="H23" s="173" t="str">
        <f t="shared" si="2"/>
        <v/>
      </c>
      <c r="I23" s="244" t="str">
        <f>IF(B23=0,"",FLOOR(VLOOKUP(A23,'All Meals'!$A$12:$V$61,6),0.25))</f>
        <v/>
      </c>
      <c r="J23" s="244" t="str">
        <f>IF(B23=0,"",FLOOR(VLOOKUP(A23,'All Meals'!$A$12:$V$61,7),0.25))</f>
        <v/>
      </c>
      <c r="K23" s="94" t="str">
        <f>IF(B23=0, "",VLOOKUP(A23,'All Meals'!$A$12:$V$61,10))</f>
        <v/>
      </c>
      <c r="L23" s="95" t="str">
        <f t="shared" si="3"/>
        <v/>
      </c>
      <c r="M23" s="330" t="str">
        <f>IF(B23=0, "",VLOOKUP(A23,'All Meals'!$A$12:$V$61,13))</f>
        <v/>
      </c>
      <c r="N23" s="94" t="str">
        <f>IF(B23=0, "",VLOOKUP(A23,'All Meals'!$A$12:$V$61,16))</f>
        <v/>
      </c>
      <c r="O23" s="415" t="str">
        <f t="shared" si="4"/>
        <v/>
      </c>
      <c r="P23" s="416" t="str">
        <f>IF(B23=0, "",VLOOKUP(A23,'All Meals'!$A$12:$V$61,19))</f>
        <v/>
      </c>
      <c r="Q23" s="94" t="str">
        <f>IF(B23=0, "",VLOOKUP(A23,'All Meals'!$A$12:$V$61,20))</f>
        <v/>
      </c>
      <c r="R23" s="172" t="str">
        <f t="shared" si="0"/>
        <v/>
      </c>
      <c r="T23" s="693"/>
      <c r="U23" s="889"/>
      <c r="V23" s="890"/>
      <c r="W23" s="217"/>
      <c r="X23" s="217"/>
      <c r="Y23" s="893"/>
      <c r="Z23" s="894"/>
      <c r="AB23" s="926"/>
      <c r="AC23" s="927"/>
      <c r="AD23" s="927"/>
      <c r="AE23" s="927"/>
      <c r="AF23" s="327"/>
      <c r="AG23" s="327"/>
      <c r="AH23" s="885"/>
      <c r="AI23" s="885"/>
      <c r="AJ23" s="885"/>
      <c r="AK23" s="885"/>
      <c r="AL23" s="327"/>
      <c r="AM23" s="327"/>
      <c r="AN23" s="746"/>
      <c r="AO23" s="746"/>
      <c r="AP23" s="746"/>
      <c r="AQ23" s="746"/>
      <c r="AR23" s="327"/>
      <c r="AS23" s="327"/>
      <c r="AT23" s="747"/>
      <c r="AU23" s="747"/>
      <c r="AV23" s="747"/>
      <c r="AW23" s="747"/>
      <c r="AX23" s="327"/>
      <c r="AY23" s="327"/>
      <c r="AZ23" s="862"/>
      <c r="BA23" s="863"/>
      <c r="BB23" s="863"/>
      <c r="BC23" s="864"/>
    </row>
    <row r="24" spans="1:57" ht="33.75" customHeight="1">
      <c r="A24" s="425">
        <v>1</v>
      </c>
      <c r="B24" s="425">
        <f t="shared" si="5"/>
        <v>0</v>
      </c>
      <c r="C24" s="432">
        <v>18</v>
      </c>
      <c r="D24" s="59"/>
      <c r="E24" s="171" t="str">
        <f>IF(B24=0,"",FLOOR(VLOOKUP(A24,'All Meals'!$A$12:$V$61,4),0.25))</f>
        <v/>
      </c>
      <c r="F24" s="172" t="str">
        <f t="shared" si="1"/>
        <v/>
      </c>
      <c r="G24" s="171" t="str">
        <f>IF(B24=0,"",FLOOR(VLOOKUP(A24,'All Meals'!$A$12:$V$61,5),0.25))</f>
        <v/>
      </c>
      <c r="H24" s="173" t="str">
        <f t="shared" si="2"/>
        <v/>
      </c>
      <c r="I24" s="244" t="str">
        <f>IF(B24=0,"",FLOOR(VLOOKUP(A24,'All Meals'!$A$12:$V$61,6),0.25))</f>
        <v/>
      </c>
      <c r="J24" s="244" t="str">
        <f>IF(B24=0,"",FLOOR(VLOOKUP(A24,'All Meals'!$A$12:$V$61,7),0.25))</f>
        <v/>
      </c>
      <c r="K24" s="94" t="str">
        <f>IF(B24=0, "",VLOOKUP(A24,'All Meals'!$A$12:$V$61,10))</f>
        <v/>
      </c>
      <c r="L24" s="95" t="str">
        <f t="shared" si="3"/>
        <v/>
      </c>
      <c r="M24" s="330" t="str">
        <f>IF(B24=0, "",VLOOKUP(A24,'All Meals'!$A$12:$V$61,13))</f>
        <v/>
      </c>
      <c r="N24" s="94" t="str">
        <f>IF(B24=0, "",VLOOKUP(A24,'All Meals'!$A$12:$V$61,16))</f>
        <v/>
      </c>
      <c r="O24" s="415" t="str">
        <f t="shared" si="4"/>
        <v/>
      </c>
      <c r="P24" s="416" t="str">
        <f>IF(B24=0, "",VLOOKUP(A24,'All Meals'!$A$12:$V$61,19))</f>
        <v/>
      </c>
      <c r="Q24" s="94" t="str">
        <f>IF(B24=0, "",VLOOKUP(A24,'All Meals'!$A$12:$V$61,20))</f>
        <v/>
      </c>
      <c r="R24" s="172" t="str">
        <f t="shared" si="0"/>
        <v/>
      </c>
      <c r="AB24" s="743"/>
      <c r="AC24" s="744"/>
      <c r="AD24" s="744"/>
      <c r="AE24" s="744"/>
      <c r="AF24" s="327"/>
      <c r="AG24" s="327"/>
      <c r="AH24" s="885"/>
      <c r="AI24" s="885"/>
      <c r="AJ24" s="885"/>
      <c r="AK24" s="885"/>
      <c r="AL24" s="327"/>
      <c r="AM24" s="327"/>
      <c r="AN24" s="746"/>
      <c r="AO24" s="746"/>
      <c r="AP24" s="746"/>
      <c r="AQ24" s="746"/>
      <c r="AR24" s="327"/>
      <c r="AS24" s="327"/>
      <c r="AT24" s="747"/>
      <c r="AU24" s="747"/>
      <c r="AV24" s="747"/>
      <c r="AW24" s="747"/>
      <c r="AX24" s="327"/>
      <c r="AY24" s="327"/>
      <c r="AZ24" s="862"/>
      <c r="BA24" s="863"/>
      <c r="BB24" s="863"/>
      <c r="BC24" s="864"/>
    </row>
    <row r="25" spans="1:57" ht="33.75" customHeight="1">
      <c r="A25" s="425">
        <v>1</v>
      </c>
      <c r="B25" s="425">
        <f t="shared" si="5"/>
        <v>0</v>
      </c>
      <c r="C25" s="432">
        <v>19</v>
      </c>
      <c r="D25" s="59"/>
      <c r="E25" s="171" t="str">
        <f>IF(B25=0,"",FLOOR(VLOOKUP(A25,'All Meals'!$A$12:$V$61,4),0.25))</f>
        <v/>
      </c>
      <c r="F25" s="172" t="str">
        <f t="shared" si="1"/>
        <v/>
      </c>
      <c r="G25" s="171" t="str">
        <f>IF(B25=0,"",FLOOR(VLOOKUP(A25,'All Meals'!$A$12:$V$61,5),0.25))</f>
        <v/>
      </c>
      <c r="H25" s="173" t="str">
        <f t="shared" si="2"/>
        <v/>
      </c>
      <c r="I25" s="244" t="str">
        <f>IF(B25=0,"",FLOOR(VLOOKUP(A25,'All Meals'!$A$12:$V$61,6),0.25))</f>
        <v/>
      </c>
      <c r="J25" s="244" t="str">
        <f>IF(B25=0,"",FLOOR(VLOOKUP(A25,'All Meals'!$A$12:$V$61,7),0.25))</f>
        <v/>
      </c>
      <c r="K25" s="94" t="str">
        <f>IF(B25=0, "",VLOOKUP(A25,'All Meals'!$A$12:$V$61,10))</f>
        <v/>
      </c>
      <c r="L25" s="95" t="str">
        <f t="shared" si="3"/>
        <v/>
      </c>
      <c r="M25" s="330" t="str">
        <f>IF(B25=0, "",VLOOKUP(A25,'All Meals'!$A$12:$V$61,13))</f>
        <v/>
      </c>
      <c r="N25" s="94" t="str">
        <f>IF(B25=0, "",VLOOKUP(A25,'All Meals'!$A$12:$V$61,16))</f>
        <v/>
      </c>
      <c r="O25" s="415" t="str">
        <f t="shared" si="4"/>
        <v/>
      </c>
      <c r="P25" s="416" t="str">
        <f>IF(B25=0, "",VLOOKUP(A25,'All Meals'!$A$12:$V$61,19))</f>
        <v/>
      </c>
      <c r="Q25" s="94" t="str">
        <f>IF(B25=0, "",VLOOKUP(A25,'All Meals'!$A$12:$V$61,20))</f>
        <v/>
      </c>
      <c r="R25" s="172" t="str">
        <f t="shared" si="0"/>
        <v/>
      </c>
      <c r="AB25" s="743"/>
      <c r="AC25" s="744"/>
      <c r="AD25" s="744"/>
      <c r="AE25" s="744"/>
      <c r="AF25" s="327"/>
      <c r="AG25" s="327"/>
      <c r="AH25" s="885"/>
      <c r="AI25" s="885"/>
      <c r="AJ25" s="885"/>
      <c r="AK25" s="885"/>
      <c r="AL25" s="327"/>
      <c r="AM25" s="327"/>
      <c r="AN25" s="746"/>
      <c r="AO25" s="746"/>
      <c r="AP25" s="746"/>
      <c r="AQ25" s="746"/>
      <c r="AR25" s="327"/>
      <c r="AS25" s="327"/>
      <c r="AT25" s="747"/>
      <c r="AU25" s="747"/>
      <c r="AV25" s="747"/>
      <c r="AW25" s="747"/>
      <c r="AX25" s="327"/>
      <c r="AY25" s="327"/>
      <c r="AZ25" s="862"/>
      <c r="BA25" s="863"/>
      <c r="BB25" s="863"/>
      <c r="BC25" s="864"/>
    </row>
    <row r="26" spans="1:57" ht="33.75" customHeight="1" thickBot="1">
      <c r="A26" s="425">
        <v>1</v>
      </c>
      <c r="B26" s="425">
        <f t="shared" si="5"/>
        <v>0</v>
      </c>
      <c r="C26" s="433">
        <v>20</v>
      </c>
      <c r="D26" s="60"/>
      <c r="E26" s="426" t="str">
        <f>IF(B26=0,"",FLOOR(VLOOKUP(A26,'All Meals'!$A$12:$V$61,4),0.25))</f>
        <v/>
      </c>
      <c r="F26" s="172" t="str">
        <f t="shared" si="1"/>
        <v/>
      </c>
      <c r="G26" s="426" t="str">
        <f>IF(B26=0,"",FLOOR(VLOOKUP(A26,'All Meals'!$A$12:$V$61,5),0.25))</f>
        <v/>
      </c>
      <c r="H26" s="173" t="str">
        <f t="shared" si="2"/>
        <v/>
      </c>
      <c r="I26" s="427" t="str">
        <f>IF(B26=0,"",FLOOR(VLOOKUP(A26,'All Meals'!$A$12:$V$61,6),0.25))</f>
        <v/>
      </c>
      <c r="J26" s="427" t="str">
        <f>IF(B26=0,"",FLOOR(VLOOKUP(A26,'All Meals'!$A$12:$V$61,7),0.25))</f>
        <v/>
      </c>
      <c r="K26" s="428" t="str">
        <f>IF(B26=0, "",VLOOKUP(A26,'All Meals'!$A$12:$V$61,10))</f>
        <v/>
      </c>
      <c r="L26" s="95" t="str">
        <f t="shared" si="3"/>
        <v/>
      </c>
      <c r="M26" s="429" t="str">
        <f>IF(B26=0, "",VLOOKUP(A26,'All Meals'!$A$12:$V$61,13))</f>
        <v/>
      </c>
      <c r="N26" s="428" t="str">
        <f>IF(B26=0, "",VLOOKUP(A26,'All Meals'!$A$12:$V$61,16))</f>
        <v/>
      </c>
      <c r="O26" s="415" t="str">
        <f t="shared" si="4"/>
        <v/>
      </c>
      <c r="P26" s="430" t="str">
        <f>IF(B26=0, "",VLOOKUP(A26,'All Meals'!$A$12:$V$61,19))</f>
        <v/>
      </c>
      <c r="Q26" s="428" t="str">
        <f>IF(B26=0, "",VLOOKUP(A26,'All Meals'!$A$12:$V$61,20))</f>
        <v/>
      </c>
      <c r="R26" s="174" t="str">
        <f t="shared" si="0"/>
        <v/>
      </c>
      <c r="AB26" s="736"/>
      <c r="AC26" s="737"/>
      <c r="AD26" s="737"/>
      <c r="AE26" s="737"/>
      <c r="AF26" s="328"/>
      <c r="AG26" s="328"/>
      <c r="AH26" s="886"/>
      <c r="AI26" s="886"/>
      <c r="AJ26" s="886"/>
      <c r="AK26" s="886"/>
      <c r="AL26" s="328"/>
      <c r="AM26" s="328"/>
      <c r="AN26" s="739"/>
      <c r="AO26" s="739"/>
      <c r="AP26" s="739"/>
      <c r="AQ26" s="739"/>
      <c r="AR26" s="328"/>
      <c r="AS26" s="328"/>
      <c r="AT26" s="740"/>
      <c r="AU26" s="740"/>
      <c r="AV26" s="740"/>
      <c r="AW26" s="740"/>
      <c r="AX26" s="328"/>
      <c r="AY26" s="328"/>
      <c r="AZ26" s="935"/>
      <c r="BA26" s="936"/>
      <c r="BB26" s="936"/>
      <c r="BC26" s="937"/>
    </row>
    <row r="27" spans="1:57" ht="33.75" customHeight="1">
      <c r="AB27" s="153"/>
    </row>
    <row r="28" spans="1:57" ht="33.75" customHeight="1">
      <c r="AB28" s="153"/>
      <c r="AE28" s="154"/>
    </row>
    <row r="29" spans="1:57" ht="33.75" customHeight="1"/>
    <row r="30" spans="1:57" ht="33.75" customHeight="1"/>
  </sheetData>
  <sheetProtection algorithmName="SHA-512" hashValue="3BfgvibducPJTVssRTVHB/9WZMcnj5H+4BmslJqfvxmtmBHnzWlDA+TrkAU19OuLfRAqguWzTXJEaE+PXcwnrA==" saltValue="yX8T2GxN1Wb4I8daYfpa5g==" spinCount="100000" sheet="1"/>
  <mergeCells count="127">
    <mergeCell ref="AT23:AW23"/>
    <mergeCell ref="AT9:AW9"/>
    <mergeCell ref="AB24:AE24"/>
    <mergeCell ref="AB25:AE25"/>
    <mergeCell ref="BE5:BE6"/>
    <mergeCell ref="AV7:AV8"/>
    <mergeCell ref="AW7:AW8"/>
    <mergeCell ref="AX7:AX8"/>
    <mergeCell ref="AY7:AY8"/>
    <mergeCell ref="AW5:AW6"/>
    <mergeCell ref="AZ5:AZ6"/>
    <mergeCell ref="AZ9:BC9"/>
    <mergeCell ref="BA7:BA8"/>
    <mergeCell ref="BB7:BB8"/>
    <mergeCell ref="BC7:BC8"/>
    <mergeCell ref="AR7:AR8"/>
    <mergeCell ref="AS7:AS8"/>
    <mergeCell ref="AT7:AT8"/>
    <mergeCell ref="AZ7:AZ8"/>
    <mergeCell ref="AN22:AQ22"/>
    <mergeCell ref="AN23:AQ23"/>
    <mergeCell ref="AO7:AO8"/>
    <mergeCell ref="AP7:AP8"/>
    <mergeCell ref="AU7:AU8"/>
    <mergeCell ref="AT21:AW21"/>
    <mergeCell ref="AN9:AQ9"/>
    <mergeCell ref="AH9:AK9"/>
    <mergeCell ref="AK7:AK8"/>
    <mergeCell ref="AI7:AI8"/>
    <mergeCell ref="AH7:AH8"/>
    <mergeCell ref="AJ7:AJ8"/>
    <mergeCell ref="AZ26:BC26"/>
    <mergeCell ref="AB20:BC20"/>
    <mergeCell ref="AH25:AK25"/>
    <mergeCell ref="AZ21:BC21"/>
    <mergeCell ref="AZ22:BC22"/>
    <mergeCell ref="AZ23:BC23"/>
    <mergeCell ref="AZ24:BC24"/>
    <mergeCell ref="AT22:AW22"/>
    <mergeCell ref="AT26:AW26"/>
    <mergeCell ref="AN21:AQ21"/>
    <mergeCell ref="AN24:AQ24"/>
    <mergeCell ref="AN25:AQ25"/>
    <mergeCell ref="AN26:AQ26"/>
    <mergeCell ref="AT25:AW25"/>
    <mergeCell ref="AT24:AW24"/>
    <mergeCell ref="AH23:AK23"/>
    <mergeCell ref="AH21:AK21"/>
    <mergeCell ref="AB26:AE26"/>
    <mergeCell ref="AH26:AK26"/>
    <mergeCell ref="T22:V23"/>
    <mergeCell ref="Y22:Z23"/>
    <mergeCell ref="T11:Z12"/>
    <mergeCell ref="T19:Z19"/>
    <mergeCell ref="T20:V21"/>
    <mergeCell ref="Y20:Z21"/>
    <mergeCell ref="AB9:AE9"/>
    <mergeCell ref="Y14:Z14"/>
    <mergeCell ref="Y15:Z15"/>
    <mergeCell ref="T13:V18"/>
    <mergeCell ref="Y16:Z16"/>
    <mergeCell ref="Y17:Z17"/>
    <mergeCell ref="Y18:Z18"/>
    <mergeCell ref="Y13:Z13"/>
    <mergeCell ref="S9:V9"/>
    <mergeCell ref="AB21:AE21"/>
    <mergeCell ref="AB22:AE22"/>
    <mergeCell ref="AB23:AE23"/>
    <mergeCell ref="AZ25:BC25"/>
    <mergeCell ref="AH5:AH6"/>
    <mergeCell ref="AN5:AN6"/>
    <mergeCell ref="M5:M6"/>
    <mergeCell ref="T1:Z1"/>
    <mergeCell ref="AB1:BC1"/>
    <mergeCell ref="AB5:AB6"/>
    <mergeCell ref="T2:V2"/>
    <mergeCell ref="C1:R1"/>
    <mergeCell ref="S4:Z4"/>
    <mergeCell ref="AB3:AN3"/>
    <mergeCell ref="AB4:BC4"/>
    <mergeCell ref="D2:R2"/>
    <mergeCell ref="Q4:R4"/>
    <mergeCell ref="N5:N6"/>
    <mergeCell ref="Y2:Z2"/>
    <mergeCell ref="AE5:AE6"/>
    <mergeCell ref="Q5:Q6"/>
    <mergeCell ref="K5:K6"/>
    <mergeCell ref="AC7:AC8"/>
    <mergeCell ref="BC5:BC6"/>
    <mergeCell ref="AH24:AK24"/>
    <mergeCell ref="AH22:AK22"/>
    <mergeCell ref="AF7:AF8"/>
    <mergeCell ref="C4:D6"/>
    <mergeCell ref="C3:Z3"/>
    <mergeCell ref="K4:M4"/>
    <mergeCell ref="AB2:AW2"/>
    <mergeCell ref="AZ2:BD2"/>
    <mergeCell ref="G5:G6"/>
    <mergeCell ref="J5:J6"/>
    <mergeCell ref="N4:P4"/>
    <mergeCell ref="P5:P6"/>
    <mergeCell ref="G4:J4"/>
    <mergeCell ref="AT5:AT6"/>
    <mergeCell ref="S5:V5"/>
    <mergeCell ref="S6:V6"/>
    <mergeCell ref="BD5:BD6"/>
    <mergeCell ref="AQ5:AQ6"/>
    <mergeCell ref="E4:F4"/>
    <mergeCell ref="E5:E6"/>
    <mergeCell ref="Z5:Z8"/>
    <mergeCell ref="S8:V8"/>
    <mergeCell ref="F5:F6"/>
    <mergeCell ref="R5:R6"/>
    <mergeCell ref="L5:L6"/>
    <mergeCell ref="H5:H6"/>
    <mergeCell ref="I5:I6"/>
    <mergeCell ref="S7:V7"/>
    <mergeCell ref="AQ7:AQ8"/>
    <mergeCell ref="AK5:AK6"/>
    <mergeCell ref="O5:O6"/>
    <mergeCell ref="AB7:AB8"/>
    <mergeCell ref="AL7:AL8"/>
    <mergeCell ref="AM7:AM8"/>
    <mergeCell ref="AN7:AN8"/>
    <mergeCell ref="AE7:AE8"/>
    <mergeCell ref="AG7:AG8"/>
    <mergeCell ref="AD7:AD8"/>
  </mergeCells>
  <conditionalFormatting sqref="R7:R26 Z5 F7:J26 L7:L26 O7:O26 Z9">
    <cfRule type="containsText" dxfId="68" priority="17" stopIfTrue="1" operator="containsText" text="Yes">
      <formula>NOT(ISERROR(SEARCH("Yes",F5)))</formula>
    </cfRule>
    <cfRule type="containsText" dxfId="67" priority="18" stopIfTrue="1" operator="containsText" text="No">
      <formula>NOT(ISERROR(SEARCH("No",F5)))</formula>
    </cfRule>
  </conditionalFormatting>
  <conditionalFormatting sqref="AB9:AE9 AH9:AK9">
    <cfRule type="containsText" dxfId="66" priority="10" stopIfTrue="1" operator="containsText" text="Remember">
      <formula>NOT(ISERROR(SEARCH("Remember",AB9)))</formula>
    </cfRule>
  </conditionalFormatting>
  <conditionalFormatting sqref="AB20">
    <cfRule type="containsText" dxfId="65" priority="8" stopIfTrue="1" operator="containsText" text="You">
      <formula>NOT(ISERROR(SEARCH("You",AB20)))</formula>
    </cfRule>
  </conditionalFormatting>
  <conditionalFormatting sqref="AN9:AQ9">
    <cfRule type="containsText" dxfId="64" priority="3" stopIfTrue="1" operator="containsText" text="if">
      <formula>NOT(ISERROR(SEARCH("if",AN9)))</formula>
    </cfRule>
  </conditionalFormatting>
  <conditionalFormatting sqref="AB20">
    <cfRule type="containsText" dxfId="63" priority="2" stopIfTrue="1" operator="containsText" text="You">
      <formula>NOT(ISERROR(SEARCH("You",AB20)))</formula>
    </cfRule>
  </conditionalFormatting>
  <conditionalFormatting sqref="AB20">
    <cfRule type="containsText" dxfId="62" priority="1" stopIfTrue="1" operator="containsText" text="You">
      <formula>NOT(ISERROR(SEARCH("You",AB20)))</formula>
    </cfRule>
  </conditionalFormatting>
  <hyperlinks>
    <hyperlink ref="Y2:Z2" location="'Weekly Report'!A1" display="Go to Weekly Report" xr:uid="{00000000-0004-0000-0600-000000000000}"/>
    <hyperlink ref="T2:V2" location="'Menu Worksheet Instructions'!A1" display="Go to Instructions" xr:uid="{00000000-0004-0000-0600-000001000000}"/>
    <hyperlink ref="AZ2:BD2" r:id="rId1" display="https://foodbuyingguide.fns.usda.gov/files/Reports/USDA_FBG_Section2_Vegetables_YieldTable.pdf" xr:uid="{00000000-0004-0000-06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50" r:id="rId6" name="Drop Down 2">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2051" r:id="rId7" name="Drop Down 3">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2052" r:id="rId8" name="Drop Down 4">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2053" r:id="rId9" name="Drop Down 5">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2054" r:id="rId10" name="Drop Down 6">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2055" r:id="rId11" name="Drop Down 7">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2056" r:id="rId12" name="Drop Down 8">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2057" r:id="rId13" name="Drop Down 9">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2058" r:id="rId14" name="Drop Down 10">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2059" r:id="rId15" name="Drop Down 11">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2060" r:id="rId16" name="Drop Down 12">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2061" r:id="rId17" name="Drop Down 13">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2062" r:id="rId18" name="Drop Down 14">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2063" r:id="rId19" name="Drop Down 15">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2064" r:id="rId20" name="Drop Down 16">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2065" r:id="rId21" name="Drop Down 17">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2066" r:id="rId22" name="Drop Down 18">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2067" r:id="rId23" name="Drop Down 19">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2068" r:id="rId24" name="Drop Down 20">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2069" r:id="rId25" name="Drop Down 21">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2101" r:id="rId26" name="Check Box 53">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102" r:id="rId27" name="Check Box 54">
              <controlPr defaultSize="0" autoFill="0" autoLine="0" autoPict="0">
                <anchor moveWithCells="1">
                  <from>
                    <xdr:col>24</xdr:col>
                    <xdr:colOff>190500</xdr:colOff>
                    <xdr:row>5</xdr:row>
                    <xdr:rowOff>152400</xdr:rowOff>
                  </from>
                  <to>
                    <xdr:col>24</xdr:col>
                    <xdr:colOff>504825</xdr:colOff>
                    <xdr:row>5</xdr:row>
                    <xdr:rowOff>371475</xdr:rowOff>
                  </to>
                </anchor>
              </controlPr>
            </control>
          </mc:Choice>
        </mc:AlternateContent>
        <mc:AlternateContent xmlns:mc="http://schemas.openxmlformats.org/markup-compatibility/2006">
          <mc:Choice Requires="x14">
            <control shapeId="2103" r:id="rId28" name="Check Box 55">
              <controlPr defaultSize="0" autoFill="0" autoLine="0" autoPict="0">
                <anchor moveWithCells="1">
                  <from>
                    <xdr:col>24</xdr:col>
                    <xdr:colOff>190500</xdr:colOff>
                    <xdr:row>6</xdr:row>
                    <xdr:rowOff>123825</xdr:rowOff>
                  </from>
                  <to>
                    <xdr:col>24</xdr:col>
                    <xdr:colOff>504825</xdr:colOff>
                    <xdr:row>6</xdr:row>
                    <xdr:rowOff>342900</xdr:rowOff>
                  </to>
                </anchor>
              </controlPr>
            </control>
          </mc:Choice>
        </mc:AlternateContent>
        <mc:AlternateContent xmlns:mc="http://schemas.openxmlformats.org/markup-compatibility/2006">
          <mc:Choice Requires="x14">
            <control shapeId="2104" r:id="rId29" name="Check Box 56">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105" r:id="rId30" name="Check Box 57">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106" r:id="rId31" name="Drop Down 58">
              <controlPr defaultSize="0" autoLine="0" autoPict="0">
                <anchor moveWithCells="1">
                  <from>
                    <xdr:col>27</xdr:col>
                    <xdr:colOff>123825</xdr:colOff>
                    <xdr:row>9</xdr:row>
                    <xdr:rowOff>76200</xdr:rowOff>
                  </from>
                  <to>
                    <xdr:col>27</xdr:col>
                    <xdr:colOff>2486025</xdr:colOff>
                    <xdr:row>9</xdr:row>
                    <xdr:rowOff>342900</xdr:rowOff>
                  </to>
                </anchor>
              </controlPr>
            </control>
          </mc:Choice>
        </mc:AlternateContent>
        <mc:AlternateContent xmlns:mc="http://schemas.openxmlformats.org/markup-compatibility/2006">
          <mc:Choice Requires="x14">
            <control shapeId="2107" r:id="rId32" name="Drop Down 59">
              <controlPr defaultSize="0" autoLine="0" autoPict="0">
                <anchor moveWithCells="1">
                  <from>
                    <xdr:col>27</xdr:col>
                    <xdr:colOff>123825</xdr:colOff>
                    <xdr:row>10</xdr:row>
                    <xdr:rowOff>85725</xdr:rowOff>
                  </from>
                  <to>
                    <xdr:col>27</xdr:col>
                    <xdr:colOff>2486025</xdr:colOff>
                    <xdr:row>10</xdr:row>
                    <xdr:rowOff>381000</xdr:rowOff>
                  </to>
                </anchor>
              </controlPr>
            </control>
          </mc:Choice>
        </mc:AlternateContent>
        <mc:AlternateContent xmlns:mc="http://schemas.openxmlformats.org/markup-compatibility/2006">
          <mc:Choice Requires="x14">
            <control shapeId="2108" r:id="rId33" name="Drop Down 60">
              <controlPr defaultSize="0" autoLine="0" autoPict="0">
                <anchor moveWithCells="1">
                  <from>
                    <xdr:col>27</xdr:col>
                    <xdr:colOff>123825</xdr:colOff>
                    <xdr:row>11</xdr:row>
                    <xdr:rowOff>85725</xdr:rowOff>
                  </from>
                  <to>
                    <xdr:col>27</xdr:col>
                    <xdr:colOff>2486025</xdr:colOff>
                    <xdr:row>11</xdr:row>
                    <xdr:rowOff>381000</xdr:rowOff>
                  </to>
                </anchor>
              </controlPr>
            </control>
          </mc:Choice>
        </mc:AlternateContent>
        <mc:AlternateContent xmlns:mc="http://schemas.openxmlformats.org/markup-compatibility/2006">
          <mc:Choice Requires="x14">
            <control shapeId="2109" r:id="rId34" name="Drop Down 61">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110" r:id="rId35" name="Drop Down 62">
              <controlPr defaultSize="0" autoLine="0" autoPict="0">
                <anchor moveWithCells="1">
                  <from>
                    <xdr:col>27</xdr:col>
                    <xdr:colOff>123825</xdr:colOff>
                    <xdr:row>13</xdr:row>
                    <xdr:rowOff>76200</xdr:rowOff>
                  </from>
                  <to>
                    <xdr:col>27</xdr:col>
                    <xdr:colOff>2486025</xdr:colOff>
                    <xdr:row>13</xdr:row>
                    <xdr:rowOff>342900</xdr:rowOff>
                  </to>
                </anchor>
              </controlPr>
            </control>
          </mc:Choice>
        </mc:AlternateContent>
        <mc:AlternateContent xmlns:mc="http://schemas.openxmlformats.org/markup-compatibility/2006">
          <mc:Choice Requires="x14">
            <control shapeId="2111" r:id="rId36" name="Drop Down 63">
              <controlPr defaultSize="0" autoLine="0" autoPict="0">
                <anchor moveWithCells="1">
                  <from>
                    <xdr:col>27</xdr:col>
                    <xdr:colOff>123825</xdr:colOff>
                    <xdr:row>14</xdr:row>
                    <xdr:rowOff>76200</xdr:rowOff>
                  </from>
                  <to>
                    <xdr:col>27</xdr:col>
                    <xdr:colOff>2486025</xdr:colOff>
                    <xdr:row>14</xdr:row>
                    <xdr:rowOff>342900</xdr:rowOff>
                  </to>
                </anchor>
              </controlPr>
            </control>
          </mc:Choice>
        </mc:AlternateContent>
        <mc:AlternateContent xmlns:mc="http://schemas.openxmlformats.org/markup-compatibility/2006">
          <mc:Choice Requires="x14">
            <control shapeId="2112" r:id="rId37" name="Drop Down 64">
              <controlPr defaultSize="0" autoLine="0" autoPict="0">
                <anchor moveWithCells="1">
                  <from>
                    <xdr:col>27</xdr:col>
                    <xdr:colOff>123825</xdr:colOff>
                    <xdr:row>15</xdr:row>
                    <xdr:rowOff>76200</xdr:rowOff>
                  </from>
                  <to>
                    <xdr:col>27</xdr:col>
                    <xdr:colOff>2486025</xdr:colOff>
                    <xdr:row>15</xdr:row>
                    <xdr:rowOff>342900</xdr:rowOff>
                  </to>
                </anchor>
              </controlPr>
            </control>
          </mc:Choice>
        </mc:AlternateContent>
        <mc:AlternateContent xmlns:mc="http://schemas.openxmlformats.org/markup-compatibility/2006">
          <mc:Choice Requires="x14">
            <control shapeId="2113" r:id="rId38" name="Drop Down 65">
              <controlPr defaultSize="0" autoLine="0" autoPict="0">
                <anchor moveWithCells="1">
                  <from>
                    <xdr:col>27</xdr:col>
                    <xdr:colOff>123825</xdr:colOff>
                    <xdr:row>16</xdr:row>
                    <xdr:rowOff>76200</xdr:rowOff>
                  </from>
                  <to>
                    <xdr:col>27</xdr:col>
                    <xdr:colOff>2486025</xdr:colOff>
                    <xdr:row>16</xdr:row>
                    <xdr:rowOff>342900</xdr:rowOff>
                  </to>
                </anchor>
              </controlPr>
            </control>
          </mc:Choice>
        </mc:AlternateContent>
        <mc:AlternateContent xmlns:mc="http://schemas.openxmlformats.org/markup-compatibility/2006">
          <mc:Choice Requires="x14">
            <control shapeId="2115" r:id="rId39" name="Drop Down 67">
              <controlPr defaultSize="0" autoLine="0" autoPict="0">
                <anchor moveWithCells="1">
                  <from>
                    <xdr:col>27</xdr:col>
                    <xdr:colOff>123825</xdr:colOff>
                    <xdr:row>18</xdr:row>
                    <xdr:rowOff>76200</xdr:rowOff>
                  </from>
                  <to>
                    <xdr:col>27</xdr:col>
                    <xdr:colOff>2486025</xdr:colOff>
                    <xdr:row>18</xdr:row>
                    <xdr:rowOff>342900</xdr:rowOff>
                  </to>
                </anchor>
              </controlPr>
            </control>
          </mc:Choice>
        </mc:AlternateContent>
        <mc:AlternateContent xmlns:mc="http://schemas.openxmlformats.org/markup-compatibility/2006">
          <mc:Choice Requires="x14">
            <control shapeId="2121" r:id="rId40" name="Drop Down 73">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122" r:id="rId41" name="Drop Down 74">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123" r:id="rId42" name="Drop Down 75">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124" r:id="rId43" name="Drop Down 76">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125" r:id="rId44" name="Drop Down 77">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126" r:id="rId45" name="Drop Down 78">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127" r:id="rId46" name="Drop Down 79">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128" r:id="rId47" name="Drop Down 80">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129" r:id="rId48" name="Drop Down 81">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130" r:id="rId49" name="Drop Down 82">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131" r:id="rId50" name="Drop Down 83">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141" r:id="rId51" name="Drop Down 93">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142" r:id="rId52" name="Drop Down 94">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143" r:id="rId53" name="Drop Down 95">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144" r:id="rId54" name="Drop Down 96">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145" r:id="rId55" name="Drop Down 97">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146" r:id="rId56" name="Drop Down 98">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147" r:id="rId57" name="Drop Down 99">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148" r:id="rId58" name="Drop Down 100">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149" r:id="rId59" name="Drop Down 101">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150" r:id="rId60" name="Drop Down 102">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151" r:id="rId61" name="Drop Down 103">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152" r:id="rId62" name="Drop Down 104">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153" r:id="rId63" name="Drop Down 105">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154" r:id="rId64" name="Drop Down 106">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155" r:id="rId65" name="Drop Down 107">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156" r:id="rId66" name="Drop Down 108">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157" r:id="rId67" name="Drop Down 109">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158" r:id="rId68" name="Drop Down 110">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159" r:id="rId69" name="Drop Down 111">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160" r:id="rId70" name="Drop Down 112">
              <controlPr defaultSize="0" autoLine="0" autoPict="0">
                <anchor moveWithCells="1">
                  <from>
                    <xdr:col>39</xdr:col>
                    <xdr:colOff>76200</xdr:colOff>
                    <xdr:row>9</xdr:row>
                    <xdr:rowOff>85725</xdr:rowOff>
                  </from>
                  <to>
                    <xdr:col>39</xdr:col>
                    <xdr:colOff>2428875</xdr:colOff>
                    <xdr:row>9</xdr:row>
                    <xdr:rowOff>342900</xdr:rowOff>
                  </to>
                </anchor>
              </controlPr>
            </control>
          </mc:Choice>
        </mc:AlternateContent>
        <mc:AlternateContent xmlns:mc="http://schemas.openxmlformats.org/markup-compatibility/2006">
          <mc:Choice Requires="x14">
            <control shapeId="2161" r:id="rId71" name="Drop Down 113">
              <controlPr defaultSize="0" autoLine="0" autoPict="0">
                <anchor moveWithCells="1">
                  <from>
                    <xdr:col>39</xdr:col>
                    <xdr:colOff>76200</xdr:colOff>
                    <xdr:row>10</xdr:row>
                    <xdr:rowOff>85725</xdr:rowOff>
                  </from>
                  <to>
                    <xdr:col>39</xdr:col>
                    <xdr:colOff>2428875</xdr:colOff>
                    <xdr:row>10</xdr:row>
                    <xdr:rowOff>342900</xdr:rowOff>
                  </to>
                </anchor>
              </controlPr>
            </control>
          </mc:Choice>
        </mc:AlternateContent>
        <mc:AlternateContent xmlns:mc="http://schemas.openxmlformats.org/markup-compatibility/2006">
          <mc:Choice Requires="x14">
            <control shapeId="2162" r:id="rId72" name="Drop Down 114">
              <controlPr defaultSize="0" autoLine="0" autoPict="0">
                <anchor moveWithCells="1">
                  <from>
                    <xdr:col>39</xdr:col>
                    <xdr:colOff>76200</xdr:colOff>
                    <xdr:row>11</xdr:row>
                    <xdr:rowOff>85725</xdr:rowOff>
                  </from>
                  <to>
                    <xdr:col>39</xdr:col>
                    <xdr:colOff>2428875</xdr:colOff>
                    <xdr:row>11</xdr:row>
                    <xdr:rowOff>342900</xdr:rowOff>
                  </to>
                </anchor>
              </controlPr>
            </control>
          </mc:Choice>
        </mc:AlternateContent>
        <mc:AlternateContent xmlns:mc="http://schemas.openxmlformats.org/markup-compatibility/2006">
          <mc:Choice Requires="x14">
            <control shapeId="2163" r:id="rId73" name="Drop Down 115">
              <controlPr defaultSize="0" autoLine="0" autoPict="0">
                <anchor moveWithCells="1">
                  <from>
                    <xdr:col>39</xdr:col>
                    <xdr:colOff>76200</xdr:colOff>
                    <xdr:row>12</xdr:row>
                    <xdr:rowOff>85725</xdr:rowOff>
                  </from>
                  <to>
                    <xdr:col>39</xdr:col>
                    <xdr:colOff>2428875</xdr:colOff>
                    <xdr:row>12</xdr:row>
                    <xdr:rowOff>342900</xdr:rowOff>
                  </to>
                </anchor>
              </controlPr>
            </control>
          </mc:Choice>
        </mc:AlternateContent>
        <mc:AlternateContent xmlns:mc="http://schemas.openxmlformats.org/markup-compatibility/2006">
          <mc:Choice Requires="x14">
            <control shapeId="2164" r:id="rId74" name="Drop Down 116">
              <controlPr defaultSize="0" autoLine="0" autoPict="0">
                <anchor moveWithCells="1">
                  <from>
                    <xdr:col>39</xdr:col>
                    <xdr:colOff>76200</xdr:colOff>
                    <xdr:row>13</xdr:row>
                    <xdr:rowOff>85725</xdr:rowOff>
                  </from>
                  <to>
                    <xdr:col>39</xdr:col>
                    <xdr:colOff>2428875</xdr:colOff>
                    <xdr:row>13</xdr:row>
                    <xdr:rowOff>342900</xdr:rowOff>
                  </to>
                </anchor>
              </controlPr>
            </control>
          </mc:Choice>
        </mc:AlternateContent>
        <mc:AlternateContent xmlns:mc="http://schemas.openxmlformats.org/markup-compatibility/2006">
          <mc:Choice Requires="x14">
            <control shapeId="2165" r:id="rId75" name="Drop Down 117">
              <controlPr defaultSize="0" autoLine="0" autoPict="0">
                <anchor moveWithCells="1">
                  <from>
                    <xdr:col>39</xdr:col>
                    <xdr:colOff>76200</xdr:colOff>
                    <xdr:row>14</xdr:row>
                    <xdr:rowOff>85725</xdr:rowOff>
                  </from>
                  <to>
                    <xdr:col>39</xdr:col>
                    <xdr:colOff>2428875</xdr:colOff>
                    <xdr:row>14</xdr:row>
                    <xdr:rowOff>342900</xdr:rowOff>
                  </to>
                </anchor>
              </controlPr>
            </control>
          </mc:Choice>
        </mc:AlternateContent>
        <mc:AlternateContent xmlns:mc="http://schemas.openxmlformats.org/markup-compatibility/2006">
          <mc:Choice Requires="x14">
            <control shapeId="2166" r:id="rId76" name="Drop Down 118">
              <controlPr defaultSize="0" autoLine="0" autoPict="0">
                <anchor moveWithCells="1">
                  <from>
                    <xdr:col>39</xdr:col>
                    <xdr:colOff>76200</xdr:colOff>
                    <xdr:row>15</xdr:row>
                    <xdr:rowOff>85725</xdr:rowOff>
                  </from>
                  <to>
                    <xdr:col>39</xdr:col>
                    <xdr:colOff>2428875</xdr:colOff>
                    <xdr:row>15</xdr:row>
                    <xdr:rowOff>342900</xdr:rowOff>
                  </to>
                </anchor>
              </controlPr>
            </control>
          </mc:Choice>
        </mc:AlternateContent>
        <mc:AlternateContent xmlns:mc="http://schemas.openxmlformats.org/markup-compatibility/2006">
          <mc:Choice Requires="x14">
            <control shapeId="2167" r:id="rId77" name="Drop Down 119">
              <controlPr defaultSize="0" autoLine="0" autoPict="0">
                <anchor moveWithCells="1">
                  <from>
                    <xdr:col>39</xdr:col>
                    <xdr:colOff>76200</xdr:colOff>
                    <xdr:row>16</xdr:row>
                    <xdr:rowOff>85725</xdr:rowOff>
                  </from>
                  <to>
                    <xdr:col>39</xdr:col>
                    <xdr:colOff>2428875</xdr:colOff>
                    <xdr:row>16</xdr:row>
                    <xdr:rowOff>342900</xdr:rowOff>
                  </to>
                </anchor>
              </controlPr>
            </control>
          </mc:Choice>
        </mc:AlternateContent>
        <mc:AlternateContent xmlns:mc="http://schemas.openxmlformats.org/markup-compatibility/2006">
          <mc:Choice Requires="x14">
            <control shapeId="2168" r:id="rId78" name="Drop Down 120">
              <controlPr defaultSize="0" autoLine="0" autoPict="0">
                <anchor moveWithCells="1">
                  <from>
                    <xdr:col>39</xdr:col>
                    <xdr:colOff>76200</xdr:colOff>
                    <xdr:row>17</xdr:row>
                    <xdr:rowOff>85725</xdr:rowOff>
                  </from>
                  <to>
                    <xdr:col>39</xdr:col>
                    <xdr:colOff>2428875</xdr:colOff>
                    <xdr:row>17</xdr:row>
                    <xdr:rowOff>342900</xdr:rowOff>
                  </to>
                </anchor>
              </controlPr>
            </control>
          </mc:Choice>
        </mc:AlternateContent>
        <mc:AlternateContent xmlns:mc="http://schemas.openxmlformats.org/markup-compatibility/2006">
          <mc:Choice Requires="x14">
            <control shapeId="2169" r:id="rId79" name="Drop Down 121">
              <controlPr defaultSize="0" autoLine="0" autoPict="0">
                <anchor moveWithCells="1">
                  <from>
                    <xdr:col>39</xdr:col>
                    <xdr:colOff>76200</xdr:colOff>
                    <xdr:row>18</xdr:row>
                    <xdr:rowOff>85725</xdr:rowOff>
                  </from>
                  <to>
                    <xdr:col>39</xdr:col>
                    <xdr:colOff>2428875</xdr:colOff>
                    <xdr:row>18</xdr:row>
                    <xdr:rowOff>342900</xdr:rowOff>
                  </to>
                </anchor>
              </controlPr>
            </control>
          </mc:Choice>
        </mc:AlternateContent>
        <mc:AlternateContent xmlns:mc="http://schemas.openxmlformats.org/markup-compatibility/2006">
          <mc:Choice Requires="x14">
            <control shapeId="2170" r:id="rId80" name="Drop Down 122">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171" r:id="rId81" name="Drop Down 123">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172" r:id="rId82" name="Drop Down 124">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173" r:id="rId83" name="Drop Down 125">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174" r:id="rId84" name="Drop Down 126">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175" r:id="rId85" name="Drop Down 127">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176" r:id="rId86" name="Drop Down 128">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177" r:id="rId87" name="Drop Down 129">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178" r:id="rId88" name="Drop Down 130">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179" r:id="rId89" name="Drop Down 131">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180" r:id="rId90" name="Drop Down 132">
              <controlPr defaultSize="0" autoLine="0" autoPict="0">
                <anchor moveWithCells="1">
                  <from>
                    <xdr:col>45</xdr:col>
                    <xdr:colOff>76200</xdr:colOff>
                    <xdr:row>9</xdr:row>
                    <xdr:rowOff>85725</xdr:rowOff>
                  </from>
                  <to>
                    <xdr:col>45</xdr:col>
                    <xdr:colOff>2428875</xdr:colOff>
                    <xdr:row>9</xdr:row>
                    <xdr:rowOff>342900</xdr:rowOff>
                  </to>
                </anchor>
              </controlPr>
            </control>
          </mc:Choice>
        </mc:AlternateContent>
        <mc:AlternateContent xmlns:mc="http://schemas.openxmlformats.org/markup-compatibility/2006">
          <mc:Choice Requires="x14">
            <control shapeId="2181" r:id="rId91" name="Drop Down 133">
              <controlPr defaultSize="0" autoLine="0" autoPict="0">
                <anchor moveWithCells="1">
                  <from>
                    <xdr:col>45</xdr:col>
                    <xdr:colOff>76200</xdr:colOff>
                    <xdr:row>10</xdr:row>
                    <xdr:rowOff>85725</xdr:rowOff>
                  </from>
                  <to>
                    <xdr:col>45</xdr:col>
                    <xdr:colOff>2428875</xdr:colOff>
                    <xdr:row>10</xdr:row>
                    <xdr:rowOff>342900</xdr:rowOff>
                  </to>
                </anchor>
              </controlPr>
            </control>
          </mc:Choice>
        </mc:AlternateContent>
        <mc:AlternateContent xmlns:mc="http://schemas.openxmlformats.org/markup-compatibility/2006">
          <mc:Choice Requires="x14">
            <control shapeId="2182" r:id="rId92" name="Drop Down 134">
              <controlPr defaultSize="0" autoLine="0" autoPict="0">
                <anchor moveWithCells="1">
                  <from>
                    <xdr:col>45</xdr:col>
                    <xdr:colOff>76200</xdr:colOff>
                    <xdr:row>11</xdr:row>
                    <xdr:rowOff>85725</xdr:rowOff>
                  </from>
                  <to>
                    <xdr:col>45</xdr:col>
                    <xdr:colOff>2428875</xdr:colOff>
                    <xdr:row>11</xdr:row>
                    <xdr:rowOff>342900</xdr:rowOff>
                  </to>
                </anchor>
              </controlPr>
            </control>
          </mc:Choice>
        </mc:AlternateContent>
        <mc:AlternateContent xmlns:mc="http://schemas.openxmlformats.org/markup-compatibility/2006">
          <mc:Choice Requires="x14">
            <control shapeId="2183" r:id="rId93" name="Drop Down 135">
              <controlPr defaultSize="0" autoLine="0" autoPict="0">
                <anchor moveWithCells="1">
                  <from>
                    <xdr:col>45</xdr:col>
                    <xdr:colOff>76200</xdr:colOff>
                    <xdr:row>12</xdr:row>
                    <xdr:rowOff>85725</xdr:rowOff>
                  </from>
                  <to>
                    <xdr:col>45</xdr:col>
                    <xdr:colOff>2428875</xdr:colOff>
                    <xdr:row>12</xdr:row>
                    <xdr:rowOff>342900</xdr:rowOff>
                  </to>
                </anchor>
              </controlPr>
            </control>
          </mc:Choice>
        </mc:AlternateContent>
        <mc:AlternateContent xmlns:mc="http://schemas.openxmlformats.org/markup-compatibility/2006">
          <mc:Choice Requires="x14">
            <control shapeId="2184" r:id="rId94" name="Drop Down 136">
              <controlPr defaultSize="0" autoLine="0" autoPict="0">
                <anchor moveWithCells="1">
                  <from>
                    <xdr:col>45</xdr:col>
                    <xdr:colOff>76200</xdr:colOff>
                    <xdr:row>13</xdr:row>
                    <xdr:rowOff>85725</xdr:rowOff>
                  </from>
                  <to>
                    <xdr:col>45</xdr:col>
                    <xdr:colOff>2428875</xdr:colOff>
                    <xdr:row>13</xdr:row>
                    <xdr:rowOff>342900</xdr:rowOff>
                  </to>
                </anchor>
              </controlPr>
            </control>
          </mc:Choice>
        </mc:AlternateContent>
        <mc:AlternateContent xmlns:mc="http://schemas.openxmlformats.org/markup-compatibility/2006">
          <mc:Choice Requires="x14">
            <control shapeId="2185" r:id="rId95" name="Drop Down 137">
              <controlPr defaultSize="0" autoLine="0" autoPict="0">
                <anchor moveWithCells="1">
                  <from>
                    <xdr:col>45</xdr:col>
                    <xdr:colOff>76200</xdr:colOff>
                    <xdr:row>14</xdr:row>
                    <xdr:rowOff>85725</xdr:rowOff>
                  </from>
                  <to>
                    <xdr:col>45</xdr:col>
                    <xdr:colOff>2428875</xdr:colOff>
                    <xdr:row>14</xdr:row>
                    <xdr:rowOff>342900</xdr:rowOff>
                  </to>
                </anchor>
              </controlPr>
            </control>
          </mc:Choice>
        </mc:AlternateContent>
        <mc:AlternateContent xmlns:mc="http://schemas.openxmlformats.org/markup-compatibility/2006">
          <mc:Choice Requires="x14">
            <control shapeId="2186" r:id="rId96" name="Drop Down 138">
              <controlPr defaultSize="0" autoLine="0" autoPict="0">
                <anchor moveWithCells="1">
                  <from>
                    <xdr:col>45</xdr:col>
                    <xdr:colOff>76200</xdr:colOff>
                    <xdr:row>15</xdr:row>
                    <xdr:rowOff>85725</xdr:rowOff>
                  </from>
                  <to>
                    <xdr:col>45</xdr:col>
                    <xdr:colOff>2428875</xdr:colOff>
                    <xdr:row>15</xdr:row>
                    <xdr:rowOff>342900</xdr:rowOff>
                  </to>
                </anchor>
              </controlPr>
            </control>
          </mc:Choice>
        </mc:AlternateContent>
        <mc:AlternateContent xmlns:mc="http://schemas.openxmlformats.org/markup-compatibility/2006">
          <mc:Choice Requires="x14">
            <control shapeId="2187" r:id="rId97" name="Drop Down 139">
              <controlPr defaultSize="0" autoLine="0" autoPict="0">
                <anchor moveWithCells="1">
                  <from>
                    <xdr:col>45</xdr:col>
                    <xdr:colOff>76200</xdr:colOff>
                    <xdr:row>16</xdr:row>
                    <xdr:rowOff>85725</xdr:rowOff>
                  </from>
                  <to>
                    <xdr:col>45</xdr:col>
                    <xdr:colOff>2428875</xdr:colOff>
                    <xdr:row>16</xdr:row>
                    <xdr:rowOff>342900</xdr:rowOff>
                  </to>
                </anchor>
              </controlPr>
            </control>
          </mc:Choice>
        </mc:AlternateContent>
        <mc:AlternateContent xmlns:mc="http://schemas.openxmlformats.org/markup-compatibility/2006">
          <mc:Choice Requires="x14">
            <control shapeId="2188" r:id="rId98" name="Drop Down 140">
              <controlPr defaultSize="0" autoLine="0" autoPict="0">
                <anchor moveWithCells="1">
                  <from>
                    <xdr:col>45</xdr:col>
                    <xdr:colOff>76200</xdr:colOff>
                    <xdr:row>17</xdr:row>
                    <xdr:rowOff>85725</xdr:rowOff>
                  </from>
                  <to>
                    <xdr:col>45</xdr:col>
                    <xdr:colOff>2428875</xdr:colOff>
                    <xdr:row>17</xdr:row>
                    <xdr:rowOff>342900</xdr:rowOff>
                  </to>
                </anchor>
              </controlPr>
            </control>
          </mc:Choice>
        </mc:AlternateContent>
        <mc:AlternateContent xmlns:mc="http://schemas.openxmlformats.org/markup-compatibility/2006">
          <mc:Choice Requires="x14">
            <control shapeId="2189" r:id="rId99" name="Drop Down 141">
              <controlPr defaultSize="0" autoLine="0" autoPict="0">
                <anchor moveWithCells="1">
                  <from>
                    <xdr:col>45</xdr:col>
                    <xdr:colOff>76200</xdr:colOff>
                    <xdr:row>18</xdr:row>
                    <xdr:rowOff>85725</xdr:rowOff>
                  </from>
                  <to>
                    <xdr:col>45</xdr:col>
                    <xdr:colOff>2428875</xdr:colOff>
                    <xdr:row>18</xdr:row>
                    <xdr:rowOff>342900</xdr:rowOff>
                  </to>
                </anchor>
              </controlPr>
            </control>
          </mc:Choice>
        </mc:AlternateContent>
        <mc:AlternateContent xmlns:mc="http://schemas.openxmlformats.org/markup-compatibility/2006">
          <mc:Choice Requires="x14">
            <control shapeId="2190" r:id="rId100" name="Drop Down 142">
              <controlPr defaultSize="0" autoLine="0" autoPict="0">
                <anchor moveWithCells="1">
                  <from>
                    <xdr:col>48</xdr:col>
                    <xdr:colOff>57150</xdr:colOff>
                    <xdr:row>9</xdr:row>
                    <xdr:rowOff>76200</xdr:rowOff>
                  </from>
                  <to>
                    <xdr:col>48</xdr:col>
                    <xdr:colOff>876300</xdr:colOff>
                    <xdr:row>9</xdr:row>
                    <xdr:rowOff>342900</xdr:rowOff>
                  </to>
                </anchor>
              </controlPr>
            </control>
          </mc:Choice>
        </mc:AlternateContent>
        <mc:AlternateContent xmlns:mc="http://schemas.openxmlformats.org/markup-compatibility/2006">
          <mc:Choice Requires="x14">
            <control shapeId="2191" r:id="rId101" name="Drop Down 143">
              <controlPr defaultSize="0" autoLine="0" autoPict="0">
                <anchor moveWithCells="1">
                  <from>
                    <xdr:col>48</xdr:col>
                    <xdr:colOff>57150</xdr:colOff>
                    <xdr:row>10</xdr:row>
                    <xdr:rowOff>76200</xdr:rowOff>
                  </from>
                  <to>
                    <xdr:col>48</xdr:col>
                    <xdr:colOff>876300</xdr:colOff>
                    <xdr:row>10</xdr:row>
                    <xdr:rowOff>342900</xdr:rowOff>
                  </to>
                </anchor>
              </controlPr>
            </control>
          </mc:Choice>
        </mc:AlternateContent>
        <mc:AlternateContent xmlns:mc="http://schemas.openxmlformats.org/markup-compatibility/2006">
          <mc:Choice Requires="x14">
            <control shapeId="2192" r:id="rId102" name="Drop Down 144">
              <controlPr defaultSize="0" autoLine="0" autoPict="0">
                <anchor moveWithCells="1">
                  <from>
                    <xdr:col>48</xdr:col>
                    <xdr:colOff>38100</xdr:colOff>
                    <xdr:row>11</xdr:row>
                    <xdr:rowOff>76200</xdr:rowOff>
                  </from>
                  <to>
                    <xdr:col>48</xdr:col>
                    <xdr:colOff>857250</xdr:colOff>
                    <xdr:row>11</xdr:row>
                    <xdr:rowOff>342900</xdr:rowOff>
                  </to>
                </anchor>
              </controlPr>
            </control>
          </mc:Choice>
        </mc:AlternateContent>
        <mc:AlternateContent xmlns:mc="http://schemas.openxmlformats.org/markup-compatibility/2006">
          <mc:Choice Requires="x14">
            <control shapeId="2193" r:id="rId103" name="Drop Down 145">
              <controlPr defaultSize="0" autoLine="0" autoPict="0">
                <anchor moveWithCells="1">
                  <from>
                    <xdr:col>48</xdr:col>
                    <xdr:colOff>76200</xdr:colOff>
                    <xdr:row>12</xdr:row>
                    <xdr:rowOff>76200</xdr:rowOff>
                  </from>
                  <to>
                    <xdr:col>48</xdr:col>
                    <xdr:colOff>895350</xdr:colOff>
                    <xdr:row>12</xdr:row>
                    <xdr:rowOff>342900</xdr:rowOff>
                  </to>
                </anchor>
              </controlPr>
            </control>
          </mc:Choice>
        </mc:AlternateContent>
        <mc:AlternateContent xmlns:mc="http://schemas.openxmlformats.org/markup-compatibility/2006">
          <mc:Choice Requires="x14">
            <control shapeId="2194" r:id="rId104" name="Drop Down 146">
              <controlPr defaultSize="0" autoLine="0" autoPict="0">
                <anchor moveWithCells="1">
                  <from>
                    <xdr:col>48</xdr:col>
                    <xdr:colOff>76200</xdr:colOff>
                    <xdr:row>13</xdr:row>
                    <xdr:rowOff>76200</xdr:rowOff>
                  </from>
                  <to>
                    <xdr:col>48</xdr:col>
                    <xdr:colOff>895350</xdr:colOff>
                    <xdr:row>13</xdr:row>
                    <xdr:rowOff>342900</xdr:rowOff>
                  </to>
                </anchor>
              </controlPr>
            </control>
          </mc:Choice>
        </mc:AlternateContent>
        <mc:AlternateContent xmlns:mc="http://schemas.openxmlformats.org/markup-compatibility/2006">
          <mc:Choice Requires="x14">
            <control shapeId="2195" r:id="rId105" name="Drop Down 147">
              <controlPr defaultSize="0" autoLine="0" autoPict="0">
                <anchor moveWithCells="1">
                  <from>
                    <xdr:col>48</xdr:col>
                    <xdr:colOff>76200</xdr:colOff>
                    <xdr:row>14</xdr:row>
                    <xdr:rowOff>76200</xdr:rowOff>
                  </from>
                  <to>
                    <xdr:col>48</xdr:col>
                    <xdr:colOff>895350</xdr:colOff>
                    <xdr:row>14</xdr:row>
                    <xdr:rowOff>342900</xdr:rowOff>
                  </to>
                </anchor>
              </controlPr>
            </control>
          </mc:Choice>
        </mc:AlternateContent>
        <mc:AlternateContent xmlns:mc="http://schemas.openxmlformats.org/markup-compatibility/2006">
          <mc:Choice Requires="x14">
            <control shapeId="2196" r:id="rId106" name="Drop Down 148">
              <controlPr defaultSize="0" autoLine="0" autoPict="0">
                <anchor moveWithCells="1">
                  <from>
                    <xdr:col>48</xdr:col>
                    <xdr:colOff>76200</xdr:colOff>
                    <xdr:row>15</xdr:row>
                    <xdr:rowOff>85725</xdr:rowOff>
                  </from>
                  <to>
                    <xdr:col>48</xdr:col>
                    <xdr:colOff>895350</xdr:colOff>
                    <xdr:row>15</xdr:row>
                    <xdr:rowOff>342900</xdr:rowOff>
                  </to>
                </anchor>
              </controlPr>
            </control>
          </mc:Choice>
        </mc:AlternateContent>
        <mc:AlternateContent xmlns:mc="http://schemas.openxmlformats.org/markup-compatibility/2006">
          <mc:Choice Requires="x14">
            <control shapeId="2197" r:id="rId107" name="Drop Down 149">
              <controlPr defaultSize="0" autoLine="0" autoPict="0">
                <anchor moveWithCells="1">
                  <from>
                    <xdr:col>48</xdr:col>
                    <xdr:colOff>76200</xdr:colOff>
                    <xdr:row>16</xdr:row>
                    <xdr:rowOff>76200</xdr:rowOff>
                  </from>
                  <to>
                    <xdr:col>48</xdr:col>
                    <xdr:colOff>895350</xdr:colOff>
                    <xdr:row>16</xdr:row>
                    <xdr:rowOff>342900</xdr:rowOff>
                  </to>
                </anchor>
              </controlPr>
            </control>
          </mc:Choice>
        </mc:AlternateContent>
        <mc:AlternateContent xmlns:mc="http://schemas.openxmlformats.org/markup-compatibility/2006">
          <mc:Choice Requires="x14">
            <control shapeId="2198" r:id="rId108" name="Drop Down 150">
              <controlPr defaultSize="0" autoLine="0" autoPict="0">
                <anchor moveWithCells="1">
                  <from>
                    <xdr:col>48</xdr:col>
                    <xdr:colOff>76200</xdr:colOff>
                    <xdr:row>17</xdr:row>
                    <xdr:rowOff>76200</xdr:rowOff>
                  </from>
                  <to>
                    <xdr:col>48</xdr:col>
                    <xdr:colOff>895350</xdr:colOff>
                    <xdr:row>17</xdr:row>
                    <xdr:rowOff>342900</xdr:rowOff>
                  </to>
                </anchor>
              </controlPr>
            </control>
          </mc:Choice>
        </mc:AlternateContent>
        <mc:AlternateContent xmlns:mc="http://schemas.openxmlformats.org/markup-compatibility/2006">
          <mc:Choice Requires="x14">
            <control shapeId="2199" r:id="rId109" name="Drop Down 151">
              <controlPr defaultSize="0" autoLine="0" autoPict="0">
                <anchor moveWithCells="1">
                  <from>
                    <xdr:col>48</xdr:col>
                    <xdr:colOff>76200</xdr:colOff>
                    <xdr:row>18</xdr:row>
                    <xdr:rowOff>76200</xdr:rowOff>
                  </from>
                  <to>
                    <xdr:col>48</xdr:col>
                    <xdr:colOff>895350</xdr:colOff>
                    <xdr:row>18</xdr:row>
                    <xdr:rowOff>342900</xdr:rowOff>
                  </to>
                </anchor>
              </controlPr>
            </control>
          </mc:Choice>
        </mc:AlternateContent>
        <mc:AlternateContent xmlns:mc="http://schemas.openxmlformats.org/markup-compatibility/2006">
          <mc:Choice Requires="x14">
            <control shapeId="2200" r:id="rId110" name="Drop Down 152">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201" r:id="rId111" name="Drop Down 153">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202" r:id="rId112" name="Drop Down 154">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203" r:id="rId113" name="Drop Down 155">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204" r:id="rId114" name="Drop Down 156">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205" r:id="rId115" name="Drop Down 157">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206" r:id="rId116" name="Drop Down 158">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207" r:id="rId117" name="Drop Down 159">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208" r:id="rId118" name="Drop Down 160">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209" r:id="rId119" name="Drop Down 161">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210" r:id="rId120" name="Drop Down 162">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211" r:id="rId121" name="Drop Down 163">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212" r:id="rId122" name="Drop Down 164">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213" r:id="rId123" name="Drop Down 165">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214" r:id="rId124" name="Drop Down 166">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215" r:id="rId125" name="Drop Down 167">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216" r:id="rId126" name="Drop Down 168">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217" r:id="rId127" name="Drop Down 169">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2218" r:id="rId128" name="Drop Down 170">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219" r:id="rId129" name="Drop Down 171">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220" r:id="rId130" name="Drop Down 172">
              <controlPr defaultSize="0" autoLine="0" autoPict="0">
                <anchor moveWithCells="1">
                  <from>
                    <xdr:col>27</xdr:col>
                    <xdr:colOff>123825</xdr:colOff>
                    <xdr:row>17</xdr:row>
                    <xdr:rowOff>76200</xdr:rowOff>
                  </from>
                  <to>
                    <xdr:col>27</xdr:col>
                    <xdr:colOff>2486025</xdr:colOff>
                    <xdr:row>17</xdr:row>
                    <xdr:rowOff>342900</xdr:rowOff>
                  </to>
                </anchor>
              </controlPr>
            </control>
          </mc:Choice>
        </mc:AlternateContent>
        <mc:AlternateContent xmlns:mc="http://schemas.openxmlformats.org/markup-compatibility/2006">
          <mc:Choice Requires="x14">
            <control shapeId="2226" r:id="rId131" name="Drop Down 178">
              <controlPr defaultSize="0" autoLine="0" autoPict="0">
                <anchor moveWithCells="1">
                  <from>
                    <xdr:col>24</xdr:col>
                    <xdr:colOff>180975</xdr:colOff>
                    <xdr:row>15</xdr:row>
                    <xdr:rowOff>85725</xdr:rowOff>
                  </from>
                  <to>
                    <xdr:col>25</xdr:col>
                    <xdr:colOff>381000</xdr:colOff>
                    <xdr:row>15</xdr:row>
                    <xdr:rowOff>371475</xdr:rowOff>
                  </to>
                </anchor>
              </controlPr>
            </control>
          </mc:Choice>
        </mc:AlternateContent>
        <mc:AlternateContent xmlns:mc="http://schemas.openxmlformats.org/markup-compatibility/2006">
          <mc:Choice Requires="x14">
            <control shapeId="2231" r:id="rId132" name="Drop Down 183">
              <controlPr defaultSize="0" autoLine="0" autoPict="0">
                <anchor moveWithCells="1">
                  <from>
                    <xdr:col>24</xdr:col>
                    <xdr:colOff>152400</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232" r:id="rId133" name="Drop Down 184">
              <controlPr defaultSize="0" autoLine="0" autoPict="0">
                <anchor moveWithCells="1">
                  <from>
                    <xdr:col>24</xdr:col>
                    <xdr:colOff>180975</xdr:colOff>
                    <xdr:row>12</xdr:row>
                    <xdr:rowOff>85725</xdr:rowOff>
                  </from>
                  <to>
                    <xdr:col>25</xdr:col>
                    <xdr:colOff>381000</xdr:colOff>
                    <xdr:row>12</xdr:row>
                    <xdr:rowOff>342900</xdr:rowOff>
                  </to>
                </anchor>
              </controlPr>
            </control>
          </mc:Choice>
        </mc:AlternateContent>
        <mc:AlternateContent xmlns:mc="http://schemas.openxmlformats.org/markup-compatibility/2006">
          <mc:Choice Requires="x14">
            <control shapeId="2233" r:id="rId134" name="Drop Down 185">
              <controlPr defaultSize="0" autoLine="0" autoPict="0">
                <anchor moveWithCells="1">
                  <from>
                    <xdr:col>24</xdr:col>
                    <xdr:colOff>180975</xdr:colOff>
                    <xdr:row>13</xdr:row>
                    <xdr:rowOff>76200</xdr:rowOff>
                  </from>
                  <to>
                    <xdr:col>25</xdr:col>
                    <xdr:colOff>381000</xdr:colOff>
                    <xdr:row>13</xdr:row>
                    <xdr:rowOff>342900</xdr:rowOff>
                  </to>
                </anchor>
              </controlPr>
            </control>
          </mc:Choice>
        </mc:AlternateContent>
        <mc:AlternateContent xmlns:mc="http://schemas.openxmlformats.org/markup-compatibility/2006">
          <mc:Choice Requires="x14">
            <control shapeId="2234" r:id="rId135" name="Drop Down 186">
              <controlPr defaultSize="0" autoLine="0" autoPict="0">
                <anchor moveWithCells="1">
                  <from>
                    <xdr:col>24</xdr:col>
                    <xdr:colOff>180975</xdr:colOff>
                    <xdr:row>16</xdr:row>
                    <xdr:rowOff>104775</xdr:rowOff>
                  </from>
                  <to>
                    <xdr:col>25</xdr:col>
                    <xdr:colOff>381000</xdr:colOff>
                    <xdr:row>16</xdr:row>
                    <xdr:rowOff>371475</xdr:rowOff>
                  </to>
                </anchor>
              </controlPr>
            </control>
          </mc:Choice>
        </mc:AlternateContent>
        <mc:AlternateContent xmlns:mc="http://schemas.openxmlformats.org/markup-compatibility/2006">
          <mc:Choice Requires="x14">
            <control shapeId="2235" r:id="rId136" name="Drop Down 187">
              <controlPr defaultSize="0" autoLine="0" autoPict="0">
                <anchor moveWithCells="1">
                  <from>
                    <xdr:col>30</xdr:col>
                    <xdr:colOff>38100</xdr:colOff>
                    <xdr:row>6</xdr:row>
                    <xdr:rowOff>352425</xdr:rowOff>
                  </from>
                  <to>
                    <xdr:col>30</xdr:col>
                    <xdr:colOff>866775</xdr:colOff>
                    <xdr:row>7</xdr:row>
                    <xdr:rowOff>190500</xdr:rowOff>
                  </to>
                </anchor>
              </controlPr>
            </control>
          </mc:Choice>
        </mc:AlternateContent>
        <mc:AlternateContent xmlns:mc="http://schemas.openxmlformats.org/markup-compatibility/2006">
          <mc:Choice Requires="x14">
            <control shapeId="2236" r:id="rId137" name="Drop Down 188">
              <controlPr defaultSize="0" autoLine="0" autoPict="0">
                <anchor moveWithCells="1">
                  <from>
                    <xdr:col>36</xdr:col>
                    <xdr:colOff>76200</xdr:colOff>
                    <xdr:row>6</xdr:row>
                    <xdr:rowOff>381000</xdr:rowOff>
                  </from>
                  <to>
                    <xdr:col>36</xdr:col>
                    <xdr:colOff>904875</xdr:colOff>
                    <xdr:row>7</xdr:row>
                    <xdr:rowOff>219075</xdr:rowOff>
                  </to>
                </anchor>
              </controlPr>
            </control>
          </mc:Choice>
        </mc:AlternateContent>
        <mc:AlternateContent xmlns:mc="http://schemas.openxmlformats.org/markup-compatibility/2006">
          <mc:Choice Requires="x14">
            <control shapeId="2237" r:id="rId138" name="Drop Down 189">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238" r:id="rId139" name="Drop Down 190">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239" r:id="rId140" name="Drop Down 191">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2242" r:id="rId141" name="Check Box 194">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BE30"/>
  <sheetViews>
    <sheetView showGridLines="0" showRowColHeaders="0" topLeftCell="C1" zoomScaleNormal="100" workbookViewId="0">
      <pane ySplit="6" topLeftCell="A7" activePane="bottomLeft" state="frozen"/>
      <selection pane="bottomLeft" activeCell="D7" sqref="D7"/>
      <selection activeCell="O5" sqref="O5:O6"/>
    </sheetView>
  </sheetViews>
  <sheetFormatPr defaultRowHeight="15"/>
  <cols>
    <col min="1" max="2" width="5.42578125" style="66" hidden="1" customWidth="1"/>
    <col min="3" max="3" width="3.42578125" style="66"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2.85546875" customWidth="1"/>
    <col min="23" max="23" width="9.140625" hidden="1" customWidth="1"/>
    <col min="24" max="24" width="4.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66" hidden="1" customWidth="1"/>
  </cols>
  <sheetData>
    <row r="1" spans="1:57" ht="40.5" customHeight="1" thickBot="1">
      <c r="C1" s="778" t="s">
        <v>329</v>
      </c>
      <c r="D1" s="779"/>
      <c r="E1" s="779"/>
      <c r="F1" s="779"/>
      <c r="G1" s="779"/>
      <c r="H1" s="779"/>
      <c r="I1" s="779"/>
      <c r="J1" s="779"/>
      <c r="K1" s="779"/>
      <c r="L1" s="779"/>
      <c r="M1" s="779"/>
      <c r="N1" s="779"/>
      <c r="O1" s="779"/>
      <c r="P1" s="779"/>
      <c r="Q1" s="779"/>
      <c r="R1" s="779"/>
      <c r="S1" s="279"/>
      <c r="T1" s="865" t="s">
        <v>283</v>
      </c>
      <c r="U1" s="865"/>
      <c r="V1" s="865"/>
      <c r="W1" s="865"/>
      <c r="X1" s="865"/>
      <c r="Y1" s="865"/>
      <c r="Z1" s="865"/>
      <c r="AA1" s="279"/>
      <c r="AB1" s="779" t="s">
        <v>330</v>
      </c>
      <c r="AC1" s="779"/>
      <c r="AD1" s="779"/>
      <c r="AE1" s="779"/>
      <c r="AF1" s="779"/>
      <c r="AG1" s="779"/>
      <c r="AH1" s="779"/>
      <c r="AI1" s="779"/>
      <c r="AJ1" s="779"/>
      <c r="AK1" s="779"/>
      <c r="AL1" s="779"/>
      <c r="AM1" s="779"/>
      <c r="AN1" s="779"/>
      <c r="AO1" s="779"/>
      <c r="AP1" s="779"/>
      <c r="AQ1" s="779"/>
      <c r="AR1" s="779"/>
      <c r="AS1" s="779"/>
      <c r="AT1" s="779"/>
      <c r="AU1" s="779"/>
      <c r="AV1" s="779"/>
      <c r="AW1" s="779"/>
      <c r="AX1" s="779"/>
      <c r="AY1" s="779"/>
      <c r="AZ1" s="779"/>
      <c r="BA1" s="779"/>
      <c r="BB1" s="779"/>
      <c r="BC1" s="780"/>
    </row>
    <row r="2" spans="1:57" ht="69.75" customHeight="1" thickBot="1">
      <c r="D2" s="876" t="s">
        <v>285</v>
      </c>
      <c r="E2" s="876"/>
      <c r="F2" s="876"/>
      <c r="G2" s="876"/>
      <c r="H2" s="876"/>
      <c r="I2" s="876"/>
      <c r="J2" s="876"/>
      <c r="K2" s="876"/>
      <c r="L2" s="876"/>
      <c r="M2" s="876"/>
      <c r="N2" s="876"/>
      <c r="O2" s="876"/>
      <c r="P2" s="876"/>
      <c r="Q2" s="876"/>
      <c r="R2" s="876"/>
      <c r="S2" s="424"/>
      <c r="T2" s="867" t="s">
        <v>250</v>
      </c>
      <c r="U2" s="867"/>
      <c r="V2" s="867"/>
      <c r="Y2" s="880" t="s">
        <v>286</v>
      </c>
      <c r="Z2" s="880"/>
      <c r="AB2" s="963" t="s">
        <v>331</v>
      </c>
      <c r="AC2" s="964"/>
      <c r="AD2" s="964"/>
      <c r="AE2" s="964"/>
      <c r="AF2" s="964"/>
      <c r="AG2" s="964"/>
      <c r="AH2" s="964"/>
      <c r="AI2" s="964"/>
      <c r="AJ2" s="964"/>
      <c r="AK2" s="964"/>
      <c r="AL2" s="964"/>
      <c r="AM2" s="964"/>
      <c r="AN2" s="964"/>
      <c r="AO2" s="964"/>
      <c r="AP2" s="964"/>
      <c r="AQ2" s="964"/>
      <c r="AR2" s="964"/>
      <c r="AS2" s="964"/>
      <c r="AT2" s="964"/>
      <c r="AU2" s="964"/>
      <c r="AV2" s="964"/>
      <c r="AW2" s="964"/>
      <c r="AX2" s="420"/>
      <c r="AY2" s="420"/>
      <c r="AZ2" s="833" t="s">
        <v>288</v>
      </c>
      <c r="BA2" s="834"/>
      <c r="BB2" s="834"/>
      <c r="BC2" s="834"/>
      <c r="BD2" s="834"/>
    </row>
    <row r="3" spans="1:57" ht="24" customHeight="1" thickBot="1">
      <c r="C3" s="825" t="s">
        <v>332</v>
      </c>
      <c r="D3" s="826"/>
      <c r="E3" s="826"/>
      <c r="F3" s="826"/>
      <c r="G3" s="826"/>
      <c r="H3" s="826"/>
      <c r="I3" s="826"/>
      <c r="J3" s="826"/>
      <c r="K3" s="826"/>
      <c r="L3" s="826"/>
      <c r="M3" s="826"/>
      <c r="N3" s="826"/>
      <c r="O3" s="826"/>
      <c r="P3" s="826"/>
      <c r="Q3" s="826"/>
      <c r="R3" s="826"/>
      <c r="S3" s="826"/>
      <c r="T3" s="826"/>
      <c r="U3" s="826"/>
      <c r="V3" s="826"/>
      <c r="W3" s="826"/>
      <c r="X3" s="826"/>
      <c r="Y3" s="826"/>
      <c r="Z3" s="827"/>
      <c r="AB3" s="871" t="s">
        <v>333</v>
      </c>
      <c r="AC3" s="872"/>
      <c r="AD3" s="872"/>
      <c r="AE3" s="872"/>
      <c r="AF3" s="872"/>
      <c r="AG3" s="872"/>
      <c r="AH3" s="872"/>
      <c r="AI3" s="872"/>
      <c r="AJ3" s="872"/>
      <c r="AK3" s="872"/>
      <c r="AL3" s="872"/>
      <c r="AM3" s="872"/>
      <c r="AN3" s="872"/>
      <c r="AO3" s="399"/>
      <c r="AP3" s="399"/>
      <c r="AQ3" s="399"/>
      <c r="AR3" s="399" t="b">
        <v>0</v>
      </c>
      <c r="AS3" s="399"/>
      <c r="AT3" s="399"/>
      <c r="AU3" s="399"/>
      <c r="AV3" s="399"/>
      <c r="AW3" s="399"/>
      <c r="AX3" s="399"/>
      <c r="AY3" s="399"/>
      <c r="AZ3" s="399"/>
      <c r="BA3" s="399"/>
      <c r="BB3" s="399"/>
      <c r="BC3" s="400"/>
    </row>
    <row r="4" spans="1:57" ht="60.75" customHeight="1" thickBot="1">
      <c r="C4" s="819" t="s">
        <v>291</v>
      </c>
      <c r="D4" s="820"/>
      <c r="E4" s="849" t="s">
        <v>292</v>
      </c>
      <c r="F4" s="850"/>
      <c r="G4" s="722" t="s">
        <v>293</v>
      </c>
      <c r="H4" s="844"/>
      <c r="I4" s="844"/>
      <c r="J4" s="845"/>
      <c r="K4" s="828" t="s">
        <v>294</v>
      </c>
      <c r="L4" s="829"/>
      <c r="M4" s="830"/>
      <c r="N4" s="839" t="s">
        <v>295</v>
      </c>
      <c r="O4" s="840"/>
      <c r="P4" s="841"/>
      <c r="Q4" s="877" t="s">
        <v>296</v>
      </c>
      <c r="R4" s="878"/>
      <c r="S4" s="868" t="s">
        <v>334</v>
      </c>
      <c r="T4" s="869"/>
      <c r="U4" s="869"/>
      <c r="V4" s="869"/>
      <c r="W4" s="869"/>
      <c r="X4" s="869"/>
      <c r="Y4" s="869"/>
      <c r="Z4" s="870"/>
      <c r="AB4" s="873" t="s">
        <v>335</v>
      </c>
      <c r="AC4" s="874"/>
      <c r="AD4" s="874"/>
      <c r="AE4" s="874"/>
      <c r="AF4" s="874"/>
      <c r="AG4" s="874"/>
      <c r="AH4" s="874"/>
      <c r="AI4" s="874"/>
      <c r="AJ4" s="874"/>
      <c r="AK4" s="874"/>
      <c r="AL4" s="874"/>
      <c r="AM4" s="874"/>
      <c r="AN4" s="874"/>
      <c r="AO4" s="874"/>
      <c r="AP4" s="874"/>
      <c r="AQ4" s="874"/>
      <c r="AR4" s="874"/>
      <c r="AS4" s="874"/>
      <c r="AT4" s="874"/>
      <c r="AU4" s="874"/>
      <c r="AV4" s="874"/>
      <c r="AW4" s="874"/>
      <c r="AX4" s="874"/>
      <c r="AY4" s="874"/>
      <c r="AZ4" s="874"/>
      <c r="BA4" s="874"/>
      <c r="BB4" s="874"/>
      <c r="BC4" s="875"/>
      <c r="BD4" s="66" t="s">
        <v>270</v>
      </c>
      <c r="BE4" s="66" t="s">
        <v>271</v>
      </c>
    </row>
    <row r="5" spans="1:57" ht="34.5" customHeight="1">
      <c r="C5" s="821"/>
      <c r="D5" s="822"/>
      <c r="E5" s="851" t="s">
        <v>299</v>
      </c>
      <c r="F5" s="856" t="s">
        <v>300</v>
      </c>
      <c r="G5" s="835" t="s">
        <v>336</v>
      </c>
      <c r="H5" s="858" t="s">
        <v>302</v>
      </c>
      <c r="I5" s="860" t="s">
        <v>303</v>
      </c>
      <c r="J5" s="837" t="s">
        <v>304</v>
      </c>
      <c r="K5" s="683" t="s">
        <v>305</v>
      </c>
      <c r="L5" s="808" t="s">
        <v>306</v>
      </c>
      <c r="M5" s="704" t="s">
        <v>307</v>
      </c>
      <c r="N5" s="669" t="s">
        <v>308</v>
      </c>
      <c r="O5" s="808" t="s">
        <v>309</v>
      </c>
      <c r="P5" s="842" t="s">
        <v>310</v>
      </c>
      <c r="Q5" s="882" t="s">
        <v>311</v>
      </c>
      <c r="R5" s="856" t="s">
        <v>312</v>
      </c>
      <c r="S5" s="803" t="s">
        <v>313</v>
      </c>
      <c r="T5" s="804"/>
      <c r="U5" s="804"/>
      <c r="V5" s="804"/>
      <c r="W5" s="66"/>
      <c r="X5" s="66" t="b">
        <v>0</v>
      </c>
      <c r="Y5" s="77"/>
      <c r="Z5" s="853" t="str">
        <f>IF(AND(X5=FALSE,X6=FALSE,X7=FALSE,X8=FALSE),"",IF(AND(X5=TRUE,X6=TRUE),"Yes",IF(AND(X5=TRUE,X7=TRUE),"Yes",IF(AND(X6=TRUE,X7=TRUE),"Yes",IF(AND(X5=TRUE,X8=TRUE),"Yes",IF(AND(X7=TRUE,X8=TRUE),"Yes","No"))))))</f>
        <v/>
      </c>
      <c r="AB5" s="866" t="s">
        <v>337</v>
      </c>
      <c r="AC5" s="396"/>
      <c r="AD5" s="396"/>
      <c r="AE5" s="881" t="s">
        <v>252</v>
      </c>
      <c r="AF5" s="397"/>
      <c r="AG5" s="397"/>
      <c r="AH5" s="807" t="s">
        <v>338</v>
      </c>
      <c r="AI5" s="620"/>
      <c r="AJ5" s="620"/>
      <c r="AK5" s="807" t="s">
        <v>252</v>
      </c>
      <c r="AL5" s="397"/>
      <c r="AM5" s="397"/>
      <c r="AN5" s="848" t="s">
        <v>339</v>
      </c>
      <c r="AO5" s="621"/>
      <c r="AP5" s="621"/>
      <c r="AQ5" s="848" t="s">
        <v>252</v>
      </c>
      <c r="AR5" s="397"/>
      <c r="AS5" s="397"/>
      <c r="AT5" s="846" t="s">
        <v>340</v>
      </c>
      <c r="AU5" s="618"/>
      <c r="AV5" s="618"/>
      <c r="AW5" s="846" t="s">
        <v>252</v>
      </c>
      <c r="AX5" s="397"/>
      <c r="AY5" s="397"/>
      <c r="AZ5" s="949" t="s">
        <v>341</v>
      </c>
      <c r="BA5" s="619"/>
      <c r="BB5" s="398"/>
      <c r="BC5" s="884" t="s">
        <v>252</v>
      </c>
      <c r="BD5" s="847">
        <v>1</v>
      </c>
      <c r="BE5" s="847">
        <f>INDEX(Cups,BD5)</f>
        <v>0</v>
      </c>
    </row>
    <row r="6" spans="1:57" ht="44.25" customHeight="1" thickBot="1">
      <c r="C6" s="823"/>
      <c r="D6" s="824"/>
      <c r="E6" s="852"/>
      <c r="F6" s="857"/>
      <c r="G6" s="836"/>
      <c r="H6" s="859"/>
      <c r="I6" s="861"/>
      <c r="J6" s="838"/>
      <c r="K6" s="684"/>
      <c r="L6" s="809"/>
      <c r="M6" s="705"/>
      <c r="N6" s="879"/>
      <c r="O6" s="809"/>
      <c r="P6" s="843"/>
      <c r="Q6" s="883"/>
      <c r="R6" s="857"/>
      <c r="S6" s="803" t="s">
        <v>319</v>
      </c>
      <c r="T6" s="804"/>
      <c r="U6" s="804"/>
      <c r="V6" s="804"/>
      <c r="W6" s="66"/>
      <c r="X6" s="66" t="b">
        <v>0</v>
      </c>
      <c r="Y6" s="77"/>
      <c r="Z6" s="854"/>
      <c r="AB6" s="786"/>
      <c r="AC6" s="304" t="s">
        <v>257</v>
      </c>
      <c r="AD6" s="304"/>
      <c r="AE6" s="769"/>
      <c r="AF6" s="249" t="s">
        <v>258</v>
      </c>
      <c r="AG6" s="249" t="s">
        <v>259</v>
      </c>
      <c r="AH6" s="771"/>
      <c r="AI6" s="616" t="s">
        <v>260</v>
      </c>
      <c r="AJ6" s="616"/>
      <c r="AK6" s="771"/>
      <c r="AL6" s="249" t="s">
        <v>261</v>
      </c>
      <c r="AM6" s="249" t="s">
        <v>262</v>
      </c>
      <c r="AN6" s="758"/>
      <c r="AO6" s="610" t="s">
        <v>263</v>
      </c>
      <c r="AP6" s="610"/>
      <c r="AQ6" s="758"/>
      <c r="AR6" s="249" t="s">
        <v>264</v>
      </c>
      <c r="AS6" s="249" t="s">
        <v>265</v>
      </c>
      <c r="AT6" s="760"/>
      <c r="AU6" s="612" t="s">
        <v>266</v>
      </c>
      <c r="AV6" s="612"/>
      <c r="AW6" s="760"/>
      <c r="AX6" s="249" t="s">
        <v>267</v>
      </c>
      <c r="AY6" s="249" t="s">
        <v>268</v>
      </c>
      <c r="AZ6" s="762"/>
      <c r="BA6" s="614" t="s">
        <v>269</v>
      </c>
      <c r="BB6" s="250"/>
      <c r="BC6" s="764"/>
      <c r="BD6" s="847"/>
      <c r="BE6" s="847"/>
    </row>
    <row r="7" spans="1:57" ht="34.5" customHeight="1">
      <c r="A7" s="425">
        <v>1</v>
      </c>
      <c r="B7" s="425">
        <f>INDEX(meals,A7)</f>
        <v>0</v>
      </c>
      <c r="C7" s="431">
        <v>1</v>
      </c>
      <c r="D7" s="76"/>
      <c r="E7" s="171" t="str">
        <f>IF(B7=0,"",FLOOR(VLOOKUP(A7,'All Meals'!$A$12:$V$61,4),0.25))</f>
        <v/>
      </c>
      <c r="F7" s="172" t="str">
        <f>IF(B7=0,"",IF(E7="","No",IF(E7&gt;=1,"Yes","No")))</f>
        <v/>
      </c>
      <c r="G7" s="171" t="str">
        <f>IF(B7=0,"",FLOOR(VLOOKUP(A7,'All Meals'!$A$12:$V$61,5),0.25))</f>
        <v/>
      </c>
      <c r="H7" s="173" t="str">
        <f>IF(B7=0,"",IF(G7="","No",IF(G7&gt;=1,"Yes","No")))</f>
        <v/>
      </c>
      <c r="I7" s="244" t="str">
        <f>IF(B7=0,"",FLOOR(VLOOKUP(A7,'All Meals'!$A$12:$V$61,6),0.25))</f>
        <v/>
      </c>
      <c r="J7" s="244" t="str">
        <f>IF(B7=0,"",FLOOR(VLOOKUP(A7,'All Meals'!$A$12:$V$61,7),0.25))</f>
        <v/>
      </c>
      <c r="K7" s="94" t="str">
        <f>IF(B7=0, "",VLOOKUP(A7,'All Meals'!$A$12:$V$61,10))</f>
        <v/>
      </c>
      <c r="L7" s="95" t="str">
        <f>IF(B7=0,"",IF(K7="","No",IF(K7&gt;=0.5,"Yes","No")))</f>
        <v/>
      </c>
      <c r="M7" s="330" t="str">
        <f>IF(B7=0, "",VLOOKUP(A7,'All Meals'!$A$12:$V$61,13))</f>
        <v/>
      </c>
      <c r="N7" s="94" t="str">
        <f>IF(B7=0, "",VLOOKUP(A7,'All Meals'!$A$12:$V$61,16))</f>
        <v/>
      </c>
      <c r="O7" s="415" t="str">
        <f>IF(B7=0,"",IF(N7="","No",IF(N7&gt;=0.75,"Yes","No")))</f>
        <v/>
      </c>
      <c r="P7" s="416" t="str">
        <f>IF(B7=0, "",VLOOKUP(A7,'All Meals'!$A$12:$V$61,19))</f>
        <v/>
      </c>
      <c r="Q7" s="94" t="str">
        <f>IF(B7=0, "",VLOOKUP(A7,'All Meals'!$A$12:$V$61,20))</f>
        <v/>
      </c>
      <c r="R7" s="172" t="str">
        <f t="shared" ref="R7:R26" si="0">IF(B7=0,"",IF(Q7="","No",IF(Q7&gt;=1,"Yes","No")))</f>
        <v/>
      </c>
      <c r="S7" s="803" t="s">
        <v>320</v>
      </c>
      <c r="T7" s="804"/>
      <c r="U7" s="804"/>
      <c r="V7" s="804"/>
      <c r="W7" s="66"/>
      <c r="X7" s="66" t="b">
        <v>0</v>
      </c>
      <c r="Y7" s="77"/>
      <c r="Z7" s="854"/>
      <c r="AB7" s="810" t="s">
        <v>342</v>
      </c>
      <c r="AC7" s="817"/>
      <c r="AD7" s="817"/>
      <c r="AE7" s="815"/>
      <c r="AF7" s="812">
        <v>1</v>
      </c>
      <c r="AG7" s="814">
        <f>INDEX(Cups,AF7)</f>
        <v>0</v>
      </c>
      <c r="AH7" s="931" t="s">
        <v>343</v>
      </c>
      <c r="AI7" s="933"/>
      <c r="AJ7" s="933"/>
      <c r="AK7" s="931"/>
      <c r="AL7" s="812">
        <v>1</v>
      </c>
      <c r="AM7" s="814">
        <f>INDEX(Cups,AL7)</f>
        <v>0</v>
      </c>
      <c r="AN7" s="805" t="s">
        <v>344</v>
      </c>
      <c r="AO7" s="961"/>
      <c r="AP7" s="961"/>
      <c r="AQ7" s="805"/>
      <c r="AR7" s="812">
        <v>1</v>
      </c>
      <c r="AS7" s="814">
        <f>INDEX(Cups,AR7)</f>
        <v>0</v>
      </c>
      <c r="AT7" s="957" t="s">
        <v>345</v>
      </c>
      <c r="AU7" s="947"/>
      <c r="AV7" s="947"/>
      <c r="AW7" s="947"/>
      <c r="AX7" s="812">
        <v>1</v>
      </c>
      <c r="AY7" s="814">
        <f>INDEX(Cups,AX7)</f>
        <v>0</v>
      </c>
      <c r="AZ7" s="959" t="s">
        <v>346</v>
      </c>
      <c r="BA7" s="953"/>
      <c r="BB7" s="953"/>
      <c r="BC7" s="955"/>
    </row>
    <row r="8" spans="1:57" ht="33.75" customHeight="1" thickBot="1">
      <c r="A8" s="425">
        <v>1</v>
      </c>
      <c r="B8" s="425">
        <f>INDEX(meals,A8)</f>
        <v>0</v>
      </c>
      <c r="C8" s="432">
        <v>2</v>
      </c>
      <c r="D8" s="59"/>
      <c r="E8" s="171" t="str">
        <f>IF(B8=0,"",FLOOR(VLOOKUP(A8,'All Meals'!$A$12:$V$61,4),0.25))</f>
        <v/>
      </c>
      <c r="F8" s="172" t="str">
        <f t="shared" ref="F8:F26" si="1">IF(B8=0,"",IF(E8="","No",IF(E8&gt;=1,"Yes","No")))</f>
        <v/>
      </c>
      <c r="G8" s="171" t="str">
        <f>IF(B8=0,"",FLOOR(VLOOKUP(A8,'All Meals'!$A$12:$V$61,5),0.25))</f>
        <v/>
      </c>
      <c r="H8" s="173" t="str">
        <f t="shared" ref="H8:H26" si="2">IF(B8=0,"",IF(G8="","No",IF(G8&gt;=1,"Yes","No")))</f>
        <v/>
      </c>
      <c r="I8" s="244" t="str">
        <f>IF(B8=0,"",FLOOR(VLOOKUP(A8,'All Meals'!$A$12:$V$61,6),0.25))</f>
        <v/>
      </c>
      <c r="J8" s="244" t="str">
        <f>IF(B8=0,"",FLOOR(VLOOKUP(A8,'All Meals'!$A$12:$V$61,7),0.25))</f>
        <v/>
      </c>
      <c r="K8" s="94" t="str">
        <f>IF(B8=0, "",VLOOKUP(A8,'All Meals'!$A$12:$V$61,10))</f>
        <v/>
      </c>
      <c r="L8" s="95" t="str">
        <f t="shared" ref="L8:L26" si="3">IF(B8=0,"",IF(K8="","No",IF(K8&gt;=0.5,"Yes","No")))</f>
        <v/>
      </c>
      <c r="M8" s="330" t="str">
        <f>IF(B8=0, "",VLOOKUP(A8,'All Meals'!$A$12:$V$61,13))</f>
        <v/>
      </c>
      <c r="N8" s="94" t="str">
        <f>IF(B8=0, "",VLOOKUP(A8,'All Meals'!$A$12:$V$61,16))</f>
        <v/>
      </c>
      <c r="O8" s="415" t="str">
        <f t="shared" ref="O8:O26" si="4">IF(B8=0,"",IF(N8="","No",IF(N8&gt;=0.75,"Yes","No")))</f>
        <v/>
      </c>
      <c r="P8" s="416" t="str">
        <f>IF(B8=0, "",VLOOKUP(A8,'All Meals'!$A$12:$V$61,19))</f>
        <v/>
      </c>
      <c r="Q8" s="94" t="str">
        <f>IF(B8=0, "",VLOOKUP(A8,'All Meals'!$A$12:$V$61,20))</f>
        <v/>
      </c>
      <c r="R8" s="172" t="str">
        <f t="shared" si="0"/>
        <v/>
      </c>
      <c r="S8" s="803" t="s">
        <v>326</v>
      </c>
      <c r="T8" s="804"/>
      <c r="U8" s="804"/>
      <c r="V8" s="804"/>
      <c r="W8" s="66"/>
      <c r="X8" s="66" t="b">
        <v>0</v>
      </c>
      <c r="Y8" s="77"/>
      <c r="Z8" s="855"/>
      <c r="AB8" s="811"/>
      <c r="AC8" s="818"/>
      <c r="AD8" s="818"/>
      <c r="AE8" s="816"/>
      <c r="AF8" s="813"/>
      <c r="AG8" s="813"/>
      <c r="AH8" s="932"/>
      <c r="AI8" s="934"/>
      <c r="AJ8" s="934"/>
      <c r="AK8" s="932"/>
      <c r="AL8" s="813"/>
      <c r="AM8" s="813"/>
      <c r="AN8" s="806"/>
      <c r="AO8" s="962"/>
      <c r="AP8" s="962"/>
      <c r="AQ8" s="806"/>
      <c r="AR8" s="813"/>
      <c r="AS8" s="813"/>
      <c r="AT8" s="958"/>
      <c r="AU8" s="948"/>
      <c r="AV8" s="948"/>
      <c r="AW8" s="948"/>
      <c r="AX8" s="813"/>
      <c r="AY8" s="813"/>
      <c r="AZ8" s="960"/>
      <c r="BA8" s="954"/>
      <c r="BB8" s="954"/>
      <c r="BC8" s="956"/>
    </row>
    <row r="9" spans="1:57" ht="33.75" customHeight="1" thickBot="1">
      <c r="A9" s="425">
        <v>1</v>
      </c>
      <c r="B9" s="425">
        <f>INDEX(meals,A9)</f>
        <v>0</v>
      </c>
      <c r="C9" s="432">
        <v>3</v>
      </c>
      <c r="D9" s="59"/>
      <c r="E9" s="171" t="str">
        <f>IF(B9=0,"",FLOOR(VLOOKUP(A9,'All Meals'!$A$12:$V$61,4),0.25))</f>
        <v/>
      </c>
      <c r="F9" s="172" t="str">
        <f t="shared" si="1"/>
        <v/>
      </c>
      <c r="G9" s="171" t="str">
        <f>IF(B9=0,"",FLOOR(VLOOKUP(A9,'All Meals'!$A$12:$V$61,5),0.25))</f>
        <v/>
      </c>
      <c r="H9" s="173" t="str">
        <f t="shared" si="2"/>
        <v/>
      </c>
      <c r="I9" s="244" t="str">
        <f>IF(B9=0,"",FLOOR(VLOOKUP(A9,'All Meals'!$A$12:$V$61,6),0.25))</f>
        <v/>
      </c>
      <c r="J9" s="244" t="str">
        <f>IF(B9=0,"",FLOOR(VLOOKUP(A9,'All Meals'!$A$12:$V$61,7),0.25))</f>
        <v/>
      </c>
      <c r="K9" s="94" t="str">
        <f>IF(B9=0, "",VLOOKUP(A9,'All Meals'!$A$12:$V$61,10))</f>
        <v/>
      </c>
      <c r="L9" s="95" t="str">
        <f t="shared" si="3"/>
        <v/>
      </c>
      <c r="M9" s="330" t="str">
        <f>IF(B9=0, "",VLOOKUP(A9,'All Meals'!$A$12:$V$61,13))</f>
        <v/>
      </c>
      <c r="N9" s="94" t="str">
        <f>IF(B9=0, "",VLOOKUP(A9,'All Meals'!$A$12:$V$61,16))</f>
        <v/>
      </c>
      <c r="O9" s="415" t="str">
        <f t="shared" si="4"/>
        <v/>
      </c>
      <c r="P9" s="416" t="str">
        <f>IF(B9=0, "",VLOOKUP(A9,'All Meals'!$A$12:$V$61,19))</f>
        <v/>
      </c>
      <c r="Q9" s="94" t="str">
        <f>IF(B9=0, "",VLOOKUP(A9,'All Meals'!$A$12:$V$61,20))</f>
        <v/>
      </c>
      <c r="R9" s="172" t="str">
        <f t="shared" si="0"/>
        <v/>
      </c>
      <c r="S9" s="924" t="s">
        <v>327</v>
      </c>
      <c r="T9" s="925"/>
      <c r="U9" s="925"/>
      <c r="V9" s="925"/>
      <c r="W9" s="92"/>
      <c r="X9" s="92" t="b">
        <v>0</v>
      </c>
      <c r="Y9" s="78"/>
      <c r="Z9" s="93" t="str">
        <f>IF(X9=TRUE,"No","")</f>
        <v/>
      </c>
      <c r="AB9" s="909" t="str">
        <f>IF(OR(COUNTIF(AC10:AC19, 12)&gt;0, COUNTIF(AC10:AC19,2)&gt;0, COUNTIF(AC10:AC19,4)&gt;0, COUNTIF(AC10:AC19,10)&gt;0, COUNTIF(AC10:AC19,15)&gt;0, COUNTIF(AC10:AC19,17)&gt;0,), "Remember to enter CREDITABLE amounts of leafy greens!", "")</f>
        <v/>
      </c>
      <c r="AC9" s="910"/>
      <c r="AD9" s="910"/>
      <c r="AE9" s="911"/>
      <c r="AF9" s="617"/>
      <c r="AG9" s="617"/>
      <c r="AH9" s="928" t="str">
        <f>IF(COUNTIF(AI10:AI19,10)&gt;0,"Remember to enter the CREDITABLE amount of tomato paste!","")</f>
        <v/>
      </c>
      <c r="AI9" s="929"/>
      <c r="AJ9" s="929"/>
      <c r="AK9" s="930"/>
      <c r="AL9" s="617"/>
      <c r="AM9" s="617"/>
      <c r="AN9" s="794" t="str">
        <f>IF(SUM(AO10:AO19)&gt;10, "If crediting as a vegetable do not also credit as a meat/meat alternate", "")</f>
        <v/>
      </c>
      <c r="AO9" s="795"/>
      <c r="AP9" s="795"/>
      <c r="AQ9" s="796"/>
      <c r="AR9" s="278"/>
      <c r="AS9" s="278"/>
      <c r="AT9" s="944"/>
      <c r="AU9" s="945"/>
      <c r="AV9" s="945"/>
      <c r="AW9" s="946"/>
      <c r="AX9" s="278"/>
      <c r="AY9" s="278"/>
      <c r="AZ9" s="950"/>
      <c r="BA9" s="951"/>
      <c r="BB9" s="951"/>
      <c r="BC9" s="952"/>
    </row>
    <row r="10" spans="1:57" ht="33.75" customHeight="1" thickBot="1">
      <c r="A10" s="425">
        <v>1</v>
      </c>
      <c r="B10" s="425">
        <f t="shared" ref="B10:B26" si="5">INDEX(meals,A10)</f>
        <v>0</v>
      </c>
      <c r="C10" s="432">
        <v>4</v>
      </c>
      <c r="D10" s="59"/>
      <c r="E10" s="171" t="str">
        <f>IF(B10=0,"",FLOOR(VLOOKUP(A10,'All Meals'!$A$12:$V$61,4),0.25))</f>
        <v/>
      </c>
      <c r="F10" s="172" t="str">
        <f t="shared" si="1"/>
        <v/>
      </c>
      <c r="G10" s="171" t="str">
        <f>IF(B10=0,"",FLOOR(VLOOKUP(A10,'All Meals'!$A$12:$V$61,5),0.25))</f>
        <v/>
      </c>
      <c r="H10" s="173" t="str">
        <f t="shared" si="2"/>
        <v/>
      </c>
      <c r="I10" s="244" t="str">
        <f>IF(B10=0,"",FLOOR(VLOOKUP(A10,'All Meals'!$A$12:$V$61,6),0.25))</f>
        <v/>
      </c>
      <c r="J10" s="244" t="str">
        <f>IF(B10=0,"",FLOOR(VLOOKUP(A10,'All Meals'!$A$12:$V$61,7),0.25))</f>
        <v/>
      </c>
      <c r="K10" s="94" t="str">
        <f>IF(B10=0, "",VLOOKUP(A10,'All Meals'!$A$12:$V$61,10))</f>
        <v/>
      </c>
      <c r="L10" s="95" t="str">
        <f t="shared" si="3"/>
        <v/>
      </c>
      <c r="M10" s="330" t="str">
        <f>IF(B10=0, "",VLOOKUP(A10,'All Meals'!$A$12:$V$61,13))</f>
        <v/>
      </c>
      <c r="N10" s="94" t="str">
        <f>IF(B10=0, "",VLOOKUP(A10,'All Meals'!$A$12:$V$61,16))</f>
        <v/>
      </c>
      <c r="O10" s="415" t="str">
        <f t="shared" si="4"/>
        <v/>
      </c>
      <c r="P10" s="416" t="str">
        <f>IF(B10=0, "",VLOOKUP(A10,'All Meals'!$A$12:$V$61,19))</f>
        <v/>
      </c>
      <c r="Q10" s="94" t="str">
        <f>IF(B10=0, "",VLOOKUP(A10,'All Meals'!$A$12:$V$61,20))</f>
        <v/>
      </c>
      <c r="R10" s="172" t="str">
        <f t="shared" si="0"/>
        <v/>
      </c>
      <c r="S10" s="305"/>
      <c r="T10" s="153"/>
      <c r="U10" s="153"/>
      <c r="V10" s="153"/>
      <c r="W10" s="66"/>
      <c r="X10" s="66"/>
      <c r="AB10" s="205"/>
      <c r="AC10" s="206">
        <v>1</v>
      </c>
      <c r="AD10" s="206">
        <f t="shared" ref="AD10:AD19" si="6">INDEX(GREEN,AC10)</f>
        <v>0</v>
      </c>
      <c r="AE10" s="206"/>
      <c r="AF10" s="277">
        <v>1</v>
      </c>
      <c r="AG10" s="277" t="str">
        <f t="shared" ref="AG10:AG19" si="7">IF(AD10=0,"",INDEX(Cups,AF10))</f>
        <v/>
      </c>
      <c r="AH10" s="81"/>
      <c r="AI10" s="81">
        <v>1</v>
      </c>
      <c r="AJ10" s="81">
        <f t="shared" ref="AJ10:AJ19" si="8">INDEX(RED,AI10)</f>
        <v>0</v>
      </c>
      <c r="AK10" s="81"/>
      <c r="AL10" s="277">
        <v>1</v>
      </c>
      <c r="AM10" s="277" t="str">
        <f t="shared" ref="AM10:AM19" si="9">IF(AJ10=0, "", INDEX(Cups,AL10))</f>
        <v/>
      </c>
      <c r="AN10" s="207"/>
      <c r="AO10" s="207">
        <v>1</v>
      </c>
      <c r="AP10" s="207">
        <f t="shared" ref="AP10:AP19" si="10">INDEX(BEANS,AO10)</f>
        <v>0</v>
      </c>
      <c r="AQ10" s="207"/>
      <c r="AR10" s="277">
        <v>1</v>
      </c>
      <c r="AS10" s="277" t="str">
        <f t="shared" ref="AS10:AS19" si="11">IF(AP10=0,"",INDEX(Cups,AR10))</f>
        <v/>
      </c>
      <c r="AT10" s="208"/>
      <c r="AU10" s="208">
        <v>1</v>
      </c>
      <c r="AV10" s="208">
        <f t="shared" ref="AV10:AV19" si="12">INDEX(STARCHY,AU10)</f>
        <v>0</v>
      </c>
      <c r="AW10" s="208"/>
      <c r="AX10" s="277">
        <v>1</v>
      </c>
      <c r="AY10" s="277" t="str">
        <f>IF(AV10=0,"",INDEX(Cups,AX10))</f>
        <v/>
      </c>
      <c r="AZ10" s="209"/>
      <c r="BA10" s="209">
        <v>1</v>
      </c>
      <c r="BB10" s="210">
        <f t="shared" ref="BB10:BB19" si="13">INDEX(OTHER,BA10)</f>
        <v>0</v>
      </c>
      <c r="BC10" s="211"/>
      <c r="BD10" s="66">
        <v>1</v>
      </c>
      <c r="BE10" s="66" t="str">
        <f t="shared" ref="BE10:BE19" si="14">IF(BB10=0,"",INDEX(Cups,BD10))</f>
        <v/>
      </c>
    </row>
    <row r="11" spans="1:57" ht="33.75" customHeight="1">
      <c r="A11" s="425">
        <v>1</v>
      </c>
      <c r="B11" s="425">
        <f t="shared" si="5"/>
        <v>0</v>
      </c>
      <c r="C11" s="432">
        <v>5</v>
      </c>
      <c r="D11" s="59"/>
      <c r="E11" s="171" t="str">
        <f>IF(B11=0,"",FLOOR(VLOOKUP(A11,'All Meals'!$A$12:$V$61,4),0.25))</f>
        <v/>
      </c>
      <c r="F11" s="172" t="str">
        <f t="shared" si="1"/>
        <v/>
      </c>
      <c r="G11" s="171" t="str">
        <f>IF(B11=0,"",FLOOR(VLOOKUP(A11,'All Meals'!$A$12:$V$61,5),0.25))</f>
        <v/>
      </c>
      <c r="H11" s="173" t="str">
        <f t="shared" si="2"/>
        <v/>
      </c>
      <c r="I11" s="244" t="str">
        <f>IF(B11=0,"",FLOOR(VLOOKUP(A11,'All Meals'!$A$12:$V$61,6),0.25))</f>
        <v/>
      </c>
      <c r="J11" s="244" t="str">
        <f>IF(B11=0,"",FLOOR(VLOOKUP(A11,'All Meals'!$A$12:$V$61,7),0.25))</f>
        <v/>
      </c>
      <c r="K11" s="94" t="str">
        <f>IF(B11=0, "",VLOOKUP(A11,'All Meals'!$A$12:$V$61,10))</f>
        <v/>
      </c>
      <c r="L11" s="95" t="str">
        <f t="shared" si="3"/>
        <v/>
      </c>
      <c r="M11" s="330" t="str">
        <f>IF(B11=0, "",VLOOKUP(A11,'All Meals'!$A$12:$V$61,13))</f>
        <v/>
      </c>
      <c r="N11" s="94" t="str">
        <f>IF(B11=0, "",VLOOKUP(A11,'All Meals'!$A$12:$V$61,16))</f>
        <v/>
      </c>
      <c r="O11" s="415" t="str">
        <f t="shared" si="4"/>
        <v/>
      </c>
      <c r="P11" s="416" t="str">
        <f>IF(B11=0, "",VLOOKUP(A11,'All Meals'!$A$12:$V$61,19))</f>
        <v/>
      </c>
      <c r="Q11" s="94" t="str">
        <f>IF(B11=0, "",VLOOKUP(A11,'All Meals'!$A$12:$V$61,20))</f>
        <v/>
      </c>
      <c r="R11" s="172" t="str">
        <f t="shared" si="0"/>
        <v/>
      </c>
      <c r="T11" s="666" t="s">
        <v>120</v>
      </c>
      <c r="U11" s="667"/>
      <c r="V11" s="667"/>
      <c r="W11" s="667"/>
      <c r="X11" s="667"/>
      <c r="Y11" s="667"/>
      <c r="Z11" s="668"/>
      <c r="AB11" s="79"/>
      <c r="AC11" s="80">
        <v>1</v>
      </c>
      <c r="AD11" s="80">
        <f t="shared" si="6"/>
        <v>0</v>
      </c>
      <c r="AE11" s="80"/>
      <c r="AF11" s="77">
        <v>1</v>
      </c>
      <c r="AG11" s="77" t="str">
        <f t="shared" si="7"/>
        <v/>
      </c>
      <c r="AH11" s="81"/>
      <c r="AI11" s="81">
        <v>1</v>
      </c>
      <c r="AJ11" s="81">
        <f t="shared" si="8"/>
        <v>0</v>
      </c>
      <c r="AK11" s="81"/>
      <c r="AL11" s="77">
        <v>1</v>
      </c>
      <c r="AM11" s="77" t="str">
        <f t="shared" si="9"/>
        <v/>
      </c>
      <c r="AN11" s="82"/>
      <c r="AO11" s="82">
        <v>1</v>
      </c>
      <c r="AP11" s="82">
        <f t="shared" si="10"/>
        <v>0</v>
      </c>
      <c r="AQ11" s="82"/>
      <c r="AR11" s="77">
        <v>1</v>
      </c>
      <c r="AS11" s="77" t="str">
        <f t="shared" si="11"/>
        <v/>
      </c>
      <c r="AT11" s="83"/>
      <c r="AU11" s="83">
        <v>1</v>
      </c>
      <c r="AV11" s="83">
        <f t="shared" si="12"/>
        <v>0</v>
      </c>
      <c r="AW11" s="83"/>
      <c r="AX11" s="77">
        <v>1</v>
      </c>
      <c r="AY11" s="77" t="str">
        <f t="shared" ref="AY11:AY19" si="15">IF(AV11=0,"",INDEX(Cups,AX11))</f>
        <v/>
      </c>
      <c r="AZ11" s="84"/>
      <c r="BA11" s="84">
        <v>1</v>
      </c>
      <c r="BB11" s="85">
        <f t="shared" si="13"/>
        <v>0</v>
      </c>
      <c r="BC11" s="86"/>
      <c r="BD11" s="66">
        <v>1</v>
      </c>
      <c r="BE11" s="66" t="str">
        <f t="shared" si="14"/>
        <v/>
      </c>
    </row>
    <row r="12" spans="1:57" ht="33.75" customHeight="1" thickBot="1">
      <c r="A12" s="425">
        <v>1</v>
      </c>
      <c r="B12" s="425">
        <f t="shared" si="5"/>
        <v>0</v>
      </c>
      <c r="C12" s="432">
        <v>6</v>
      </c>
      <c r="D12" s="59"/>
      <c r="E12" s="171" t="str">
        <f>IF(B12=0,"",FLOOR(VLOOKUP(A12,'All Meals'!$A$12:$V$61,4),0.25))</f>
        <v/>
      </c>
      <c r="F12" s="172" t="str">
        <f t="shared" si="1"/>
        <v/>
      </c>
      <c r="G12" s="171" t="str">
        <f>IF(B12=0,"",FLOOR(VLOOKUP(A12,'All Meals'!$A$12:$V$61,5),0.25))</f>
        <v/>
      </c>
      <c r="H12" s="173" t="str">
        <f t="shared" si="2"/>
        <v/>
      </c>
      <c r="I12" s="244" t="str">
        <f>IF(B12=0,"",FLOOR(VLOOKUP(A12,'All Meals'!$A$12:$V$61,6),0.25))</f>
        <v/>
      </c>
      <c r="J12" s="244" t="str">
        <f>IF(B12=0,"",FLOOR(VLOOKUP(A12,'All Meals'!$A$12:$V$61,7),0.25))</f>
        <v/>
      </c>
      <c r="K12" s="94" t="str">
        <f>IF(B12=0, "",VLOOKUP(A12,'All Meals'!$A$12:$V$61,10))</f>
        <v/>
      </c>
      <c r="L12" s="95" t="str">
        <f t="shared" si="3"/>
        <v/>
      </c>
      <c r="M12" s="330" t="str">
        <f>IF(B12=0, "",VLOOKUP(A12,'All Meals'!$A$12:$V$61,13))</f>
        <v/>
      </c>
      <c r="N12" s="94" t="str">
        <f>IF(B12=0, "",VLOOKUP(A12,'All Meals'!$A$12:$V$61,16))</f>
        <v/>
      </c>
      <c r="O12" s="415" t="str">
        <f t="shared" si="4"/>
        <v/>
      </c>
      <c r="P12" s="416" t="str">
        <f>IF(B12=0, "",VLOOKUP(A12,'All Meals'!$A$12:$V$61,19))</f>
        <v/>
      </c>
      <c r="Q12" s="94" t="str">
        <f>IF(B12=0, "",VLOOKUP(A12,'All Meals'!$A$12:$V$61,20))</f>
        <v/>
      </c>
      <c r="R12" s="172" t="str">
        <f t="shared" si="0"/>
        <v/>
      </c>
      <c r="T12" s="895"/>
      <c r="U12" s="896"/>
      <c r="V12" s="896"/>
      <c r="W12" s="896"/>
      <c r="X12" s="896"/>
      <c r="Y12" s="896"/>
      <c r="Z12" s="897"/>
      <c r="AB12" s="79"/>
      <c r="AC12" s="80">
        <v>1</v>
      </c>
      <c r="AD12" s="80">
        <f t="shared" si="6"/>
        <v>0</v>
      </c>
      <c r="AE12" s="80"/>
      <c r="AF12" s="77">
        <v>1</v>
      </c>
      <c r="AG12" s="77" t="str">
        <f t="shared" si="7"/>
        <v/>
      </c>
      <c r="AH12" s="81"/>
      <c r="AI12" s="81">
        <v>1</v>
      </c>
      <c r="AJ12" s="81">
        <f t="shared" si="8"/>
        <v>0</v>
      </c>
      <c r="AK12" s="81"/>
      <c r="AL12" s="77">
        <v>1</v>
      </c>
      <c r="AM12" s="77" t="str">
        <f t="shared" si="9"/>
        <v/>
      </c>
      <c r="AN12" s="82"/>
      <c r="AO12" s="82">
        <v>1</v>
      </c>
      <c r="AP12" s="82">
        <f t="shared" si="10"/>
        <v>0</v>
      </c>
      <c r="AQ12" s="82"/>
      <c r="AR12" s="77">
        <v>1</v>
      </c>
      <c r="AS12" s="77" t="str">
        <f t="shared" si="11"/>
        <v/>
      </c>
      <c r="AT12" s="83"/>
      <c r="AU12" s="83">
        <v>1</v>
      </c>
      <c r="AV12" s="83">
        <f t="shared" si="12"/>
        <v>0</v>
      </c>
      <c r="AW12" s="83"/>
      <c r="AX12" s="77">
        <v>1</v>
      </c>
      <c r="AY12" s="77" t="str">
        <f t="shared" si="15"/>
        <v/>
      </c>
      <c r="AZ12" s="84"/>
      <c r="BA12" s="84">
        <v>1</v>
      </c>
      <c r="BB12" s="85">
        <f t="shared" si="13"/>
        <v>0</v>
      </c>
      <c r="BC12" s="86"/>
      <c r="BD12" s="66">
        <v>1</v>
      </c>
      <c r="BE12" s="66" t="str">
        <f t="shared" si="14"/>
        <v/>
      </c>
    </row>
    <row r="13" spans="1:57" ht="33.75" customHeight="1">
      <c r="A13" s="425">
        <v>1</v>
      </c>
      <c r="B13" s="425">
        <f t="shared" si="5"/>
        <v>0</v>
      </c>
      <c r="C13" s="432">
        <v>7</v>
      </c>
      <c r="D13" s="59"/>
      <c r="E13" s="171" t="str">
        <f>IF(B13=0,"",FLOOR(VLOOKUP(A13,'All Meals'!$A$12:$V$61,4),0.25))</f>
        <v/>
      </c>
      <c r="F13" s="172" t="str">
        <f t="shared" si="1"/>
        <v/>
      </c>
      <c r="G13" s="171" t="str">
        <f>IF(B13=0,"",FLOOR(VLOOKUP(A13,'All Meals'!$A$12:$V$61,5),0.25))</f>
        <v/>
      </c>
      <c r="H13" s="173" t="str">
        <f t="shared" si="2"/>
        <v/>
      </c>
      <c r="I13" s="244" t="str">
        <f>IF(B13=0,"",FLOOR(VLOOKUP(A13,'All Meals'!$A$12:$V$61,6),0.25))</f>
        <v/>
      </c>
      <c r="J13" s="244" t="str">
        <f>IF(B13=0,"",FLOOR(VLOOKUP(A13,'All Meals'!$A$12:$V$61,7),0.25))</f>
        <v/>
      </c>
      <c r="K13" s="94" t="str">
        <f>IF(B13=0, "",VLOOKUP(A13,'All Meals'!$A$12:$V$61,10))</f>
        <v/>
      </c>
      <c r="L13" s="95" t="str">
        <f t="shared" si="3"/>
        <v/>
      </c>
      <c r="M13" s="330" t="str">
        <f>IF(B13=0, "",VLOOKUP(A13,'All Meals'!$A$12:$V$61,13))</f>
        <v/>
      </c>
      <c r="N13" s="94" t="str">
        <f>IF(B13=0, "",VLOOKUP(A13,'All Meals'!$A$12:$V$61,16))</f>
        <v/>
      </c>
      <c r="O13" s="415" t="str">
        <f t="shared" si="4"/>
        <v/>
      </c>
      <c r="P13" s="416" t="str">
        <f>IF(B13=0, "",VLOOKUP(A13,'All Meals'!$A$12:$V$61,19))</f>
        <v/>
      </c>
      <c r="Q13" s="94" t="str">
        <f>IF(B13=0, "",VLOOKUP(A13,'All Meals'!$A$12:$V$61,20))</f>
        <v/>
      </c>
      <c r="R13" s="172" t="str">
        <f t="shared" si="0"/>
        <v/>
      </c>
      <c r="T13" s="914" t="s">
        <v>328</v>
      </c>
      <c r="U13" s="915"/>
      <c r="V13" s="915"/>
      <c r="W13" s="77">
        <v>1</v>
      </c>
      <c r="X13" s="77">
        <f>INDEX(Cups,W13)</f>
        <v>0</v>
      </c>
      <c r="Y13" s="922"/>
      <c r="Z13" s="923"/>
      <c r="AB13" s="79"/>
      <c r="AC13" s="80">
        <v>1</v>
      </c>
      <c r="AD13" s="80">
        <f t="shared" si="6"/>
        <v>0</v>
      </c>
      <c r="AE13" s="80"/>
      <c r="AF13" s="77">
        <v>1</v>
      </c>
      <c r="AG13" s="77" t="str">
        <f t="shared" si="7"/>
        <v/>
      </c>
      <c r="AH13" s="81"/>
      <c r="AI13" s="81">
        <v>1</v>
      </c>
      <c r="AJ13" s="81">
        <f t="shared" si="8"/>
        <v>0</v>
      </c>
      <c r="AK13" s="81"/>
      <c r="AL13" s="77">
        <v>1</v>
      </c>
      <c r="AM13" s="77" t="str">
        <f t="shared" si="9"/>
        <v/>
      </c>
      <c r="AN13" s="82"/>
      <c r="AO13" s="82">
        <v>1</v>
      </c>
      <c r="AP13" s="82">
        <f t="shared" si="10"/>
        <v>0</v>
      </c>
      <c r="AQ13" s="82"/>
      <c r="AR13" s="77">
        <v>1</v>
      </c>
      <c r="AS13" s="77" t="str">
        <f t="shared" si="11"/>
        <v/>
      </c>
      <c r="AT13" s="83"/>
      <c r="AU13" s="83">
        <v>1</v>
      </c>
      <c r="AV13" s="83">
        <f t="shared" si="12"/>
        <v>0</v>
      </c>
      <c r="AW13" s="83"/>
      <c r="AX13" s="77">
        <v>1</v>
      </c>
      <c r="AY13" s="77" t="str">
        <f t="shared" si="15"/>
        <v/>
      </c>
      <c r="AZ13" s="84"/>
      <c r="BA13" s="84">
        <v>1</v>
      </c>
      <c r="BB13" s="85">
        <f t="shared" si="13"/>
        <v>0</v>
      </c>
      <c r="BC13" s="86"/>
      <c r="BD13" s="66">
        <v>1</v>
      </c>
      <c r="BE13" s="66" t="str">
        <f t="shared" si="14"/>
        <v/>
      </c>
    </row>
    <row r="14" spans="1:57" ht="33.75" customHeight="1">
      <c r="A14" s="425">
        <v>1</v>
      </c>
      <c r="B14" s="425">
        <f t="shared" si="5"/>
        <v>0</v>
      </c>
      <c r="C14" s="432">
        <v>8</v>
      </c>
      <c r="D14" s="59"/>
      <c r="E14" s="171" t="str">
        <f>IF(B14=0,"",FLOOR(VLOOKUP(A14,'All Meals'!$A$12:$V$61,4),0.25))</f>
        <v/>
      </c>
      <c r="F14" s="172" t="str">
        <f t="shared" si="1"/>
        <v/>
      </c>
      <c r="G14" s="171" t="str">
        <f>IF(B14=0,"",FLOOR(VLOOKUP(A14,'All Meals'!$A$12:$V$61,5),0.25))</f>
        <v/>
      </c>
      <c r="H14" s="173" t="str">
        <f t="shared" si="2"/>
        <v/>
      </c>
      <c r="I14" s="244" t="str">
        <f>IF(B14=0,"",FLOOR(VLOOKUP(A14,'All Meals'!$A$12:$V$61,6),0.25))</f>
        <v/>
      </c>
      <c r="J14" s="244" t="str">
        <f>IF(B14=0,"",FLOOR(VLOOKUP(A14,'All Meals'!$A$12:$V$61,7),0.25))</f>
        <v/>
      </c>
      <c r="K14" s="94" t="str">
        <f>IF(B14=0, "",VLOOKUP(A14,'All Meals'!$A$12:$V$61,10))</f>
        <v/>
      </c>
      <c r="L14" s="95" t="str">
        <f t="shared" si="3"/>
        <v/>
      </c>
      <c r="M14" s="330" t="str">
        <f>IF(B14=0, "",VLOOKUP(A14,'All Meals'!$A$12:$V$61,13))</f>
        <v/>
      </c>
      <c r="N14" s="94" t="str">
        <f>IF(B14=0, "",VLOOKUP(A14,'All Meals'!$A$12:$V$61,16))</f>
        <v/>
      </c>
      <c r="O14" s="415" t="str">
        <f t="shared" si="4"/>
        <v/>
      </c>
      <c r="P14" s="416" t="str">
        <f>IF(B14=0, "",VLOOKUP(A14,'All Meals'!$A$12:$V$61,19))</f>
        <v/>
      </c>
      <c r="Q14" s="94" t="str">
        <f>IF(B14=0, "",VLOOKUP(A14,'All Meals'!$A$12:$V$61,20))</f>
        <v/>
      </c>
      <c r="R14" s="172" t="str">
        <f t="shared" si="0"/>
        <v/>
      </c>
      <c r="T14" s="914"/>
      <c r="U14" s="915"/>
      <c r="V14" s="915"/>
      <c r="W14" s="77">
        <v>1</v>
      </c>
      <c r="X14" s="77">
        <f>INDEX(Cups,W14)</f>
        <v>0</v>
      </c>
      <c r="Y14" s="912"/>
      <c r="Z14" s="913"/>
      <c r="AB14" s="79"/>
      <c r="AC14" s="80">
        <v>1</v>
      </c>
      <c r="AD14" s="80">
        <f t="shared" si="6"/>
        <v>0</v>
      </c>
      <c r="AE14" s="80"/>
      <c r="AF14" s="77">
        <v>1</v>
      </c>
      <c r="AG14" s="77" t="str">
        <f t="shared" si="7"/>
        <v/>
      </c>
      <c r="AH14" s="81"/>
      <c r="AI14" s="81">
        <v>1</v>
      </c>
      <c r="AJ14" s="81">
        <f t="shared" si="8"/>
        <v>0</v>
      </c>
      <c r="AK14" s="81"/>
      <c r="AL14" s="77">
        <v>1</v>
      </c>
      <c r="AM14" s="77" t="str">
        <f t="shared" si="9"/>
        <v/>
      </c>
      <c r="AN14" s="82"/>
      <c r="AO14" s="82">
        <v>1</v>
      </c>
      <c r="AP14" s="82">
        <f t="shared" si="10"/>
        <v>0</v>
      </c>
      <c r="AQ14" s="82"/>
      <c r="AR14" s="77">
        <v>1</v>
      </c>
      <c r="AS14" s="77" t="str">
        <f t="shared" si="11"/>
        <v/>
      </c>
      <c r="AT14" s="83"/>
      <c r="AU14" s="83">
        <v>1</v>
      </c>
      <c r="AV14" s="83">
        <f t="shared" si="12"/>
        <v>0</v>
      </c>
      <c r="AW14" s="83"/>
      <c r="AX14" s="77">
        <v>1</v>
      </c>
      <c r="AY14" s="77" t="str">
        <f t="shared" si="15"/>
        <v/>
      </c>
      <c r="AZ14" s="84"/>
      <c r="BA14" s="84">
        <v>1</v>
      </c>
      <c r="BB14" s="85">
        <f t="shared" si="13"/>
        <v>0</v>
      </c>
      <c r="BC14" s="86"/>
      <c r="BD14" s="66">
        <v>1</v>
      </c>
      <c r="BE14" s="66" t="str">
        <f t="shared" si="14"/>
        <v/>
      </c>
    </row>
    <row r="15" spans="1:57" ht="33.75" customHeight="1">
      <c r="A15" s="425">
        <v>1</v>
      </c>
      <c r="B15" s="425">
        <f t="shared" si="5"/>
        <v>0</v>
      </c>
      <c r="C15" s="432">
        <v>9</v>
      </c>
      <c r="D15" s="59"/>
      <c r="E15" s="171" t="str">
        <f>IF(B15=0,"",FLOOR(VLOOKUP(A15,'All Meals'!$A$12:$V$61,4),0.25))</f>
        <v/>
      </c>
      <c r="F15" s="172" t="str">
        <f t="shared" si="1"/>
        <v/>
      </c>
      <c r="G15" s="171" t="str">
        <f>IF(B15=0,"",FLOOR(VLOOKUP(A15,'All Meals'!$A$12:$V$61,5),0.25))</f>
        <v/>
      </c>
      <c r="H15" s="173" t="str">
        <f t="shared" si="2"/>
        <v/>
      </c>
      <c r="I15" s="244" t="str">
        <f>IF(B15=0,"",FLOOR(VLOOKUP(A15,'All Meals'!$A$12:$V$61,6),0.25))</f>
        <v/>
      </c>
      <c r="J15" s="244" t="str">
        <f>IF(B15=0,"",FLOOR(VLOOKUP(A15,'All Meals'!$A$12:$V$61,7),0.25))</f>
        <v/>
      </c>
      <c r="K15" s="94" t="str">
        <f>IF(B15=0, "",VLOOKUP(A15,'All Meals'!$A$12:$V$61,10))</f>
        <v/>
      </c>
      <c r="L15" s="95" t="str">
        <f t="shared" si="3"/>
        <v/>
      </c>
      <c r="M15" s="330" t="str">
        <f>IF(B15=0, "",VLOOKUP(A15,'All Meals'!$A$12:$V$61,13))</f>
        <v/>
      </c>
      <c r="N15" s="94" t="str">
        <f>IF(B15=0, "",VLOOKUP(A15,'All Meals'!$A$12:$V$61,16))</f>
        <v/>
      </c>
      <c r="O15" s="415" t="str">
        <f t="shared" si="4"/>
        <v/>
      </c>
      <c r="P15" s="416" t="str">
        <f>IF(B15=0, "",VLOOKUP(A15,'All Meals'!$A$12:$V$61,19))</f>
        <v/>
      </c>
      <c r="Q15" s="94" t="str">
        <f>IF(B15=0, "",VLOOKUP(A15,'All Meals'!$A$12:$V$61,20))</f>
        <v/>
      </c>
      <c r="R15" s="172" t="str">
        <f t="shared" si="0"/>
        <v/>
      </c>
      <c r="T15" s="914"/>
      <c r="U15" s="915"/>
      <c r="V15" s="915"/>
      <c r="W15" s="77">
        <v>1</v>
      </c>
      <c r="X15" s="77">
        <f>INDEX(Cups,W15)</f>
        <v>0</v>
      </c>
      <c r="Y15" s="912"/>
      <c r="Z15" s="913"/>
      <c r="AB15" s="79"/>
      <c r="AC15" s="80">
        <v>1</v>
      </c>
      <c r="AD15" s="80">
        <f t="shared" si="6"/>
        <v>0</v>
      </c>
      <c r="AE15" s="80"/>
      <c r="AF15" s="77">
        <v>1</v>
      </c>
      <c r="AG15" s="77" t="str">
        <f t="shared" si="7"/>
        <v/>
      </c>
      <c r="AH15" s="81"/>
      <c r="AI15" s="81">
        <v>1</v>
      </c>
      <c r="AJ15" s="81">
        <f t="shared" si="8"/>
        <v>0</v>
      </c>
      <c r="AK15" s="81"/>
      <c r="AL15" s="77">
        <v>1</v>
      </c>
      <c r="AM15" s="77" t="str">
        <f t="shared" si="9"/>
        <v/>
      </c>
      <c r="AN15" s="82"/>
      <c r="AO15" s="82">
        <v>1</v>
      </c>
      <c r="AP15" s="82">
        <f t="shared" si="10"/>
        <v>0</v>
      </c>
      <c r="AQ15" s="82"/>
      <c r="AR15" s="77">
        <v>1</v>
      </c>
      <c r="AS15" s="77" t="str">
        <f t="shared" si="11"/>
        <v/>
      </c>
      <c r="AT15" s="83"/>
      <c r="AU15" s="83">
        <v>1</v>
      </c>
      <c r="AV15" s="83">
        <f t="shared" si="12"/>
        <v>0</v>
      </c>
      <c r="AW15" s="83"/>
      <c r="AX15" s="77">
        <v>1</v>
      </c>
      <c r="AY15" s="77" t="str">
        <f t="shared" si="15"/>
        <v/>
      </c>
      <c r="AZ15" s="84"/>
      <c r="BA15" s="84">
        <v>1</v>
      </c>
      <c r="BB15" s="85">
        <f t="shared" si="13"/>
        <v>0</v>
      </c>
      <c r="BC15" s="86"/>
      <c r="BD15" s="66">
        <v>1</v>
      </c>
      <c r="BE15" s="66" t="str">
        <f t="shared" si="14"/>
        <v/>
      </c>
    </row>
    <row r="16" spans="1:57" ht="38.25" customHeight="1">
      <c r="A16" s="425">
        <v>1</v>
      </c>
      <c r="B16" s="425">
        <f t="shared" si="5"/>
        <v>0</v>
      </c>
      <c r="C16" s="432">
        <v>10</v>
      </c>
      <c r="D16" s="59"/>
      <c r="E16" s="171" t="str">
        <f>IF(B16=0,"",FLOOR(VLOOKUP(A16,'All Meals'!$A$12:$V$61,4),0.25))</f>
        <v/>
      </c>
      <c r="F16" s="172" t="str">
        <f t="shared" si="1"/>
        <v/>
      </c>
      <c r="G16" s="171" t="str">
        <f>IF(B16=0,"",FLOOR(VLOOKUP(A16,'All Meals'!$A$12:$V$61,5),0.25))</f>
        <v/>
      </c>
      <c r="H16" s="173" t="str">
        <f t="shared" si="2"/>
        <v/>
      </c>
      <c r="I16" s="244" t="str">
        <f>IF(B16=0,"",FLOOR(VLOOKUP(A16,'All Meals'!$A$12:$V$61,6),0.25))</f>
        <v/>
      </c>
      <c r="J16" s="244" t="str">
        <f>IF(B16=0,"",FLOOR(VLOOKUP(A16,'All Meals'!$A$12:$V$61,7),0.25))</f>
        <v/>
      </c>
      <c r="K16" s="94" t="str">
        <f>IF(B16=0, "",VLOOKUP(A16,'All Meals'!$A$12:$V$61,10))</f>
        <v/>
      </c>
      <c r="L16" s="95" t="str">
        <f t="shared" si="3"/>
        <v/>
      </c>
      <c r="M16" s="330" t="str">
        <f>IF(B16=0, "",VLOOKUP(A16,'All Meals'!$A$12:$V$61,13))</f>
        <v/>
      </c>
      <c r="N16" s="94" t="str">
        <f>IF(B16=0, "",VLOOKUP(A16,'All Meals'!$A$12:$V$61,16))</f>
        <v/>
      </c>
      <c r="O16" s="415" t="str">
        <f t="shared" si="4"/>
        <v/>
      </c>
      <c r="P16" s="416" t="str">
        <f>IF(B16=0, "",VLOOKUP(A16,'All Meals'!$A$12:$V$61,19))</f>
        <v/>
      </c>
      <c r="Q16" s="94" t="str">
        <f>IF(B16=0, "",VLOOKUP(A16,'All Meals'!$A$12:$V$61,20))</f>
        <v/>
      </c>
      <c r="R16" s="172" t="str">
        <f t="shared" si="0"/>
        <v/>
      </c>
      <c r="T16" s="914"/>
      <c r="U16" s="915"/>
      <c r="V16" s="915"/>
      <c r="W16" s="77">
        <v>1</v>
      </c>
      <c r="X16" s="77">
        <f>INDEX(Cups,W16)</f>
        <v>0</v>
      </c>
      <c r="Y16" s="912"/>
      <c r="Z16" s="913"/>
      <c r="AB16" s="79"/>
      <c r="AC16" s="80">
        <v>1</v>
      </c>
      <c r="AD16" s="80">
        <f t="shared" si="6"/>
        <v>0</v>
      </c>
      <c r="AE16" s="80"/>
      <c r="AF16" s="77">
        <v>1</v>
      </c>
      <c r="AG16" s="77" t="str">
        <f t="shared" si="7"/>
        <v/>
      </c>
      <c r="AH16" s="81"/>
      <c r="AI16" s="81">
        <v>1</v>
      </c>
      <c r="AJ16" s="81">
        <f t="shared" si="8"/>
        <v>0</v>
      </c>
      <c r="AK16" s="81"/>
      <c r="AL16" s="77">
        <v>1</v>
      </c>
      <c r="AM16" s="77" t="str">
        <f t="shared" si="9"/>
        <v/>
      </c>
      <c r="AN16" s="82"/>
      <c r="AO16" s="82">
        <v>1</v>
      </c>
      <c r="AP16" s="82">
        <f t="shared" si="10"/>
        <v>0</v>
      </c>
      <c r="AQ16" s="82"/>
      <c r="AR16" s="77">
        <v>1</v>
      </c>
      <c r="AS16" s="77" t="str">
        <f t="shared" si="11"/>
        <v/>
      </c>
      <c r="AT16" s="83"/>
      <c r="AU16" s="83">
        <v>1</v>
      </c>
      <c r="AV16" s="83">
        <f t="shared" si="12"/>
        <v>0</v>
      </c>
      <c r="AW16" s="83"/>
      <c r="AX16" s="77">
        <v>1</v>
      </c>
      <c r="AY16" s="77" t="str">
        <f t="shared" si="15"/>
        <v/>
      </c>
      <c r="AZ16" s="84"/>
      <c r="BA16" s="84">
        <v>1</v>
      </c>
      <c r="BB16" s="85">
        <f t="shared" si="13"/>
        <v>0</v>
      </c>
      <c r="BC16" s="86"/>
      <c r="BD16" s="66">
        <v>1</v>
      </c>
      <c r="BE16" s="66" t="str">
        <f t="shared" si="14"/>
        <v/>
      </c>
    </row>
    <row r="17" spans="1:57" ht="33.75" customHeight="1">
      <c r="A17" s="425">
        <v>1</v>
      </c>
      <c r="B17" s="425">
        <f t="shared" si="5"/>
        <v>0</v>
      </c>
      <c r="C17" s="432">
        <v>11</v>
      </c>
      <c r="D17" s="59"/>
      <c r="E17" s="171" t="str">
        <f>IF(B17=0,"",FLOOR(VLOOKUP(A17,'All Meals'!$A$12:$V$61,4),0.25))</f>
        <v/>
      </c>
      <c r="F17" s="172" t="str">
        <f t="shared" si="1"/>
        <v/>
      </c>
      <c r="G17" s="171" t="str">
        <f>IF(B17=0,"",FLOOR(VLOOKUP(A17,'All Meals'!$A$12:$V$61,5),0.25))</f>
        <v/>
      </c>
      <c r="H17" s="173" t="str">
        <f t="shared" si="2"/>
        <v/>
      </c>
      <c r="I17" s="244" t="str">
        <f>IF(B17=0,"",FLOOR(VLOOKUP(A17,'All Meals'!$A$12:$V$61,6),0.25))</f>
        <v/>
      </c>
      <c r="J17" s="244" t="str">
        <f>IF(B17=0,"",FLOOR(VLOOKUP(A17,'All Meals'!$A$12:$V$61,7),0.25))</f>
        <v/>
      </c>
      <c r="K17" s="94" t="str">
        <f>IF(B17=0, "",VLOOKUP(A17,'All Meals'!$A$12:$V$61,10))</f>
        <v/>
      </c>
      <c r="L17" s="95" t="str">
        <f t="shared" si="3"/>
        <v/>
      </c>
      <c r="M17" s="330" t="str">
        <f>IF(B17=0, "",VLOOKUP(A17,'All Meals'!$A$12:$V$61,13))</f>
        <v/>
      </c>
      <c r="N17" s="94" t="str">
        <f>IF(B17=0, "",VLOOKUP(A17,'All Meals'!$A$12:$V$61,16))</f>
        <v/>
      </c>
      <c r="O17" s="415" t="str">
        <f t="shared" si="4"/>
        <v/>
      </c>
      <c r="P17" s="416" t="str">
        <f>IF(B17=0, "",VLOOKUP(A17,'All Meals'!$A$12:$V$61,19))</f>
        <v/>
      </c>
      <c r="Q17" s="94" t="str">
        <f>IF(B17=0, "",VLOOKUP(A17,'All Meals'!$A$12:$V$61,20))</f>
        <v/>
      </c>
      <c r="R17" s="172" t="str">
        <f t="shared" si="0"/>
        <v/>
      </c>
      <c r="T17" s="914"/>
      <c r="U17" s="915"/>
      <c r="V17" s="915"/>
      <c r="W17" s="77">
        <v>1</v>
      </c>
      <c r="X17" s="77">
        <f>INDEX(Cups,W17)</f>
        <v>0</v>
      </c>
      <c r="Y17" s="918"/>
      <c r="Z17" s="919"/>
      <c r="AB17" s="79"/>
      <c r="AC17" s="80">
        <v>1</v>
      </c>
      <c r="AD17" s="80">
        <f t="shared" si="6"/>
        <v>0</v>
      </c>
      <c r="AE17" s="80"/>
      <c r="AF17" s="77">
        <v>1</v>
      </c>
      <c r="AG17" s="77" t="str">
        <f t="shared" si="7"/>
        <v/>
      </c>
      <c r="AH17" s="81"/>
      <c r="AI17" s="81">
        <v>1</v>
      </c>
      <c r="AJ17" s="81">
        <f t="shared" si="8"/>
        <v>0</v>
      </c>
      <c r="AK17" s="81"/>
      <c r="AL17" s="77">
        <v>1</v>
      </c>
      <c r="AM17" s="77" t="str">
        <f t="shared" si="9"/>
        <v/>
      </c>
      <c r="AN17" s="82"/>
      <c r="AO17" s="82">
        <v>1</v>
      </c>
      <c r="AP17" s="82">
        <f t="shared" si="10"/>
        <v>0</v>
      </c>
      <c r="AQ17" s="82"/>
      <c r="AR17" s="77">
        <v>1</v>
      </c>
      <c r="AS17" s="77" t="str">
        <f t="shared" si="11"/>
        <v/>
      </c>
      <c r="AT17" s="83"/>
      <c r="AU17" s="83">
        <v>1</v>
      </c>
      <c r="AV17" s="83">
        <f t="shared" si="12"/>
        <v>0</v>
      </c>
      <c r="AW17" s="83"/>
      <c r="AX17" s="77">
        <v>1</v>
      </c>
      <c r="AY17" s="77" t="str">
        <f t="shared" si="15"/>
        <v/>
      </c>
      <c r="AZ17" s="84"/>
      <c r="BA17" s="84">
        <v>1</v>
      </c>
      <c r="BB17" s="85">
        <f t="shared" si="13"/>
        <v>0</v>
      </c>
      <c r="BC17" s="86"/>
      <c r="BD17" s="66">
        <v>1</v>
      </c>
      <c r="BE17" s="66" t="str">
        <f t="shared" si="14"/>
        <v/>
      </c>
    </row>
    <row r="18" spans="1:57" ht="33.75" customHeight="1" thickBot="1">
      <c r="A18" s="425">
        <v>1</v>
      </c>
      <c r="B18" s="425">
        <f t="shared" si="5"/>
        <v>0</v>
      </c>
      <c r="C18" s="432">
        <v>12</v>
      </c>
      <c r="D18" s="59"/>
      <c r="E18" s="171" t="str">
        <f>IF(B18=0,"",FLOOR(VLOOKUP(A18,'All Meals'!$A$12:$V$61,4),0.25))</f>
        <v/>
      </c>
      <c r="F18" s="172" t="str">
        <f t="shared" si="1"/>
        <v/>
      </c>
      <c r="G18" s="171" t="str">
        <f>IF(B18=0,"",FLOOR(VLOOKUP(A18,'All Meals'!$A$12:$V$61,5),0.25))</f>
        <v/>
      </c>
      <c r="H18" s="173" t="str">
        <f t="shared" si="2"/>
        <v/>
      </c>
      <c r="I18" s="244" t="str">
        <f>IF(B18=0,"",FLOOR(VLOOKUP(A18,'All Meals'!$A$12:$V$61,6),0.25))</f>
        <v/>
      </c>
      <c r="J18" s="244" t="str">
        <f>IF(B18=0,"",FLOOR(VLOOKUP(A18,'All Meals'!$A$12:$V$61,7),0.25))</f>
        <v/>
      </c>
      <c r="K18" s="94" t="str">
        <f>IF(B18=0, "",VLOOKUP(A18,'All Meals'!$A$12:$V$61,10))</f>
        <v/>
      </c>
      <c r="L18" s="95" t="str">
        <f t="shared" si="3"/>
        <v/>
      </c>
      <c r="M18" s="330" t="str">
        <f>IF(B18=0, "",VLOOKUP(A18,'All Meals'!$A$12:$V$61,13))</f>
        <v/>
      </c>
      <c r="N18" s="94" t="str">
        <f>IF(B18=0, "",VLOOKUP(A18,'All Meals'!$A$12:$V$61,16))</f>
        <v/>
      </c>
      <c r="O18" s="415" t="str">
        <f t="shared" si="4"/>
        <v/>
      </c>
      <c r="P18" s="416" t="str">
        <f>IF(B18=0, "",VLOOKUP(A18,'All Meals'!$A$12:$V$61,19))</f>
        <v/>
      </c>
      <c r="Q18" s="94" t="str">
        <f>IF(B18=0, "",VLOOKUP(A18,'All Meals'!$A$12:$V$61,20))</f>
        <v/>
      </c>
      <c r="R18" s="172" t="str">
        <f t="shared" si="0"/>
        <v/>
      </c>
      <c r="T18" s="916"/>
      <c r="U18" s="917"/>
      <c r="V18" s="917"/>
      <c r="W18" s="215"/>
      <c r="X18" s="215"/>
      <c r="Y18" s="920">
        <f>SUM(X13:X17)</f>
        <v>0</v>
      </c>
      <c r="Z18" s="921"/>
      <c r="AB18" s="79"/>
      <c r="AC18" s="80">
        <v>1</v>
      </c>
      <c r="AD18" s="80">
        <f t="shared" si="6"/>
        <v>0</v>
      </c>
      <c r="AE18" s="80"/>
      <c r="AF18" s="77">
        <v>1</v>
      </c>
      <c r="AG18" s="77" t="str">
        <f t="shared" si="7"/>
        <v/>
      </c>
      <c r="AH18" s="81"/>
      <c r="AI18" s="81">
        <v>1</v>
      </c>
      <c r="AJ18" s="81">
        <f t="shared" si="8"/>
        <v>0</v>
      </c>
      <c r="AK18" s="81"/>
      <c r="AL18" s="77">
        <v>1</v>
      </c>
      <c r="AM18" s="77" t="str">
        <f t="shared" si="9"/>
        <v/>
      </c>
      <c r="AN18" s="82"/>
      <c r="AO18" s="82">
        <v>1</v>
      </c>
      <c r="AP18" s="82">
        <f t="shared" si="10"/>
        <v>0</v>
      </c>
      <c r="AQ18" s="82"/>
      <c r="AR18" s="77">
        <v>1</v>
      </c>
      <c r="AS18" s="77" t="str">
        <f t="shared" si="11"/>
        <v/>
      </c>
      <c r="AT18" s="83"/>
      <c r="AU18" s="83">
        <v>1</v>
      </c>
      <c r="AV18" s="83">
        <f t="shared" si="12"/>
        <v>0</v>
      </c>
      <c r="AW18" s="83"/>
      <c r="AX18" s="77">
        <v>1</v>
      </c>
      <c r="AY18" s="77" t="str">
        <f t="shared" si="15"/>
        <v/>
      </c>
      <c r="AZ18" s="84"/>
      <c r="BA18" s="84">
        <v>1</v>
      </c>
      <c r="BB18" s="85">
        <f t="shared" si="13"/>
        <v>0</v>
      </c>
      <c r="BC18" s="86"/>
      <c r="BD18" s="66">
        <v>1</v>
      </c>
      <c r="BE18" s="66" t="str">
        <f t="shared" si="14"/>
        <v/>
      </c>
    </row>
    <row r="19" spans="1:57" ht="33.75" customHeight="1" thickBot="1">
      <c r="A19" s="425">
        <v>1</v>
      </c>
      <c r="B19" s="425">
        <f t="shared" si="5"/>
        <v>0</v>
      </c>
      <c r="C19" s="432">
        <v>13</v>
      </c>
      <c r="D19" s="59"/>
      <c r="E19" s="171" t="str">
        <f>IF(B19=0,"",FLOOR(VLOOKUP(A19,'All Meals'!$A$12:$V$61,4),0.25))</f>
        <v/>
      </c>
      <c r="F19" s="172" t="str">
        <f t="shared" si="1"/>
        <v/>
      </c>
      <c r="G19" s="171" t="str">
        <f>IF(B19=0,"",FLOOR(VLOOKUP(A19,'All Meals'!$A$12:$V$61,5),0.25))</f>
        <v/>
      </c>
      <c r="H19" s="173" t="str">
        <f t="shared" si="2"/>
        <v/>
      </c>
      <c r="I19" s="244" t="str">
        <f>IF(B19=0,"",FLOOR(VLOOKUP(A19,'All Meals'!$A$12:$V$61,6),0.25))</f>
        <v/>
      </c>
      <c r="J19" s="244" t="str">
        <f>IF(B19=0,"",FLOOR(VLOOKUP(A19,'All Meals'!$A$12:$V$61,7),0.25))</f>
        <v/>
      </c>
      <c r="K19" s="94" t="str">
        <f>IF(B19=0, "",VLOOKUP(A19,'All Meals'!$A$12:$V$61,10))</f>
        <v/>
      </c>
      <c r="L19" s="95" t="str">
        <f t="shared" si="3"/>
        <v/>
      </c>
      <c r="M19" s="330" t="str">
        <f>IF(B19=0, "",VLOOKUP(A19,'All Meals'!$A$12:$V$61,13))</f>
        <v/>
      </c>
      <c r="N19" s="94" t="str">
        <f>IF(B19=0, "",VLOOKUP(A19,'All Meals'!$A$12:$V$61,16))</f>
        <v/>
      </c>
      <c r="O19" s="415" t="str">
        <f t="shared" si="4"/>
        <v/>
      </c>
      <c r="P19" s="416" t="str">
        <f>IF(B19=0, "",VLOOKUP(A19,'All Meals'!$A$12:$V$61,19))</f>
        <v/>
      </c>
      <c r="Q19" s="94" t="str">
        <f>IF(B19=0, "",VLOOKUP(A19,'All Meals'!$A$12:$V$61,20))</f>
        <v/>
      </c>
      <c r="R19" s="172" t="str">
        <f t="shared" si="0"/>
        <v/>
      </c>
      <c r="T19" s="898" t="s">
        <v>153</v>
      </c>
      <c r="U19" s="899"/>
      <c r="V19" s="899"/>
      <c r="W19" s="899"/>
      <c r="X19" s="899"/>
      <c r="Y19" s="899"/>
      <c r="Z19" s="900"/>
      <c r="AB19" s="234"/>
      <c r="AC19" s="235">
        <v>1</v>
      </c>
      <c r="AD19" s="235">
        <f t="shared" si="6"/>
        <v>0</v>
      </c>
      <c r="AE19" s="235"/>
      <c r="AF19" s="215">
        <v>1</v>
      </c>
      <c r="AG19" s="215" t="str">
        <f t="shared" si="7"/>
        <v/>
      </c>
      <c r="AH19" s="87"/>
      <c r="AI19" s="87">
        <v>1</v>
      </c>
      <c r="AJ19" s="87">
        <f t="shared" si="8"/>
        <v>0</v>
      </c>
      <c r="AK19" s="87"/>
      <c r="AL19" s="215">
        <v>1</v>
      </c>
      <c r="AM19" s="215" t="str">
        <f t="shared" si="9"/>
        <v/>
      </c>
      <c r="AN19" s="236"/>
      <c r="AO19" s="236">
        <v>1</v>
      </c>
      <c r="AP19" s="236">
        <f t="shared" si="10"/>
        <v>0</v>
      </c>
      <c r="AQ19" s="236"/>
      <c r="AR19" s="215">
        <v>1</v>
      </c>
      <c r="AS19" s="215" t="str">
        <f t="shared" si="11"/>
        <v/>
      </c>
      <c r="AT19" s="88"/>
      <c r="AU19" s="88">
        <v>1</v>
      </c>
      <c r="AV19" s="88">
        <f t="shared" si="12"/>
        <v>0</v>
      </c>
      <c r="AW19" s="88"/>
      <c r="AX19" s="215">
        <v>1</v>
      </c>
      <c r="AY19" s="215" t="str">
        <f t="shared" si="15"/>
        <v/>
      </c>
      <c r="AZ19" s="89"/>
      <c r="BA19" s="89">
        <v>1</v>
      </c>
      <c r="BB19" s="90">
        <f t="shared" si="13"/>
        <v>0</v>
      </c>
      <c r="BC19" s="91"/>
      <c r="BD19" s="66">
        <v>1</v>
      </c>
      <c r="BE19" s="66" t="str">
        <f t="shared" si="14"/>
        <v/>
      </c>
    </row>
    <row r="20" spans="1:57" ht="33.75" customHeight="1">
      <c r="A20" s="425">
        <v>1</v>
      </c>
      <c r="B20" s="425">
        <f t="shared" si="5"/>
        <v>0</v>
      </c>
      <c r="C20" s="432">
        <v>14</v>
      </c>
      <c r="D20" s="59"/>
      <c r="E20" s="171" t="str">
        <f>IF(B20=0,"",FLOOR(VLOOKUP(A20,'All Meals'!$A$12:$V$61,4),0.25))</f>
        <v/>
      </c>
      <c r="F20" s="172" t="str">
        <f t="shared" si="1"/>
        <v/>
      </c>
      <c r="G20" s="171" t="str">
        <f>IF(B20=0,"",FLOOR(VLOOKUP(A20,'All Meals'!$A$12:$V$61,5),0.25))</f>
        <v/>
      </c>
      <c r="H20" s="173" t="str">
        <f t="shared" si="2"/>
        <v/>
      </c>
      <c r="I20" s="244" t="str">
        <f>IF(B20=0,"",FLOOR(VLOOKUP(A20,'All Meals'!$A$12:$V$61,6),0.25))</f>
        <v/>
      </c>
      <c r="J20" s="244" t="str">
        <f>IF(B20=0,"",FLOOR(VLOOKUP(A20,'All Meals'!$A$12:$V$61,7),0.25))</f>
        <v/>
      </c>
      <c r="K20" s="94" t="str">
        <f>IF(B20=0, "",VLOOKUP(A20,'All Meals'!$A$12:$V$61,10))</f>
        <v/>
      </c>
      <c r="L20" s="95" t="str">
        <f t="shared" si="3"/>
        <v/>
      </c>
      <c r="M20" s="330" t="str">
        <f>IF(B20=0, "",VLOOKUP(A20,'All Meals'!$A$12:$V$61,13))</f>
        <v/>
      </c>
      <c r="N20" s="94" t="str">
        <f>IF(B20=0, "",VLOOKUP(A20,'All Meals'!$A$12:$V$61,16))</f>
        <v/>
      </c>
      <c r="O20" s="415" t="str">
        <f t="shared" si="4"/>
        <v/>
      </c>
      <c r="P20" s="416" t="str">
        <f>IF(B20=0, "",VLOOKUP(A20,'All Meals'!$A$12:$V$61,19))</f>
        <v/>
      </c>
      <c r="Q20" s="94" t="str">
        <f>IF(B20=0, "",VLOOKUP(A20,'All Meals'!$A$12:$V$61,20))</f>
        <v/>
      </c>
      <c r="R20" s="172" t="str">
        <f t="shared" si="0"/>
        <v/>
      </c>
      <c r="T20" s="694" t="s">
        <v>154</v>
      </c>
      <c r="U20" s="901"/>
      <c r="V20" s="902"/>
      <c r="Y20" s="905"/>
      <c r="Z20" s="906"/>
      <c r="AB20" s="938"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39"/>
      <c r="AD20" s="939"/>
      <c r="AE20" s="939"/>
      <c r="AF20" s="939"/>
      <c r="AG20" s="939"/>
      <c r="AH20" s="939"/>
      <c r="AI20" s="939"/>
      <c r="AJ20" s="939"/>
      <c r="AK20" s="939"/>
      <c r="AL20" s="939"/>
      <c r="AM20" s="939"/>
      <c r="AN20" s="939"/>
      <c r="AO20" s="939"/>
      <c r="AP20" s="939"/>
      <c r="AQ20" s="939"/>
      <c r="AR20" s="939"/>
      <c r="AS20" s="939"/>
      <c r="AT20" s="939"/>
      <c r="AU20" s="939"/>
      <c r="AV20" s="939"/>
      <c r="AW20" s="939"/>
      <c r="AX20" s="939"/>
      <c r="AY20" s="939"/>
      <c r="AZ20" s="939"/>
      <c r="BA20" s="939"/>
      <c r="BB20" s="939"/>
      <c r="BC20" s="940"/>
    </row>
    <row r="21" spans="1:57" ht="33.75" customHeight="1">
      <c r="A21" s="425">
        <v>1</v>
      </c>
      <c r="B21" s="425">
        <f t="shared" si="5"/>
        <v>0</v>
      </c>
      <c r="C21" s="432">
        <v>15</v>
      </c>
      <c r="D21" s="59"/>
      <c r="E21" s="171" t="str">
        <f>IF(B21=0,"",FLOOR(VLOOKUP(A21,'All Meals'!$A$12:$V$61,4),0.25))</f>
        <v/>
      </c>
      <c r="F21" s="172" t="str">
        <f t="shared" si="1"/>
        <v/>
      </c>
      <c r="G21" s="171" t="str">
        <f>IF(B21=0,"",FLOOR(VLOOKUP(A21,'All Meals'!$A$12:$V$61,5),0.25))</f>
        <v/>
      </c>
      <c r="H21" s="173" t="str">
        <f t="shared" si="2"/>
        <v/>
      </c>
      <c r="I21" s="244" t="str">
        <f>IF(B21=0,"",FLOOR(VLOOKUP(A21,'All Meals'!$A$12:$V$61,6),0.25))</f>
        <v/>
      </c>
      <c r="J21" s="244" t="str">
        <f>IF(B21=0,"",FLOOR(VLOOKUP(A21,'All Meals'!$A$12:$V$61,7),0.25))</f>
        <v/>
      </c>
      <c r="K21" s="94" t="str">
        <f>IF(B21=0, "",VLOOKUP(A21,'All Meals'!$A$12:$V$61,10))</f>
        <v/>
      </c>
      <c r="L21" s="95" t="str">
        <f t="shared" si="3"/>
        <v/>
      </c>
      <c r="M21" s="330" t="str">
        <f>IF(B21=0, "",VLOOKUP(A21,'All Meals'!$A$12:$V$61,13))</f>
        <v/>
      </c>
      <c r="N21" s="94" t="str">
        <f>IF(B21=0, "",VLOOKUP(A21,'All Meals'!$A$12:$V$61,16))</f>
        <v/>
      </c>
      <c r="O21" s="415" t="str">
        <f t="shared" si="4"/>
        <v/>
      </c>
      <c r="P21" s="416" t="str">
        <f>IF(B21=0, "",VLOOKUP(A21,'All Meals'!$A$12:$V$61,19))</f>
        <v/>
      </c>
      <c r="Q21" s="94" t="str">
        <f>IF(B21=0, "",VLOOKUP(A21,'All Meals'!$A$12:$V$61,20))</f>
        <v/>
      </c>
      <c r="R21" s="172" t="str">
        <f t="shared" si="0"/>
        <v/>
      </c>
      <c r="T21" s="695"/>
      <c r="U21" s="903"/>
      <c r="V21" s="904"/>
      <c r="Y21" s="907"/>
      <c r="Z21" s="908"/>
      <c r="AB21" s="748" t="s">
        <v>277</v>
      </c>
      <c r="AC21" s="749"/>
      <c r="AD21" s="749"/>
      <c r="AE21" s="749"/>
      <c r="AF21" s="237"/>
      <c r="AG21" s="237"/>
      <c r="AH21" s="750" t="s">
        <v>278</v>
      </c>
      <c r="AI21" s="750"/>
      <c r="AJ21" s="750"/>
      <c r="AK21" s="750"/>
      <c r="AL21" s="237"/>
      <c r="AM21" s="237"/>
      <c r="AN21" s="751" t="s">
        <v>279</v>
      </c>
      <c r="AO21" s="751"/>
      <c r="AP21" s="751"/>
      <c r="AQ21" s="751"/>
      <c r="AR21" s="237"/>
      <c r="AS21" s="237"/>
      <c r="AT21" s="752" t="s">
        <v>280</v>
      </c>
      <c r="AU21" s="752"/>
      <c r="AV21" s="752"/>
      <c r="AW21" s="752"/>
      <c r="AX21" s="237"/>
      <c r="AY21" s="237"/>
      <c r="AZ21" s="941" t="s">
        <v>281</v>
      </c>
      <c r="BA21" s="942"/>
      <c r="BB21" s="942"/>
      <c r="BC21" s="943"/>
    </row>
    <row r="22" spans="1:57" ht="33.75" customHeight="1">
      <c r="A22" s="425">
        <v>1</v>
      </c>
      <c r="B22" s="425">
        <f t="shared" si="5"/>
        <v>0</v>
      </c>
      <c r="C22" s="432">
        <v>16</v>
      </c>
      <c r="D22" s="59"/>
      <c r="E22" s="171" t="str">
        <f>IF(B22=0,"",FLOOR(VLOOKUP(A22,'All Meals'!$A$12:$V$61,4),0.25))</f>
        <v/>
      </c>
      <c r="F22" s="172" t="str">
        <f t="shared" si="1"/>
        <v/>
      </c>
      <c r="G22" s="171" t="str">
        <f>IF(B22=0,"",FLOOR(VLOOKUP(A22,'All Meals'!$A$12:$V$61,5),0.25))</f>
        <v/>
      </c>
      <c r="H22" s="173" t="str">
        <f t="shared" si="2"/>
        <v/>
      </c>
      <c r="I22" s="244" t="str">
        <f>IF(B22=0,"",FLOOR(VLOOKUP(A22,'All Meals'!$A$12:$V$61,6),0.25))</f>
        <v/>
      </c>
      <c r="J22" s="244" t="str">
        <f>IF(B22=0,"",FLOOR(VLOOKUP(A22,'All Meals'!$A$12:$V$61,7),0.25))</f>
        <v/>
      </c>
      <c r="K22" s="94" t="str">
        <f>IF(B22=0, "",VLOOKUP(A22,'All Meals'!$A$12:$V$61,10))</f>
        <v/>
      </c>
      <c r="L22" s="95" t="str">
        <f t="shared" si="3"/>
        <v/>
      </c>
      <c r="M22" s="330" t="str">
        <f>IF(B22=0, "",VLOOKUP(A22,'All Meals'!$A$12:$V$61,13))</f>
        <v/>
      </c>
      <c r="N22" s="94" t="str">
        <f>IF(B22=0, "",VLOOKUP(A22,'All Meals'!$A$12:$V$61,16))</f>
        <v/>
      </c>
      <c r="O22" s="415" t="str">
        <f t="shared" si="4"/>
        <v/>
      </c>
      <c r="P22" s="416" t="str">
        <f>IF(B22=0, "",VLOOKUP(A22,'All Meals'!$A$12:$V$61,19))</f>
        <v/>
      </c>
      <c r="Q22" s="94" t="str">
        <f>IF(B22=0, "",VLOOKUP(A22,'All Meals'!$A$12:$V$61,20))</f>
        <v/>
      </c>
      <c r="R22" s="172" t="str">
        <f t="shared" si="0"/>
        <v/>
      </c>
      <c r="T22" s="692" t="s">
        <v>155</v>
      </c>
      <c r="U22" s="887"/>
      <c r="V22" s="888"/>
      <c r="W22" s="216"/>
      <c r="X22" s="216"/>
      <c r="Y22" s="891">
        <f>FLOOR(Y20,0.125)</f>
        <v>0</v>
      </c>
      <c r="Z22" s="892"/>
      <c r="AB22" s="926"/>
      <c r="AC22" s="927"/>
      <c r="AD22" s="927"/>
      <c r="AE22" s="927"/>
      <c r="AF22" s="327"/>
      <c r="AG22" s="327"/>
      <c r="AH22" s="885"/>
      <c r="AI22" s="885"/>
      <c r="AJ22" s="885"/>
      <c r="AK22" s="885"/>
      <c r="AL22" s="327"/>
      <c r="AM22" s="327"/>
      <c r="AN22" s="746"/>
      <c r="AO22" s="746"/>
      <c r="AP22" s="746"/>
      <c r="AQ22" s="746"/>
      <c r="AR22" s="327"/>
      <c r="AS22" s="327"/>
      <c r="AT22" s="747"/>
      <c r="AU22" s="747"/>
      <c r="AV22" s="747"/>
      <c r="AW22" s="747"/>
      <c r="AX22" s="327"/>
      <c r="AY22" s="327"/>
      <c r="AZ22" s="862"/>
      <c r="BA22" s="863"/>
      <c r="BB22" s="863"/>
      <c r="BC22" s="864"/>
    </row>
    <row r="23" spans="1:57" ht="33.75" customHeight="1" thickBot="1">
      <c r="A23" s="425">
        <v>1</v>
      </c>
      <c r="B23" s="425">
        <f t="shared" si="5"/>
        <v>0</v>
      </c>
      <c r="C23" s="432">
        <v>17</v>
      </c>
      <c r="D23" s="59"/>
      <c r="E23" s="171" t="str">
        <f>IF(B23=0,"",FLOOR(VLOOKUP(A23,'All Meals'!$A$12:$V$61,4),0.25))</f>
        <v/>
      </c>
      <c r="F23" s="172" t="str">
        <f t="shared" si="1"/>
        <v/>
      </c>
      <c r="G23" s="171" t="str">
        <f>IF(B23=0,"",FLOOR(VLOOKUP(A23,'All Meals'!$A$12:$V$61,5),0.25))</f>
        <v/>
      </c>
      <c r="H23" s="173" t="str">
        <f t="shared" si="2"/>
        <v/>
      </c>
      <c r="I23" s="244" t="str">
        <f>IF(B23=0,"",FLOOR(VLOOKUP(A23,'All Meals'!$A$12:$V$61,6),0.25))</f>
        <v/>
      </c>
      <c r="J23" s="244" t="str">
        <f>IF(B23=0,"",FLOOR(VLOOKUP(A23,'All Meals'!$A$12:$V$61,7),0.25))</f>
        <v/>
      </c>
      <c r="K23" s="94" t="str">
        <f>IF(B23=0, "",VLOOKUP(A23,'All Meals'!$A$12:$V$61,10))</f>
        <v/>
      </c>
      <c r="L23" s="95" t="str">
        <f t="shared" si="3"/>
        <v/>
      </c>
      <c r="M23" s="330" t="str">
        <f>IF(B23=0, "",VLOOKUP(A23,'All Meals'!$A$12:$V$61,13))</f>
        <v/>
      </c>
      <c r="N23" s="94" t="str">
        <f>IF(B23=0, "",VLOOKUP(A23,'All Meals'!$A$12:$V$61,16))</f>
        <v/>
      </c>
      <c r="O23" s="415" t="str">
        <f t="shared" si="4"/>
        <v/>
      </c>
      <c r="P23" s="416" t="str">
        <f>IF(B23=0, "",VLOOKUP(A23,'All Meals'!$A$12:$V$61,19))</f>
        <v/>
      </c>
      <c r="Q23" s="94" t="str">
        <f>IF(B23=0, "",VLOOKUP(A23,'All Meals'!$A$12:$V$61,20))</f>
        <v/>
      </c>
      <c r="R23" s="172" t="str">
        <f t="shared" si="0"/>
        <v/>
      </c>
      <c r="T23" s="693"/>
      <c r="U23" s="889"/>
      <c r="V23" s="890"/>
      <c r="W23" s="217"/>
      <c r="X23" s="217"/>
      <c r="Y23" s="893"/>
      <c r="Z23" s="894"/>
      <c r="AB23" s="926"/>
      <c r="AC23" s="927"/>
      <c r="AD23" s="927"/>
      <c r="AE23" s="927"/>
      <c r="AF23" s="327"/>
      <c r="AG23" s="327"/>
      <c r="AH23" s="885"/>
      <c r="AI23" s="885"/>
      <c r="AJ23" s="885"/>
      <c r="AK23" s="885"/>
      <c r="AL23" s="327"/>
      <c r="AM23" s="327"/>
      <c r="AN23" s="746"/>
      <c r="AO23" s="746"/>
      <c r="AP23" s="746"/>
      <c r="AQ23" s="746"/>
      <c r="AR23" s="327"/>
      <c r="AS23" s="327"/>
      <c r="AT23" s="747"/>
      <c r="AU23" s="747"/>
      <c r="AV23" s="747"/>
      <c r="AW23" s="747"/>
      <c r="AX23" s="327"/>
      <c r="AY23" s="327"/>
      <c r="AZ23" s="862"/>
      <c r="BA23" s="863"/>
      <c r="BB23" s="863"/>
      <c r="BC23" s="864"/>
    </row>
    <row r="24" spans="1:57" ht="33.75" customHeight="1">
      <c r="A24" s="425">
        <v>1</v>
      </c>
      <c r="B24" s="425">
        <f t="shared" si="5"/>
        <v>0</v>
      </c>
      <c r="C24" s="432">
        <v>18</v>
      </c>
      <c r="D24" s="59"/>
      <c r="E24" s="171" t="str">
        <f>IF(B24=0,"",FLOOR(VLOOKUP(A24,'All Meals'!$A$12:$V$61,4),0.25))</f>
        <v/>
      </c>
      <c r="F24" s="172" t="str">
        <f t="shared" si="1"/>
        <v/>
      </c>
      <c r="G24" s="171" t="str">
        <f>IF(B24=0,"",FLOOR(VLOOKUP(A24,'All Meals'!$A$12:$V$61,5),0.25))</f>
        <v/>
      </c>
      <c r="H24" s="173" t="str">
        <f t="shared" si="2"/>
        <v/>
      </c>
      <c r="I24" s="244" t="str">
        <f>IF(B24=0,"",FLOOR(VLOOKUP(A24,'All Meals'!$A$12:$V$61,6),0.25))</f>
        <v/>
      </c>
      <c r="J24" s="244" t="str">
        <f>IF(B24=0,"",FLOOR(VLOOKUP(A24,'All Meals'!$A$12:$V$61,7),0.25))</f>
        <v/>
      </c>
      <c r="K24" s="94" t="str">
        <f>IF(B24=0, "",VLOOKUP(A24,'All Meals'!$A$12:$V$61,10))</f>
        <v/>
      </c>
      <c r="L24" s="95" t="str">
        <f t="shared" si="3"/>
        <v/>
      </c>
      <c r="M24" s="330" t="str">
        <f>IF(B24=0, "",VLOOKUP(A24,'All Meals'!$A$12:$V$61,13))</f>
        <v/>
      </c>
      <c r="N24" s="94" t="str">
        <f>IF(B24=0, "",VLOOKUP(A24,'All Meals'!$A$12:$V$61,16))</f>
        <v/>
      </c>
      <c r="O24" s="415" t="str">
        <f t="shared" si="4"/>
        <v/>
      </c>
      <c r="P24" s="416" t="str">
        <f>IF(B24=0, "",VLOOKUP(A24,'All Meals'!$A$12:$V$61,19))</f>
        <v/>
      </c>
      <c r="Q24" s="94" t="str">
        <f>IF(B24=0, "",VLOOKUP(A24,'All Meals'!$A$12:$V$61,20))</f>
        <v/>
      </c>
      <c r="R24" s="172" t="str">
        <f t="shared" si="0"/>
        <v/>
      </c>
      <c r="AB24" s="743"/>
      <c r="AC24" s="744"/>
      <c r="AD24" s="744"/>
      <c r="AE24" s="744"/>
      <c r="AF24" s="327"/>
      <c r="AG24" s="327"/>
      <c r="AH24" s="885"/>
      <c r="AI24" s="885"/>
      <c r="AJ24" s="885"/>
      <c r="AK24" s="885"/>
      <c r="AL24" s="327"/>
      <c r="AM24" s="327"/>
      <c r="AN24" s="746"/>
      <c r="AO24" s="746"/>
      <c r="AP24" s="746"/>
      <c r="AQ24" s="746"/>
      <c r="AR24" s="327"/>
      <c r="AS24" s="327"/>
      <c r="AT24" s="747"/>
      <c r="AU24" s="747"/>
      <c r="AV24" s="747"/>
      <c r="AW24" s="747"/>
      <c r="AX24" s="327"/>
      <c r="AY24" s="327"/>
      <c r="AZ24" s="862"/>
      <c r="BA24" s="863"/>
      <c r="BB24" s="863"/>
      <c r="BC24" s="864"/>
    </row>
    <row r="25" spans="1:57" ht="33.75" customHeight="1">
      <c r="A25" s="425">
        <v>1</v>
      </c>
      <c r="B25" s="425">
        <f t="shared" si="5"/>
        <v>0</v>
      </c>
      <c r="C25" s="432">
        <v>19</v>
      </c>
      <c r="D25" s="59"/>
      <c r="E25" s="171" t="str">
        <f>IF(B25=0,"",FLOOR(VLOOKUP(A25,'All Meals'!$A$12:$V$61,4),0.25))</f>
        <v/>
      </c>
      <c r="F25" s="172" t="str">
        <f t="shared" si="1"/>
        <v/>
      </c>
      <c r="G25" s="171" t="str">
        <f>IF(B25=0,"",FLOOR(VLOOKUP(A25,'All Meals'!$A$12:$V$61,5),0.25))</f>
        <v/>
      </c>
      <c r="H25" s="173" t="str">
        <f t="shared" si="2"/>
        <v/>
      </c>
      <c r="I25" s="244" t="str">
        <f>IF(B25=0,"",FLOOR(VLOOKUP(A25,'All Meals'!$A$12:$V$61,6),0.25))</f>
        <v/>
      </c>
      <c r="J25" s="244" t="str">
        <f>IF(B25=0,"",FLOOR(VLOOKUP(A25,'All Meals'!$A$12:$V$61,7),0.25))</f>
        <v/>
      </c>
      <c r="K25" s="94" t="str">
        <f>IF(B25=0, "",VLOOKUP(A25,'All Meals'!$A$12:$V$61,10))</f>
        <v/>
      </c>
      <c r="L25" s="95" t="str">
        <f t="shared" si="3"/>
        <v/>
      </c>
      <c r="M25" s="330" t="str">
        <f>IF(B25=0, "",VLOOKUP(A25,'All Meals'!$A$12:$V$61,13))</f>
        <v/>
      </c>
      <c r="N25" s="94" t="str">
        <f>IF(B25=0, "",VLOOKUP(A25,'All Meals'!$A$12:$V$61,16))</f>
        <v/>
      </c>
      <c r="O25" s="415" t="str">
        <f t="shared" si="4"/>
        <v/>
      </c>
      <c r="P25" s="416" t="str">
        <f>IF(B25=0, "",VLOOKUP(A25,'All Meals'!$A$12:$V$61,19))</f>
        <v/>
      </c>
      <c r="Q25" s="94" t="str">
        <f>IF(B25=0, "",VLOOKUP(A25,'All Meals'!$A$12:$V$61,20))</f>
        <v/>
      </c>
      <c r="R25" s="172" t="str">
        <f t="shared" si="0"/>
        <v/>
      </c>
      <c r="AB25" s="743"/>
      <c r="AC25" s="744"/>
      <c r="AD25" s="744"/>
      <c r="AE25" s="744"/>
      <c r="AF25" s="327"/>
      <c r="AG25" s="327"/>
      <c r="AH25" s="885"/>
      <c r="AI25" s="885"/>
      <c r="AJ25" s="885"/>
      <c r="AK25" s="885"/>
      <c r="AL25" s="327"/>
      <c r="AM25" s="327"/>
      <c r="AN25" s="746"/>
      <c r="AO25" s="746"/>
      <c r="AP25" s="746"/>
      <c r="AQ25" s="746"/>
      <c r="AR25" s="327"/>
      <c r="AS25" s="327"/>
      <c r="AT25" s="747"/>
      <c r="AU25" s="747"/>
      <c r="AV25" s="747"/>
      <c r="AW25" s="747"/>
      <c r="AX25" s="327"/>
      <c r="AY25" s="327"/>
      <c r="AZ25" s="862"/>
      <c r="BA25" s="863"/>
      <c r="BB25" s="863"/>
      <c r="BC25" s="864"/>
    </row>
    <row r="26" spans="1:57" ht="33.75" customHeight="1" thickBot="1">
      <c r="A26" s="425">
        <v>1</v>
      </c>
      <c r="B26" s="425">
        <f t="shared" si="5"/>
        <v>0</v>
      </c>
      <c r="C26" s="433">
        <v>20</v>
      </c>
      <c r="D26" s="60"/>
      <c r="E26" s="426" t="str">
        <f>IF(B26=0,"",FLOOR(VLOOKUP(A26,'All Meals'!$A$12:$V$61,4),0.25))</f>
        <v/>
      </c>
      <c r="F26" s="172" t="str">
        <f t="shared" si="1"/>
        <v/>
      </c>
      <c r="G26" s="426" t="str">
        <f>IF(B26=0,"",FLOOR(VLOOKUP(A26,'All Meals'!$A$12:$V$61,5),0.25))</f>
        <v/>
      </c>
      <c r="H26" s="173" t="str">
        <f t="shared" si="2"/>
        <v/>
      </c>
      <c r="I26" s="427" t="str">
        <f>IF(B26=0,"",FLOOR(VLOOKUP(A26,'All Meals'!$A$12:$V$61,6),0.25))</f>
        <v/>
      </c>
      <c r="J26" s="427" t="str">
        <f>IF(B26=0,"",FLOOR(VLOOKUP(A26,'All Meals'!$A$12:$V$61,7),0.25))</f>
        <v/>
      </c>
      <c r="K26" s="428" t="str">
        <f>IF(B26=0, "",VLOOKUP(A26,'All Meals'!$A$12:$V$61,10))</f>
        <v/>
      </c>
      <c r="L26" s="95" t="str">
        <f t="shared" si="3"/>
        <v/>
      </c>
      <c r="M26" s="429" t="str">
        <f>IF(B26=0, "",VLOOKUP(A26,'All Meals'!$A$12:$V$61,13))</f>
        <v/>
      </c>
      <c r="N26" s="428" t="str">
        <f>IF(B26=0, "",VLOOKUP(A26,'All Meals'!$A$12:$V$61,16))</f>
        <v/>
      </c>
      <c r="O26" s="415" t="str">
        <f t="shared" si="4"/>
        <v/>
      </c>
      <c r="P26" s="430" t="str">
        <f>IF(B26=0, "",VLOOKUP(A26,'All Meals'!$A$12:$V$61,19))</f>
        <v/>
      </c>
      <c r="Q26" s="428" t="str">
        <f>IF(B26=0, "",VLOOKUP(A26,'All Meals'!$A$12:$V$61,20))</f>
        <v/>
      </c>
      <c r="R26" s="174" t="str">
        <f t="shared" si="0"/>
        <v/>
      </c>
      <c r="AB26" s="736"/>
      <c r="AC26" s="737"/>
      <c r="AD26" s="737"/>
      <c r="AE26" s="737"/>
      <c r="AF26" s="328"/>
      <c r="AG26" s="328"/>
      <c r="AH26" s="886"/>
      <c r="AI26" s="886"/>
      <c r="AJ26" s="886"/>
      <c r="AK26" s="886"/>
      <c r="AL26" s="328"/>
      <c r="AM26" s="328"/>
      <c r="AN26" s="739"/>
      <c r="AO26" s="739"/>
      <c r="AP26" s="739"/>
      <c r="AQ26" s="739"/>
      <c r="AR26" s="328"/>
      <c r="AS26" s="328"/>
      <c r="AT26" s="740"/>
      <c r="AU26" s="740"/>
      <c r="AV26" s="740"/>
      <c r="AW26" s="740"/>
      <c r="AX26" s="328"/>
      <c r="AY26" s="328"/>
      <c r="AZ26" s="935"/>
      <c r="BA26" s="936"/>
      <c r="BB26" s="936"/>
      <c r="BC26" s="937"/>
    </row>
    <row r="27" spans="1:57" ht="33.75" customHeight="1">
      <c r="AB27" s="153"/>
    </row>
    <row r="28" spans="1:57" ht="33.75" customHeight="1">
      <c r="AB28" s="153"/>
      <c r="AE28" s="154"/>
    </row>
    <row r="29" spans="1:57" ht="33.75" customHeight="1"/>
    <row r="30" spans="1:57" ht="33.75" customHeight="1"/>
  </sheetData>
  <sheetProtection algorithmName="SHA-512" hashValue="4njiTJzdk1xvmMZo9QoKtfQBo2XDaRuZg5gZbZMsFAR/7RXKS1SSj0zUbEPUhyFJYuazRkyWQrO2k8RIrfA+YA==" saltValue="tF7T7pAghlqPRO2bH8SqLg==" spinCount="100000" sheet="1"/>
  <mergeCells count="127">
    <mergeCell ref="BD5:BD6"/>
    <mergeCell ref="BB7:BB8"/>
    <mergeCell ref="BC7:BC8"/>
    <mergeCell ref="AJ7:AJ8"/>
    <mergeCell ref="AK7:AK8"/>
    <mergeCell ref="S5:V5"/>
    <mergeCell ref="AB5:AB6"/>
    <mergeCell ref="BA7:BA8"/>
    <mergeCell ref="T1:Z1"/>
    <mergeCell ref="AB1:BC1"/>
    <mergeCell ref="AM7:AM8"/>
    <mergeCell ref="AN7:AN8"/>
    <mergeCell ref="AO7:AO8"/>
    <mergeCell ref="D2:R2"/>
    <mergeCell ref="T2:V2"/>
    <mergeCell ref="Y2:Z2"/>
    <mergeCell ref="AB2:AW2"/>
    <mergeCell ref="AZ2:BD2"/>
    <mergeCell ref="C1:R1"/>
    <mergeCell ref="AE5:AE6"/>
    <mergeCell ref="Z5:Z8"/>
    <mergeCell ref="S8:V8"/>
    <mergeCell ref="AB3:AN3"/>
    <mergeCell ref="K4:M4"/>
    <mergeCell ref="Q4:R4"/>
    <mergeCell ref="S4:Z4"/>
    <mergeCell ref="AB4:BC4"/>
    <mergeCell ref="Q5:Q6"/>
    <mergeCell ref="K5:K6"/>
    <mergeCell ref="L5:L6"/>
    <mergeCell ref="AP7:AP8"/>
    <mergeCell ref="AQ7:AQ8"/>
    <mergeCell ref="AR7:AR8"/>
    <mergeCell ref="AS7:AS8"/>
    <mergeCell ref="AT7:AT8"/>
    <mergeCell ref="AZ7:AZ8"/>
    <mergeCell ref="AL7:AL8"/>
    <mergeCell ref="BE5:BE6"/>
    <mergeCell ref="S6:V6"/>
    <mergeCell ref="S7:V7"/>
    <mergeCell ref="AB7:AB8"/>
    <mergeCell ref="AC7:AC8"/>
    <mergeCell ref="AD7:AD8"/>
    <mergeCell ref="AE7:AE8"/>
    <mergeCell ref="AF7:AF8"/>
    <mergeCell ref="AI7:AI8"/>
    <mergeCell ref="AN5:AN6"/>
    <mergeCell ref="AQ5:AQ6"/>
    <mergeCell ref="AT5:AT6"/>
    <mergeCell ref="AW5:AW6"/>
    <mergeCell ref="AZ5:AZ6"/>
    <mergeCell ref="BC5:BC6"/>
    <mergeCell ref="AH5:AH6"/>
    <mergeCell ref="AG7:AG8"/>
    <mergeCell ref="AH7:AH8"/>
    <mergeCell ref="AK5:AK6"/>
    <mergeCell ref="AU7:AU8"/>
    <mergeCell ref="AV7:AV8"/>
    <mergeCell ref="AW7:AW8"/>
    <mergeCell ref="AX7:AX8"/>
    <mergeCell ref="AY7:AY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AZ23:BC23"/>
    <mergeCell ref="AB22:AE22"/>
    <mergeCell ref="AH22:AK22"/>
    <mergeCell ref="AN22:AQ22"/>
    <mergeCell ref="T20:V21"/>
    <mergeCell ref="Y20:Z21"/>
    <mergeCell ref="AB20:BC20"/>
    <mergeCell ref="AB21:AE21"/>
    <mergeCell ref="AH21:AK21"/>
    <mergeCell ref="AN21:AQ21"/>
    <mergeCell ref="AT21:AW21"/>
    <mergeCell ref="AZ21:BC21"/>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AZ25:BC25"/>
    <mergeCell ref="AZ22:BC22"/>
    <mergeCell ref="AB23:AE23"/>
    <mergeCell ref="AH23:AK23"/>
    <mergeCell ref="AN23:AQ23"/>
    <mergeCell ref="AT23:AW23"/>
    <mergeCell ref="C4:D6"/>
    <mergeCell ref="C3:Z3"/>
    <mergeCell ref="N4:P4"/>
    <mergeCell ref="P5:P6"/>
    <mergeCell ref="E4:F4"/>
    <mergeCell ref="E5:E6"/>
    <mergeCell ref="F5:F6"/>
    <mergeCell ref="G4:J4"/>
    <mergeCell ref="G5:G6"/>
    <mergeCell ref="H5:H6"/>
    <mergeCell ref="I5:I6"/>
    <mergeCell ref="J5:J6"/>
    <mergeCell ref="O5:O6"/>
    <mergeCell ref="R5:R6"/>
    <mergeCell ref="M5:M6"/>
    <mergeCell ref="N5:N6"/>
  </mergeCells>
  <conditionalFormatting sqref="R7:R26 Z5 F7:J26 L7:L26 O7:O26 Z9">
    <cfRule type="containsText" dxfId="61" priority="10" stopIfTrue="1" operator="containsText" text="Yes">
      <formula>NOT(ISERROR(SEARCH("Yes",F5)))</formula>
    </cfRule>
    <cfRule type="containsText" dxfId="60" priority="11" stopIfTrue="1" operator="containsText" text="No">
      <formula>NOT(ISERROR(SEARCH("No",F5)))</formula>
    </cfRule>
  </conditionalFormatting>
  <conditionalFormatting sqref="AB9:AE9 AH9:AK9">
    <cfRule type="containsText" dxfId="59" priority="9" stopIfTrue="1" operator="containsText" text="Remember">
      <formula>NOT(ISERROR(SEARCH("Remember",AB9)))</formula>
    </cfRule>
  </conditionalFormatting>
  <conditionalFormatting sqref="AB20">
    <cfRule type="containsText" dxfId="58" priority="8" stopIfTrue="1" operator="containsText" text="You">
      <formula>NOT(ISERROR(SEARCH("You",AB20)))</formula>
    </cfRule>
  </conditionalFormatting>
  <conditionalFormatting sqref="AN9:AQ9">
    <cfRule type="containsText" dxfId="57" priority="3" stopIfTrue="1" operator="containsText" text="if">
      <formula>NOT(ISERROR(SEARCH("if",AN9)))</formula>
    </cfRule>
  </conditionalFormatting>
  <conditionalFormatting sqref="AB20">
    <cfRule type="containsText" dxfId="56" priority="2" stopIfTrue="1" operator="containsText" text="You">
      <formula>NOT(ISERROR(SEARCH("You",AB20)))</formula>
    </cfRule>
  </conditionalFormatting>
  <conditionalFormatting sqref="AB20">
    <cfRule type="containsText" dxfId="55" priority="1" stopIfTrue="1" operator="containsText" text="You">
      <formula>NOT(ISERROR(SEARCH("You",AB20)))</formula>
    </cfRule>
  </conditionalFormatting>
  <hyperlinks>
    <hyperlink ref="Y2:Z2" location="'Weekly Report'!A1" display="Go to Weekly Report" xr:uid="{00000000-0004-0000-0700-000000000000}"/>
    <hyperlink ref="T2:V2" location="'Menu Worksheet Instructions'!A1" display="Go to Instructions" xr:uid="{00000000-0004-0000-0700-000001000000}"/>
    <hyperlink ref="AZ2:BD2" r:id="rId1" display="https://foodbuyingguide.fns.usda.gov/files/Reports/USDA_FBG_Section2_Vegetables_YieldTable.pdf" xr:uid="{00000000-0004-0000-07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1505" r:id="rId6" name="Drop Down 1">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21506" r:id="rId7" name="Drop Down 2">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21507" r:id="rId8" name="Drop Down 3">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21508" r:id="rId9" name="Drop Down 4">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21509" r:id="rId10" name="Drop Down 5">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21510" r:id="rId11" name="Drop Down 6">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21511" r:id="rId12" name="Drop Down 7">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21512" r:id="rId13" name="Drop Down 8">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21513" r:id="rId14" name="Drop Down 9">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21514" r:id="rId15" name="Drop Down 10">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21515" r:id="rId16" name="Drop Down 11">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21516" r:id="rId17" name="Drop Down 12">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21517" r:id="rId18" name="Drop Down 13">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21518" r:id="rId19" name="Drop Down 14">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21519" r:id="rId20" name="Drop Down 15">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21520" r:id="rId21" name="Drop Down 16">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21521" r:id="rId22" name="Drop Down 17">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21522" r:id="rId23" name="Drop Down 18">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21523" r:id="rId24" name="Drop Down 19">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21524" r:id="rId25" name="Drop Down 20">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21525"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1526" r:id="rId27" name="Check Box 2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21527" r:id="rId28" name="Check Box 2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21528"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1529"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1530" r:id="rId31" name="Drop Down 26">
              <controlPr defaultSize="0" autoLine="0" autoPict="0">
                <anchor moveWithCells="1">
                  <from>
                    <xdr:col>27</xdr:col>
                    <xdr:colOff>123825</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21531" r:id="rId32" name="Drop Down 27">
              <controlPr defaultSize="0" autoLine="0" autoPict="0">
                <anchor moveWithCells="1">
                  <from>
                    <xdr:col>27</xdr:col>
                    <xdr:colOff>123825</xdr:colOff>
                    <xdr:row>10</xdr:row>
                    <xdr:rowOff>85725</xdr:rowOff>
                  </from>
                  <to>
                    <xdr:col>27</xdr:col>
                    <xdr:colOff>2476500</xdr:colOff>
                    <xdr:row>10</xdr:row>
                    <xdr:rowOff>381000</xdr:rowOff>
                  </to>
                </anchor>
              </controlPr>
            </control>
          </mc:Choice>
        </mc:AlternateContent>
        <mc:AlternateContent xmlns:mc="http://schemas.openxmlformats.org/markup-compatibility/2006">
          <mc:Choice Requires="x14">
            <control shapeId="21532" r:id="rId33" name="Drop Down 28">
              <controlPr defaultSize="0" autoLine="0" autoPict="0">
                <anchor moveWithCells="1">
                  <from>
                    <xdr:col>27</xdr:col>
                    <xdr:colOff>123825</xdr:colOff>
                    <xdr:row>11</xdr:row>
                    <xdr:rowOff>85725</xdr:rowOff>
                  </from>
                  <to>
                    <xdr:col>27</xdr:col>
                    <xdr:colOff>2476500</xdr:colOff>
                    <xdr:row>11</xdr:row>
                    <xdr:rowOff>381000</xdr:rowOff>
                  </to>
                </anchor>
              </controlPr>
            </control>
          </mc:Choice>
        </mc:AlternateContent>
        <mc:AlternateContent xmlns:mc="http://schemas.openxmlformats.org/markup-compatibility/2006">
          <mc:Choice Requires="x14">
            <control shapeId="21533" r:id="rId34" name="Drop Down 29">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1534" r:id="rId35" name="Drop Down 30">
              <controlPr defaultSize="0" autoLine="0" autoPict="0">
                <anchor moveWithCells="1">
                  <from>
                    <xdr:col>27</xdr:col>
                    <xdr:colOff>123825</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21535" r:id="rId36" name="Drop Down 31">
              <controlPr defaultSize="0" autoLine="0" autoPict="0">
                <anchor moveWithCells="1">
                  <from>
                    <xdr:col>27</xdr:col>
                    <xdr:colOff>123825</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21536" r:id="rId37" name="Drop Down 32">
              <controlPr defaultSize="0" autoLine="0" autoPict="0">
                <anchor moveWithCells="1">
                  <from>
                    <xdr:col>27</xdr:col>
                    <xdr:colOff>123825</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21537" r:id="rId38" name="Drop Down 33">
              <controlPr defaultSize="0" autoLine="0" autoPict="0">
                <anchor moveWithCells="1">
                  <from>
                    <xdr:col>27</xdr:col>
                    <xdr:colOff>123825</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21538" r:id="rId39" name="Drop Down 34">
              <controlPr defaultSize="0" autoLine="0" autoPict="0">
                <anchor moveWithCells="1">
                  <from>
                    <xdr:col>27</xdr:col>
                    <xdr:colOff>123825</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21539"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1540"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1541"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1542"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1543"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1544"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1545"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1546"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1547"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1548"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1549" r:id="rId50" name="Drop Down 45">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1550" r:id="rId51" name="Drop Down 46">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1551" r:id="rId52" name="Drop Down 47">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1552" r:id="rId53" name="Drop Down 48">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1553" r:id="rId54" name="Drop Down 49">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1554" r:id="rId55" name="Drop Down 50">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1555" r:id="rId56" name="Drop Down 51">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1556" r:id="rId57" name="Drop Down 52">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1557" r:id="rId58" name="Drop Down 53">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1558" r:id="rId59" name="Drop Down 54">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1559"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1560"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1561"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1562"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1563"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1564"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1565"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1566"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1567"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1568"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1569"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21570"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21571"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21572"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21573"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21574"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21575"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21576"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21577"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21578"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21579" r:id="rId80" name="Drop Down 75">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1580" r:id="rId81" name="Drop Down 76">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1581" r:id="rId82" name="Drop Down 77">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1582" r:id="rId83" name="Drop Down 78">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1583" r:id="rId84" name="Drop Down 79">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1584" r:id="rId85" name="Drop Down 80">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1585" r:id="rId86" name="Drop Down 81">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1586" r:id="rId87" name="Drop Down 82">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1587" r:id="rId88" name="Drop Down 83">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1588" r:id="rId89" name="Drop Down 84">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1589"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21590"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21591"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21592"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21593"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21594"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21595"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21596"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21597"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21598"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21599"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21600"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21601" r:id="rId102" name="Drop Down 97">
              <controlPr defaultSize="0" autoLine="0" autoPict="0">
                <anchor moveWithCells="1">
                  <from>
                    <xdr:col>48</xdr:col>
                    <xdr:colOff>38100</xdr:colOff>
                    <xdr:row>11</xdr:row>
                    <xdr:rowOff>76200</xdr:rowOff>
                  </from>
                  <to>
                    <xdr:col>48</xdr:col>
                    <xdr:colOff>847725</xdr:colOff>
                    <xdr:row>11</xdr:row>
                    <xdr:rowOff>342900</xdr:rowOff>
                  </to>
                </anchor>
              </controlPr>
            </control>
          </mc:Choice>
        </mc:AlternateContent>
        <mc:AlternateContent xmlns:mc="http://schemas.openxmlformats.org/markup-compatibility/2006">
          <mc:Choice Requires="x14">
            <control shapeId="21602"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21603"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21604"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21605"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21606"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21607"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21608"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21609"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1610"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1611"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1612"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1613"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1614"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1615"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1616"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1617"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1618"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1619"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1620"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1621"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1622"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1623"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1624"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1625"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1626" r:id="rId127" name="Drop Down 122">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21627"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1628"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1629" r:id="rId130" name="Drop Down 125">
              <controlPr defaultSize="0" autoLine="0" autoPict="0">
                <anchor moveWithCells="1">
                  <from>
                    <xdr:col>27</xdr:col>
                    <xdr:colOff>123825</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21630"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21631" r:id="rId132" name="Drop Down 127">
              <controlPr defaultSize="0" autoLine="0" autoPict="0">
                <anchor moveWithCells="1">
                  <from>
                    <xdr:col>24</xdr:col>
                    <xdr:colOff>161925</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1632"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21633"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21634" r:id="rId135" name="Drop Down 130">
              <controlPr defaultSize="0" autoLine="0" autoPict="0">
                <anchor moveWithCells="1">
                  <from>
                    <xdr:col>24</xdr:col>
                    <xdr:colOff>171450</xdr:colOff>
                    <xdr:row>16</xdr:row>
                    <xdr:rowOff>104775</xdr:rowOff>
                  </from>
                  <to>
                    <xdr:col>25</xdr:col>
                    <xdr:colOff>371475</xdr:colOff>
                    <xdr:row>16</xdr:row>
                    <xdr:rowOff>371475</xdr:rowOff>
                  </to>
                </anchor>
              </controlPr>
            </control>
          </mc:Choice>
        </mc:AlternateContent>
        <mc:AlternateContent xmlns:mc="http://schemas.openxmlformats.org/markup-compatibility/2006">
          <mc:Choice Requires="x14">
            <control shapeId="21635" r:id="rId136" name="Drop Down 131">
              <controlPr defaultSize="0" autoLine="0" autoPict="0">
                <anchor moveWithCells="1">
                  <from>
                    <xdr:col>30</xdr:col>
                    <xdr:colOff>38100</xdr:colOff>
                    <xdr:row>6</xdr:row>
                    <xdr:rowOff>352425</xdr:rowOff>
                  </from>
                  <to>
                    <xdr:col>30</xdr:col>
                    <xdr:colOff>857250</xdr:colOff>
                    <xdr:row>7</xdr:row>
                    <xdr:rowOff>190500</xdr:rowOff>
                  </to>
                </anchor>
              </controlPr>
            </control>
          </mc:Choice>
        </mc:AlternateContent>
        <mc:AlternateContent xmlns:mc="http://schemas.openxmlformats.org/markup-compatibility/2006">
          <mc:Choice Requires="x14">
            <control shapeId="21636"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21637"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1638"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1639" r:id="rId140" name="Drop Down 135">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21640" r:id="rId141" name="Check Box 136">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BE30"/>
  <sheetViews>
    <sheetView showGridLines="0" showRowColHeaders="0" topLeftCell="C1" zoomScaleNormal="100" workbookViewId="0">
      <pane ySplit="6" topLeftCell="A7" activePane="bottomLeft" state="frozen"/>
      <selection pane="bottomLeft" activeCell="D7" sqref="D7"/>
      <selection activeCell="O5" sqref="O5:O6"/>
    </sheetView>
  </sheetViews>
  <sheetFormatPr defaultRowHeight="15"/>
  <cols>
    <col min="1" max="2" width="5.42578125" style="66" hidden="1" customWidth="1"/>
    <col min="3" max="3" width="3.42578125" style="66"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2.5703125" customWidth="1"/>
    <col min="23" max="24" width="9.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66" hidden="1" customWidth="1"/>
  </cols>
  <sheetData>
    <row r="1" spans="1:57" ht="40.5" customHeight="1" thickBot="1">
      <c r="C1" s="778" t="s">
        <v>347</v>
      </c>
      <c r="D1" s="779"/>
      <c r="E1" s="779"/>
      <c r="F1" s="779"/>
      <c r="G1" s="779"/>
      <c r="H1" s="779"/>
      <c r="I1" s="779"/>
      <c r="J1" s="779"/>
      <c r="K1" s="779"/>
      <c r="L1" s="779"/>
      <c r="M1" s="779"/>
      <c r="N1" s="779"/>
      <c r="O1" s="779"/>
      <c r="P1" s="779"/>
      <c r="Q1" s="779"/>
      <c r="R1" s="779"/>
      <c r="S1" s="279"/>
      <c r="T1" s="865" t="s">
        <v>283</v>
      </c>
      <c r="U1" s="865"/>
      <c r="V1" s="865"/>
      <c r="W1" s="865"/>
      <c r="X1" s="865"/>
      <c r="Y1" s="865"/>
      <c r="Z1" s="865"/>
      <c r="AA1" s="279"/>
      <c r="AB1" s="779" t="s">
        <v>348</v>
      </c>
      <c r="AC1" s="779"/>
      <c r="AD1" s="779"/>
      <c r="AE1" s="779"/>
      <c r="AF1" s="779"/>
      <c r="AG1" s="779"/>
      <c r="AH1" s="779"/>
      <c r="AI1" s="779"/>
      <c r="AJ1" s="779"/>
      <c r="AK1" s="779"/>
      <c r="AL1" s="779"/>
      <c r="AM1" s="779"/>
      <c r="AN1" s="779"/>
      <c r="AO1" s="779"/>
      <c r="AP1" s="779"/>
      <c r="AQ1" s="779"/>
      <c r="AR1" s="779"/>
      <c r="AS1" s="779"/>
      <c r="AT1" s="779"/>
      <c r="AU1" s="779"/>
      <c r="AV1" s="779"/>
      <c r="AW1" s="779"/>
      <c r="AX1" s="779"/>
      <c r="AY1" s="779"/>
      <c r="AZ1" s="779"/>
      <c r="BA1" s="779"/>
      <c r="BB1" s="779"/>
      <c r="BC1" s="780"/>
    </row>
    <row r="2" spans="1:57" ht="69.75" customHeight="1" thickBot="1">
      <c r="D2" s="876" t="s">
        <v>285</v>
      </c>
      <c r="E2" s="876"/>
      <c r="F2" s="876"/>
      <c r="G2" s="876"/>
      <c r="H2" s="876"/>
      <c r="I2" s="876"/>
      <c r="J2" s="876"/>
      <c r="K2" s="876"/>
      <c r="L2" s="876"/>
      <c r="M2" s="876"/>
      <c r="N2" s="876"/>
      <c r="O2" s="876"/>
      <c r="P2" s="876"/>
      <c r="Q2" s="876"/>
      <c r="R2" s="876"/>
      <c r="S2" s="424"/>
      <c r="T2" s="867" t="s">
        <v>250</v>
      </c>
      <c r="U2" s="867"/>
      <c r="V2" s="867"/>
      <c r="Y2" s="880" t="s">
        <v>286</v>
      </c>
      <c r="Z2" s="880"/>
      <c r="AB2" s="963" t="s">
        <v>349</v>
      </c>
      <c r="AC2" s="964"/>
      <c r="AD2" s="964"/>
      <c r="AE2" s="964"/>
      <c r="AF2" s="964"/>
      <c r="AG2" s="964"/>
      <c r="AH2" s="964"/>
      <c r="AI2" s="964"/>
      <c r="AJ2" s="964"/>
      <c r="AK2" s="964"/>
      <c r="AL2" s="964"/>
      <c r="AM2" s="964"/>
      <c r="AN2" s="964"/>
      <c r="AO2" s="964"/>
      <c r="AP2" s="964"/>
      <c r="AQ2" s="964"/>
      <c r="AR2" s="964"/>
      <c r="AS2" s="964"/>
      <c r="AT2" s="964"/>
      <c r="AU2" s="964"/>
      <c r="AV2" s="964"/>
      <c r="AW2" s="964"/>
      <c r="AX2" s="420"/>
      <c r="AY2" s="420"/>
      <c r="AZ2" s="833" t="s">
        <v>288</v>
      </c>
      <c r="BA2" s="834"/>
      <c r="BB2" s="834"/>
      <c r="BC2" s="834"/>
      <c r="BD2" s="834"/>
    </row>
    <row r="3" spans="1:57" ht="24" customHeight="1" thickBot="1">
      <c r="C3" s="825" t="s">
        <v>350</v>
      </c>
      <c r="D3" s="826"/>
      <c r="E3" s="826"/>
      <c r="F3" s="826"/>
      <c r="G3" s="826"/>
      <c r="H3" s="826"/>
      <c r="I3" s="826"/>
      <c r="J3" s="826"/>
      <c r="K3" s="826"/>
      <c r="L3" s="826"/>
      <c r="M3" s="826"/>
      <c r="N3" s="826"/>
      <c r="O3" s="826"/>
      <c r="P3" s="826"/>
      <c r="Q3" s="826"/>
      <c r="R3" s="826"/>
      <c r="S3" s="826"/>
      <c r="T3" s="826"/>
      <c r="U3" s="826"/>
      <c r="V3" s="826"/>
      <c r="W3" s="826"/>
      <c r="X3" s="826"/>
      <c r="Y3" s="826"/>
      <c r="Z3" s="827"/>
      <c r="AB3" s="871" t="s">
        <v>351</v>
      </c>
      <c r="AC3" s="872"/>
      <c r="AD3" s="872"/>
      <c r="AE3" s="872"/>
      <c r="AF3" s="872"/>
      <c r="AG3" s="872"/>
      <c r="AH3" s="872"/>
      <c r="AI3" s="872"/>
      <c r="AJ3" s="872"/>
      <c r="AK3" s="872"/>
      <c r="AL3" s="872"/>
      <c r="AM3" s="872"/>
      <c r="AN3" s="872"/>
      <c r="AO3" s="399"/>
      <c r="AP3" s="399"/>
      <c r="AQ3" s="399"/>
      <c r="AR3" s="399" t="b">
        <v>0</v>
      </c>
      <c r="AS3" s="399"/>
      <c r="AT3" s="399"/>
      <c r="AU3" s="399"/>
      <c r="AV3" s="399"/>
      <c r="AW3" s="399"/>
      <c r="AX3" s="399"/>
      <c r="AY3" s="399"/>
      <c r="AZ3" s="399"/>
      <c r="BA3" s="399"/>
      <c r="BB3" s="399"/>
      <c r="BC3" s="400"/>
    </row>
    <row r="4" spans="1:57" ht="60.75" customHeight="1" thickBot="1">
      <c r="C4" s="819" t="s">
        <v>291</v>
      </c>
      <c r="D4" s="820"/>
      <c r="E4" s="849" t="s">
        <v>292</v>
      </c>
      <c r="F4" s="850"/>
      <c r="G4" s="722" t="s">
        <v>293</v>
      </c>
      <c r="H4" s="844"/>
      <c r="I4" s="844"/>
      <c r="J4" s="845"/>
      <c r="K4" s="828" t="s">
        <v>294</v>
      </c>
      <c r="L4" s="829"/>
      <c r="M4" s="830"/>
      <c r="N4" s="839" t="s">
        <v>295</v>
      </c>
      <c r="O4" s="840"/>
      <c r="P4" s="841"/>
      <c r="Q4" s="877" t="s">
        <v>296</v>
      </c>
      <c r="R4" s="878"/>
      <c r="S4" s="868" t="s">
        <v>352</v>
      </c>
      <c r="T4" s="869"/>
      <c r="U4" s="869"/>
      <c r="V4" s="869"/>
      <c r="W4" s="869"/>
      <c r="X4" s="869"/>
      <c r="Y4" s="869"/>
      <c r="Z4" s="870"/>
      <c r="AB4" s="873" t="s">
        <v>353</v>
      </c>
      <c r="AC4" s="874"/>
      <c r="AD4" s="874"/>
      <c r="AE4" s="874"/>
      <c r="AF4" s="874"/>
      <c r="AG4" s="874"/>
      <c r="AH4" s="874"/>
      <c r="AI4" s="874"/>
      <c r="AJ4" s="874"/>
      <c r="AK4" s="874"/>
      <c r="AL4" s="874"/>
      <c r="AM4" s="874"/>
      <c r="AN4" s="874"/>
      <c r="AO4" s="874"/>
      <c r="AP4" s="874"/>
      <c r="AQ4" s="874"/>
      <c r="AR4" s="874"/>
      <c r="AS4" s="874"/>
      <c r="AT4" s="874"/>
      <c r="AU4" s="874"/>
      <c r="AV4" s="874"/>
      <c r="AW4" s="874"/>
      <c r="AX4" s="874"/>
      <c r="AY4" s="874"/>
      <c r="AZ4" s="874"/>
      <c r="BA4" s="874"/>
      <c r="BB4" s="874"/>
      <c r="BC4" s="875"/>
      <c r="BD4" s="66" t="s">
        <v>270</v>
      </c>
      <c r="BE4" s="66" t="s">
        <v>271</v>
      </c>
    </row>
    <row r="5" spans="1:57" ht="34.5" customHeight="1">
      <c r="C5" s="821"/>
      <c r="D5" s="822"/>
      <c r="E5" s="851" t="s">
        <v>299</v>
      </c>
      <c r="F5" s="856" t="s">
        <v>300</v>
      </c>
      <c r="G5" s="835" t="s">
        <v>301</v>
      </c>
      <c r="H5" s="858" t="s">
        <v>302</v>
      </c>
      <c r="I5" s="860" t="s">
        <v>303</v>
      </c>
      <c r="J5" s="837" t="s">
        <v>304</v>
      </c>
      <c r="K5" s="683" t="s">
        <v>305</v>
      </c>
      <c r="L5" s="808" t="s">
        <v>306</v>
      </c>
      <c r="M5" s="704" t="s">
        <v>307</v>
      </c>
      <c r="N5" s="669" t="s">
        <v>308</v>
      </c>
      <c r="O5" s="808" t="s">
        <v>309</v>
      </c>
      <c r="P5" s="842" t="s">
        <v>310</v>
      </c>
      <c r="Q5" s="882" t="s">
        <v>311</v>
      </c>
      <c r="R5" s="856" t="s">
        <v>312</v>
      </c>
      <c r="S5" s="803" t="s">
        <v>313</v>
      </c>
      <c r="T5" s="804"/>
      <c r="U5" s="804"/>
      <c r="V5" s="804"/>
      <c r="W5" s="66"/>
      <c r="X5" s="66" t="b">
        <v>0</v>
      </c>
      <c r="Y5" s="77"/>
      <c r="Z5" s="853" t="str">
        <f>IF(AND(X5=FALSE,X6=FALSE,X7=FALSE,X8=FALSE),"",IF(AND(X5=TRUE,X6=TRUE),"Yes",IF(AND(X5=TRUE,X7=TRUE),"Yes",IF(AND(X6=TRUE,X7=TRUE),"Yes",IF(AND(X5=TRUE,X8=TRUE),"Yes",IF(AND(X7=TRUE,X8=TRUE),"Yes","No"))))))</f>
        <v/>
      </c>
      <c r="AB5" s="866" t="s">
        <v>354</v>
      </c>
      <c r="AC5" s="396"/>
      <c r="AD5" s="396"/>
      <c r="AE5" s="881" t="s">
        <v>252</v>
      </c>
      <c r="AF5" s="397"/>
      <c r="AG5" s="397"/>
      <c r="AH5" s="807" t="s">
        <v>355</v>
      </c>
      <c r="AI5" s="620"/>
      <c r="AJ5" s="620"/>
      <c r="AK5" s="807" t="s">
        <v>252</v>
      </c>
      <c r="AL5" s="397"/>
      <c r="AM5" s="397"/>
      <c r="AN5" s="848" t="s">
        <v>356</v>
      </c>
      <c r="AO5" s="621"/>
      <c r="AP5" s="621"/>
      <c r="AQ5" s="848" t="s">
        <v>252</v>
      </c>
      <c r="AR5" s="397"/>
      <c r="AS5" s="397"/>
      <c r="AT5" s="846" t="s">
        <v>357</v>
      </c>
      <c r="AU5" s="618"/>
      <c r="AV5" s="618"/>
      <c r="AW5" s="846" t="s">
        <v>252</v>
      </c>
      <c r="AX5" s="397"/>
      <c r="AY5" s="397"/>
      <c r="AZ5" s="949" t="s">
        <v>358</v>
      </c>
      <c r="BA5" s="619"/>
      <c r="BB5" s="398"/>
      <c r="BC5" s="884" t="s">
        <v>252</v>
      </c>
      <c r="BD5" s="847">
        <v>1</v>
      </c>
      <c r="BE5" s="847">
        <f>INDEX(Cups,BD5)</f>
        <v>0</v>
      </c>
    </row>
    <row r="6" spans="1:57" ht="44.25" customHeight="1" thickBot="1">
      <c r="C6" s="823"/>
      <c r="D6" s="824"/>
      <c r="E6" s="852"/>
      <c r="F6" s="857"/>
      <c r="G6" s="836"/>
      <c r="H6" s="859"/>
      <c r="I6" s="861"/>
      <c r="J6" s="838"/>
      <c r="K6" s="684"/>
      <c r="L6" s="809"/>
      <c r="M6" s="705"/>
      <c r="N6" s="879"/>
      <c r="O6" s="809"/>
      <c r="P6" s="843"/>
      <c r="Q6" s="883"/>
      <c r="R6" s="857"/>
      <c r="S6" s="803" t="s">
        <v>319</v>
      </c>
      <c r="T6" s="804"/>
      <c r="U6" s="804"/>
      <c r="V6" s="804"/>
      <c r="W6" s="66"/>
      <c r="X6" s="66" t="b">
        <v>0</v>
      </c>
      <c r="Y6" s="77"/>
      <c r="Z6" s="854"/>
      <c r="AB6" s="786"/>
      <c r="AC6" s="304" t="s">
        <v>257</v>
      </c>
      <c r="AD6" s="304"/>
      <c r="AE6" s="769"/>
      <c r="AF6" s="249" t="s">
        <v>258</v>
      </c>
      <c r="AG6" s="249" t="s">
        <v>259</v>
      </c>
      <c r="AH6" s="771"/>
      <c r="AI6" s="616" t="s">
        <v>260</v>
      </c>
      <c r="AJ6" s="616"/>
      <c r="AK6" s="771"/>
      <c r="AL6" s="249" t="s">
        <v>261</v>
      </c>
      <c r="AM6" s="249" t="s">
        <v>262</v>
      </c>
      <c r="AN6" s="758"/>
      <c r="AO6" s="610" t="s">
        <v>263</v>
      </c>
      <c r="AP6" s="610"/>
      <c r="AQ6" s="758"/>
      <c r="AR6" s="249" t="s">
        <v>264</v>
      </c>
      <c r="AS6" s="249" t="s">
        <v>265</v>
      </c>
      <c r="AT6" s="760"/>
      <c r="AU6" s="612" t="s">
        <v>266</v>
      </c>
      <c r="AV6" s="612"/>
      <c r="AW6" s="760"/>
      <c r="AX6" s="249" t="s">
        <v>267</v>
      </c>
      <c r="AY6" s="249" t="s">
        <v>268</v>
      </c>
      <c r="AZ6" s="762"/>
      <c r="BA6" s="614" t="s">
        <v>269</v>
      </c>
      <c r="BB6" s="250"/>
      <c r="BC6" s="764"/>
      <c r="BD6" s="847"/>
      <c r="BE6" s="847"/>
    </row>
    <row r="7" spans="1:57" ht="34.5" customHeight="1">
      <c r="A7" s="425">
        <v>1</v>
      </c>
      <c r="B7" s="425">
        <f>INDEX(meals,A7)</f>
        <v>0</v>
      </c>
      <c r="C7" s="431">
        <v>1</v>
      </c>
      <c r="D7" s="76"/>
      <c r="E7" s="171" t="str">
        <f>IF(B7=0,"",FLOOR(VLOOKUP(A7,'All Meals'!$A$12:$V$61,4),0.25))</f>
        <v/>
      </c>
      <c r="F7" s="172" t="str">
        <f>IF(B7=0,"",IF(E7="","No",IF(E7&gt;=1,"Yes","No")))</f>
        <v/>
      </c>
      <c r="G7" s="171" t="str">
        <f>IF(B7=0,"",FLOOR(VLOOKUP(A7,'All Meals'!$A$12:$V$61,5),0.25))</f>
        <v/>
      </c>
      <c r="H7" s="173" t="str">
        <f>IF(B7=0,"",IF(G7="","No",IF(G7&gt;=1,"Yes","No")))</f>
        <v/>
      </c>
      <c r="I7" s="244" t="str">
        <f>IF(B7=0,"",FLOOR(VLOOKUP(A7,'All Meals'!$A$12:$V$61,6),0.25))</f>
        <v/>
      </c>
      <c r="J7" s="244" t="str">
        <f>IF(B7=0,"",FLOOR(VLOOKUP(A7,'All Meals'!$A$12:$V$61,7),0.25))</f>
        <v/>
      </c>
      <c r="K7" s="94" t="str">
        <f>IF(B7=0, "",VLOOKUP(A7,'All Meals'!$A$12:$V$61,10))</f>
        <v/>
      </c>
      <c r="L7" s="95" t="str">
        <f>IF(B7=0,"",IF(K7="","No",IF(K7&gt;=0.5,"Yes","No")))</f>
        <v/>
      </c>
      <c r="M7" s="330" t="str">
        <f>IF(B7=0, "",VLOOKUP(A7,'All Meals'!$A$12:$V$61,13))</f>
        <v/>
      </c>
      <c r="N7" s="94" t="str">
        <f>IF(B7=0, "",VLOOKUP(A7,'All Meals'!$A$12:$V$61,16))</f>
        <v/>
      </c>
      <c r="O7" s="415" t="str">
        <f>IF(B7=0,"",IF(N7="","No",IF(N7&gt;=0.75,"Yes","No")))</f>
        <v/>
      </c>
      <c r="P7" s="416" t="str">
        <f>IF(B7=0, "",VLOOKUP(A7,'All Meals'!$A$12:$V$61,19))</f>
        <v/>
      </c>
      <c r="Q7" s="94" t="str">
        <f>IF(B7=0, "",VLOOKUP(A7,'All Meals'!$A$12:$V$61,20))</f>
        <v/>
      </c>
      <c r="R7" s="172" t="str">
        <f t="shared" ref="R7:R26" si="0">IF(B7=0,"",IF(Q7="","No",IF(Q7&gt;=1,"Yes","No")))</f>
        <v/>
      </c>
      <c r="S7" s="803" t="s">
        <v>320</v>
      </c>
      <c r="T7" s="804"/>
      <c r="U7" s="804"/>
      <c r="V7" s="804"/>
      <c r="W7" s="66"/>
      <c r="X7" s="66" t="b">
        <v>0</v>
      </c>
      <c r="Y7" s="77"/>
      <c r="Z7" s="854"/>
      <c r="AB7" s="810" t="s">
        <v>359</v>
      </c>
      <c r="AC7" s="817"/>
      <c r="AD7" s="817"/>
      <c r="AE7" s="815"/>
      <c r="AF7" s="812">
        <v>1</v>
      </c>
      <c r="AG7" s="814">
        <f>INDEX(Cups,AF7)</f>
        <v>0</v>
      </c>
      <c r="AH7" s="931" t="s">
        <v>360</v>
      </c>
      <c r="AI7" s="933"/>
      <c r="AJ7" s="933"/>
      <c r="AK7" s="931"/>
      <c r="AL7" s="812">
        <v>1</v>
      </c>
      <c r="AM7" s="814">
        <f>INDEX(Cups,AL7)</f>
        <v>0</v>
      </c>
      <c r="AN7" s="805" t="s">
        <v>361</v>
      </c>
      <c r="AO7" s="961"/>
      <c r="AP7" s="961"/>
      <c r="AQ7" s="805"/>
      <c r="AR7" s="812">
        <v>1</v>
      </c>
      <c r="AS7" s="814">
        <f>INDEX(Cups,AR7)</f>
        <v>0</v>
      </c>
      <c r="AT7" s="957" t="s">
        <v>362</v>
      </c>
      <c r="AU7" s="947"/>
      <c r="AV7" s="947"/>
      <c r="AW7" s="947"/>
      <c r="AX7" s="812">
        <v>1</v>
      </c>
      <c r="AY7" s="814">
        <f>INDEX(Cups,AX7)</f>
        <v>0</v>
      </c>
      <c r="AZ7" s="959" t="s">
        <v>363</v>
      </c>
      <c r="BA7" s="953"/>
      <c r="BB7" s="953"/>
      <c r="BC7" s="955"/>
    </row>
    <row r="8" spans="1:57" ht="33.75" customHeight="1" thickBot="1">
      <c r="A8" s="425">
        <v>1</v>
      </c>
      <c r="B8" s="425">
        <f>INDEX(meals,A8)</f>
        <v>0</v>
      </c>
      <c r="C8" s="432">
        <v>2</v>
      </c>
      <c r="D8" s="59"/>
      <c r="E8" s="171" t="str">
        <f>IF(B8=0,"",FLOOR(VLOOKUP(A8,'All Meals'!$A$12:$V$61,4),0.25))</f>
        <v/>
      </c>
      <c r="F8" s="172" t="str">
        <f t="shared" ref="F8:F26" si="1">IF(B8=0,"",IF(E8="","No",IF(E8&gt;=1,"Yes","No")))</f>
        <v/>
      </c>
      <c r="G8" s="171" t="str">
        <f>IF(B8=0,"",FLOOR(VLOOKUP(A8,'All Meals'!$A$12:$V$61,5),0.25))</f>
        <v/>
      </c>
      <c r="H8" s="173" t="str">
        <f t="shared" ref="H8:H26" si="2">IF(B8=0,"",IF(G8="","No",IF(G8&gt;=1,"Yes","No")))</f>
        <v/>
      </c>
      <c r="I8" s="244" t="str">
        <f>IF(B8=0,"",FLOOR(VLOOKUP(A8,'All Meals'!$A$12:$V$61,6),0.25))</f>
        <v/>
      </c>
      <c r="J8" s="244" t="str">
        <f>IF(B8=0,"",FLOOR(VLOOKUP(A8,'All Meals'!$A$12:$V$61,7),0.25))</f>
        <v/>
      </c>
      <c r="K8" s="94" t="str">
        <f>IF(B8=0, "",VLOOKUP(A8,'All Meals'!$A$12:$V$61,10))</f>
        <v/>
      </c>
      <c r="L8" s="95" t="str">
        <f t="shared" ref="L8:L26" si="3">IF(B8=0,"",IF(K8="","No",IF(K8&gt;=0.5,"Yes","No")))</f>
        <v/>
      </c>
      <c r="M8" s="330" t="str">
        <f>IF(B8=0, "",VLOOKUP(A8,'All Meals'!$A$12:$V$61,13))</f>
        <v/>
      </c>
      <c r="N8" s="94" t="str">
        <f>IF(B8=0, "",VLOOKUP(A8,'All Meals'!$A$12:$V$61,16))</f>
        <v/>
      </c>
      <c r="O8" s="415" t="str">
        <f t="shared" ref="O8:O26" si="4">IF(B8=0,"",IF(N8="","No",IF(N8&gt;=0.75,"Yes","No")))</f>
        <v/>
      </c>
      <c r="P8" s="416" t="str">
        <f>IF(B8=0, "",VLOOKUP(A8,'All Meals'!$A$12:$V$61,19))</f>
        <v/>
      </c>
      <c r="Q8" s="94" t="str">
        <f>IF(B8=0, "",VLOOKUP(A8,'All Meals'!$A$12:$V$61,20))</f>
        <v/>
      </c>
      <c r="R8" s="172" t="str">
        <f t="shared" si="0"/>
        <v/>
      </c>
      <c r="S8" s="803" t="s">
        <v>326</v>
      </c>
      <c r="T8" s="804"/>
      <c r="U8" s="804"/>
      <c r="V8" s="804"/>
      <c r="W8" s="66"/>
      <c r="X8" s="66" t="b">
        <v>0</v>
      </c>
      <c r="Y8" s="77"/>
      <c r="Z8" s="855"/>
      <c r="AB8" s="811"/>
      <c r="AC8" s="818"/>
      <c r="AD8" s="818"/>
      <c r="AE8" s="816"/>
      <c r="AF8" s="813"/>
      <c r="AG8" s="813"/>
      <c r="AH8" s="932"/>
      <c r="AI8" s="934"/>
      <c r="AJ8" s="934"/>
      <c r="AK8" s="932"/>
      <c r="AL8" s="813"/>
      <c r="AM8" s="813"/>
      <c r="AN8" s="806"/>
      <c r="AO8" s="962"/>
      <c r="AP8" s="962"/>
      <c r="AQ8" s="806"/>
      <c r="AR8" s="813"/>
      <c r="AS8" s="813"/>
      <c r="AT8" s="958"/>
      <c r="AU8" s="948"/>
      <c r="AV8" s="948"/>
      <c r="AW8" s="948"/>
      <c r="AX8" s="813"/>
      <c r="AY8" s="813"/>
      <c r="AZ8" s="960"/>
      <c r="BA8" s="954"/>
      <c r="BB8" s="954"/>
      <c r="BC8" s="956"/>
    </row>
    <row r="9" spans="1:57" ht="33.75" customHeight="1" thickBot="1">
      <c r="A9" s="425">
        <v>1</v>
      </c>
      <c r="B9" s="425">
        <f>INDEX(meals,A9)</f>
        <v>0</v>
      </c>
      <c r="C9" s="432">
        <v>3</v>
      </c>
      <c r="D9" s="59"/>
      <c r="E9" s="171" t="str">
        <f>IF(B9=0,"",FLOOR(VLOOKUP(A9,'All Meals'!$A$12:$V$61,4),0.25))</f>
        <v/>
      </c>
      <c r="F9" s="172" t="str">
        <f t="shared" si="1"/>
        <v/>
      </c>
      <c r="G9" s="171" t="str">
        <f>IF(B9=0,"",FLOOR(VLOOKUP(A9,'All Meals'!$A$12:$V$61,5),0.25))</f>
        <v/>
      </c>
      <c r="H9" s="173" t="str">
        <f t="shared" si="2"/>
        <v/>
      </c>
      <c r="I9" s="244" t="str">
        <f>IF(B9=0,"",FLOOR(VLOOKUP(A9,'All Meals'!$A$12:$V$61,6),0.25))</f>
        <v/>
      </c>
      <c r="J9" s="244" t="str">
        <f>IF(B9=0,"",FLOOR(VLOOKUP(A9,'All Meals'!$A$12:$V$61,7),0.25))</f>
        <v/>
      </c>
      <c r="K9" s="94" t="str">
        <f>IF(B9=0, "",VLOOKUP(A9,'All Meals'!$A$12:$V$61,10))</f>
        <v/>
      </c>
      <c r="L9" s="95" t="str">
        <f t="shared" si="3"/>
        <v/>
      </c>
      <c r="M9" s="330" t="str">
        <f>IF(B9=0, "",VLOOKUP(A9,'All Meals'!$A$12:$V$61,13))</f>
        <v/>
      </c>
      <c r="N9" s="94" t="str">
        <f>IF(B9=0, "",VLOOKUP(A9,'All Meals'!$A$12:$V$61,16))</f>
        <v/>
      </c>
      <c r="O9" s="415" t="str">
        <f t="shared" si="4"/>
        <v/>
      </c>
      <c r="P9" s="416" t="str">
        <f>IF(B9=0, "",VLOOKUP(A9,'All Meals'!$A$12:$V$61,19))</f>
        <v/>
      </c>
      <c r="Q9" s="94" t="str">
        <f>IF(B9=0, "",VLOOKUP(A9,'All Meals'!$A$12:$V$61,20))</f>
        <v/>
      </c>
      <c r="R9" s="172" t="str">
        <f t="shared" si="0"/>
        <v/>
      </c>
      <c r="S9" s="924" t="s">
        <v>327</v>
      </c>
      <c r="T9" s="925"/>
      <c r="U9" s="925"/>
      <c r="V9" s="925"/>
      <c r="W9" s="92"/>
      <c r="X9" s="92" t="b">
        <v>0</v>
      </c>
      <c r="Y9" s="78"/>
      <c r="Z9" s="93" t="str">
        <f>IF(X9=TRUE,"No","")</f>
        <v/>
      </c>
      <c r="AB9" s="909" t="str">
        <f>IF(OR(COUNTIF(AC10:AC19, 12)&gt;0, COUNTIF(AC10:AC19,2)&gt;0, COUNTIF(AC10:AC19,4)&gt;0, COUNTIF(AC10:AC19,10)&gt;0, COUNTIF(AC10:AC19,15)&gt;0, COUNTIF(AC10:AC19,17)&gt;0,), "Remember to enter CREDITABLE amounts of leafy greens!", "")</f>
        <v/>
      </c>
      <c r="AC9" s="910"/>
      <c r="AD9" s="910"/>
      <c r="AE9" s="911"/>
      <c r="AF9" s="617"/>
      <c r="AG9" s="617"/>
      <c r="AH9" s="928" t="str">
        <f>IF(COUNTIF(AI10:AI19,10)&gt;0,"Remember to enter the CREDITABLE amount of tomato paste!","")</f>
        <v/>
      </c>
      <c r="AI9" s="929"/>
      <c r="AJ9" s="929"/>
      <c r="AK9" s="930"/>
      <c r="AL9" s="617"/>
      <c r="AM9" s="617"/>
      <c r="AN9" s="794" t="str">
        <f>IF(SUM(AO10:AO19)&gt;10, "If crediting as a vegetable do not also credit as a meat/meat alternate", "")</f>
        <v/>
      </c>
      <c r="AO9" s="795"/>
      <c r="AP9" s="795"/>
      <c r="AQ9" s="796"/>
      <c r="AR9" s="278"/>
      <c r="AS9" s="278"/>
      <c r="AT9" s="944"/>
      <c r="AU9" s="945"/>
      <c r="AV9" s="945"/>
      <c r="AW9" s="946"/>
      <c r="AX9" s="278"/>
      <c r="AY9" s="278"/>
      <c r="AZ9" s="950"/>
      <c r="BA9" s="951"/>
      <c r="BB9" s="951"/>
      <c r="BC9" s="952"/>
    </row>
    <row r="10" spans="1:57" ht="33.75" customHeight="1" thickBot="1">
      <c r="A10" s="425">
        <v>1</v>
      </c>
      <c r="B10" s="425">
        <f t="shared" ref="B10:B26" si="5">INDEX(meals,A10)</f>
        <v>0</v>
      </c>
      <c r="C10" s="432">
        <v>4</v>
      </c>
      <c r="D10" s="59"/>
      <c r="E10" s="171" t="str">
        <f>IF(B10=0,"",FLOOR(VLOOKUP(A10,'All Meals'!$A$12:$V$61,4),0.25))</f>
        <v/>
      </c>
      <c r="F10" s="172" t="str">
        <f t="shared" si="1"/>
        <v/>
      </c>
      <c r="G10" s="171" t="str">
        <f>IF(B10=0,"",FLOOR(VLOOKUP(A10,'All Meals'!$A$12:$V$61,5),0.25))</f>
        <v/>
      </c>
      <c r="H10" s="173" t="str">
        <f t="shared" si="2"/>
        <v/>
      </c>
      <c r="I10" s="244" t="str">
        <f>IF(B10=0,"",FLOOR(VLOOKUP(A10,'All Meals'!$A$12:$V$61,6),0.25))</f>
        <v/>
      </c>
      <c r="J10" s="244" t="str">
        <f>IF(B10=0,"",FLOOR(VLOOKUP(A10,'All Meals'!$A$12:$V$61,7),0.25))</f>
        <v/>
      </c>
      <c r="K10" s="94" t="str">
        <f>IF(B10=0, "",VLOOKUP(A10,'All Meals'!$A$12:$V$61,10))</f>
        <v/>
      </c>
      <c r="L10" s="95" t="str">
        <f t="shared" si="3"/>
        <v/>
      </c>
      <c r="M10" s="330" t="str">
        <f>IF(B10=0, "",VLOOKUP(A10,'All Meals'!$A$12:$V$61,13))</f>
        <v/>
      </c>
      <c r="N10" s="94" t="str">
        <f>IF(B10=0, "",VLOOKUP(A10,'All Meals'!$A$12:$V$61,16))</f>
        <v/>
      </c>
      <c r="O10" s="415" t="str">
        <f t="shared" si="4"/>
        <v/>
      </c>
      <c r="P10" s="416" t="str">
        <f>IF(B10=0, "",VLOOKUP(A10,'All Meals'!$A$12:$V$61,19))</f>
        <v/>
      </c>
      <c r="Q10" s="94" t="str">
        <f>IF(B10=0, "",VLOOKUP(A10,'All Meals'!$A$12:$V$61,20))</f>
        <v/>
      </c>
      <c r="R10" s="172" t="str">
        <f t="shared" si="0"/>
        <v/>
      </c>
      <c r="S10" s="305"/>
      <c r="T10" s="153"/>
      <c r="U10" s="153"/>
      <c r="V10" s="153"/>
      <c r="W10" s="66"/>
      <c r="X10" s="66"/>
      <c r="AB10" s="205"/>
      <c r="AC10" s="206">
        <v>1</v>
      </c>
      <c r="AD10" s="206">
        <f t="shared" ref="AD10:AD19" si="6">INDEX(GREEN,AC10)</f>
        <v>0</v>
      </c>
      <c r="AE10" s="206"/>
      <c r="AF10" s="277">
        <v>1</v>
      </c>
      <c r="AG10" s="277" t="str">
        <f t="shared" ref="AG10:AG19" si="7">IF(AD10=0,"",INDEX(Cups,AF10))</f>
        <v/>
      </c>
      <c r="AH10" s="81"/>
      <c r="AI10" s="81">
        <v>1</v>
      </c>
      <c r="AJ10" s="81">
        <f t="shared" ref="AJ10:AJ19" si="8">INDEX(RED,AI10)</f>
        <v>0</v>
      </c>
      <c r="AK10" s="81"/>
      <c r="AL10" s="277">
        <v>1</v>
      </c>
      <c r="AM10" s="277" t="str">
        <f t="shared" ref="AM10:AM19" si="9">IF(AJ10=0, "", INDEX(Cups,AL10))</f>
        <v/>
      </c>
      <c r="AN10" s="207"/>
      <c r="AO10" s="207">
        <v>1</v>
      </c>
      <c r="AP10" s="207">
        <f t="shared" ref="AP10:AP19" si="10">INDEX(BEANS,AO10)</f>
        <v>0</v>
      </c>
      <c r="AQ10" s="207"/>
      <c r="AR10" s="277">
        <v>1</v>
      </c>
      <c r="AS10" s="277" t="str">
        <f t="shared" ref="AS10:AS19" si="11">IF(AP10=0,"",INDEX(Cups,AR10))</f>
        <v/>
      </c>
      <c r="AT10" s="208"/>
      <c r="AU10" s="208">
        <v>1</v>
      </c>
      <c r="AV10" s="208">
        <f t="shared" ref="AV10:AV19" si="12">INDEX(STARCHY,AU10)</f>
        <v>0</v>
      </c>
      <c r="AW10" s="208"/>
      <c r="AX10" s="277">
        <v>1</v>
      </c>
      <c r="AY10" s="277" t="str">
        <f>IF(AV10=0,"",INDEX(Cups,AX10))</f>
        <v/>
      </c>
      <c r="AZ10" s="209"/>
      <c r="BA10" s="209">
        <v>1</v>
      </c>
      <c r="BB10" s="210">
        <f t="shared" ref="BB10:BB19" si="13">INDEX(OTHER,BA10)</f>
        <v>0</v>
      </c>
      <c r="BC10" s="211"/>
      <c r="BD10" s="66">
        <v>1</v>
      </c>
      <c r="BE10" s="66" t="str">
        <f t="shared" ref="BE10:BE19" si="14">IF(BB10=0,"",INDEX(Cups,BD10))</f>
        <v/>
      </c>
    </row>
    <row r="11" spans="1:57" ht="33.75" customHeight="1">
      <c r="A11" s="425">
        <v>1</v>
      </c>
      <c r="B11" s="425">
        <f t="shared" si="5"/>
        <v>0</v>
      </c>
      <c r="C11" s="432">
        <v>5</v>
      </c>
      <c r="D11" s="59"/>
      <c r="E11" s="171" t="str">
        <f>IF(B11=0,"",FLOOR(VLOOKUP(A11,'All Meals'!$A$12:$V$61,4),0.25))</f>
        <v/>
      </c>
      <c r="F11" s="172" t="str">
        <f t="shared" si="1"/>
        <v/>
      </c>
      <c r="G11" s="171" t="str">
        <f>IF(B11=0,"",FLOOR(VLOOKUP(A11,'All Meals'!$A$12:$V$61,5),0.25))</f>
        <v/>
      </c>
      <c r="H11" s="173" t="str">
        <f t="shared" si="2"/>
        <v/>
      </c>
      <c r="I11" s="244" t="str">
        <f>IF(B11=0,"",FLOOR(VLOOKUP(A11,'All Meals'!$A$12:$V$61,6),0.25))</f>
        <v/>
      </c>
      <c r="J11" s="244" t="str">
        <f>IF(B11=0,"",FLOOR(VLOOKUP(A11,'All Meals'!$A$12:$V$61,7),0.25))</f>
        <v/>
      </c>
      <c r="K11" s="94" t="str">
        <f>IF(B11=0, "",VLOOKUP(A11,'All Meals'!$A$12:$V$61,10))</f>
        <v/>
      </c>
      <c r="L11" s="95" t="str">
        <f t="shared" si="3"/>
        <v/>
      </c>
      <c r="M11" s="330" t="str">
        <f>IF(B11=0, "",VLOOKUP(A11,'All Meals'!$A$12:$V$61,13))</f>
        <v/>
      </c>
      <c r="N11" s="94" t="str">
        <f>IF(B11=0, "",VLOOKUP(A11,'All Meals'!$A$12:$V$61,16))</f>
        <v/>
      </c>
      <c r="O11" s="415" t="str">
        <f t="shared" si="4"/>
        <v/>
      </c>
      <c r="P11" s="416" t="str">
        <f>IF(B11=0, "",VLOOKUP(A11,'All Meals'!$A$12:$V$61,19))</f>
        <v/>
      </c>
      <c r="Q11" s="94" t="str">
        <f>IF(B11=0, "",VLOOKUP(A11,'All Meals'!$A$12:$V$61,20))</f>
        <v/>
      </c>
      <c r="R11" s="172" t="str">
        <f t="shared" si="0"/>
        <v/>
      </c>
      <c r="T11" s="666" t="s">
        <v>120</v>
      </c>
      <c r="U11" s="667"/>
      <c r="V11" s="667"/>
      <c r="W11" s="667"/>
      <c r="X11" s="667"/>
      <c r="Y11" s="667"/>
      <c r="Z11" s="668"/>
      <c r="AB11" s="79"/>
      <c r="AC11" s="80">
        <v>1</v>
      </c>
      <c r="AD11" s="80">
        <f t="shared" si="6"/>
        <v>0</v>
      </c>
      <c r="AE11" s="80"/>
      <c r="AF11" s="77">
        <v>1</v>
      </c>
      <c r="AG11" s="77" t="str">
        <f t="shared" si="7"/>
        <v/>
      </c>
      <c r="AH11" s="81"/>
      <c r="AI11" s="81">
        <v>1</v>
      </c>
      <c r="AJ11" s="81">
        <f t="shared" si="8"/>
        <v>0</v>
      </c>
      <c r="AK11" s="81"/>
      <c r="AL11" s="77">
        <v>1</v>
      </c>
      <c r="AM11" s="77" t="str">
        <f t="shared" si="9"/>
        <v/>
      </c>
      <c r="AN11" s="82"/>
      <c r="AO11" s="82">
        <v>1</v>
      </c>
      <c r="AP11" s="82">
        <f t="shared" si="10"/>
        <v>0</v>
      </c>
      <c r="AQ11" s="82"/>
      <c r="AR11" s="77">
        <v>1</v>
      </c>
      <c r="AS11" s="77" t="str">
        <f t="shared" si="11"/>
        <v/>
      </c>
      <c r="AT11" s="83"/>
      <c r="AU11" s="83">
        <v>1</v>
      </c>
      <c r="AV11" s="83">
        <f t="shared" si="12"/>
        <v>0</v>
      </c>
      <c r="AW11" s="83"/>
      <c r="AX11" s="77">
        <v>1</v>
      </c>
      <c r="AY11" s="77" t="str">
        <f t="shared" ref="AY11:AY19" si="15">IF(AV11=0,"",INDEX(Cups,AX11))</f>
        <v/>
      </c>
      <c r="AZ11" s="84"/>
      <c r="BA11" s="84">
        <v>1</v>
      </c>
      <c r="BB11" s="85">
        <f t="shared" si="13"/>
        <v>0</v>
      </c>
      <c r="BC11" s="86"/>
      <c r="BD11" s="66">
        <v>1</v>
      </c>
      <c r="BE11" s="66" t="str">
        <f t="shared" si="14"/>
        <v/>
      </c>
    </row>
    <row r="12" spans="1:57" ht="33.75" customHeight="1" thickBot="1">
      <c r="A12" s="425">
        <v>1</v>
      </c>
      <c r="B12" s="425">
        <f t="shared" si="5"/>
        <v>0</v>
      </c>
      <c r="C12" s="432">
        <v>6</v>
      </c>
      <c r="D12" s="59"/>
      <c r="E12" s="171" t="str">
        <f>IF(B12=0,"",FLOOR(VLOOKUP(A12,'All Meals'!$A$12:$V$61,4),0.25))</f>
        <v/>
      </c>
      <c r="F12" s="172" t="str">
        <f t="shared" si="1"/>
        <v/>
      </c>
      <c r="G12" s="171" t="str">
        <f>IF(B12=0,"",FLOOR(VLOOKUP(A12,'All Meals'!$A$12:$V$61,5),0.25))</f>
        <v/>
      </c>
      <c r="H12" s="173" t="str">
        <f t="shared" si="2"/>
        <v/>
      </c>
      <c r="I12" s="244" t="str">
        <f>IF(B12=0,"",FLOOR(VLOOKUP(A12,'All Meals'!$A$12:$V$61,6),0.25))</f>
        <v/>
      </c>
      <c r="J12" s="244" t="str">
        <f>IF(B12=0,"",FLOOR(VLOOKUP(A12,'All Meals'!$A$12:$V$61,7),0.25))</f>
        <v/>
      </c>
      <c r="K12" s="94" t="str">
        <f>IF(B12=0, "",VLOOKUP(A12,'All Meals'!$A$12:$V$61,10))</f>
        <v/>
      </c>
      <c r="L12" s="95" t="str">
        <f t="shared" si="3"/>
        <v/>
      </c>
      <c r="M12" s="330" t="str">
        <f>IF(B12=0, "",VLOOKUP(A12,'All Meals'!$A$12:$V$61,13))</f>
        <v/>
      </c>
      <c r="N12" s="94" t="str">
        <f>IF(B12=0, "",VLOOKUP(A12,'All Meals'!$A$12:$V$61,16))</f>
        <v/>
      </c>
      <c r="O12" s="415" t="str">
        <f t="shared" si="4"/>
        <v/>
      </c>
      <c r="P12" s="416" t="str">
        <f>IF(B12=0, "",VLOOKUP(A12,'All Meals'!$A$12:$V$61,19))</f>
        <v/>
      </c>
      <c r="Q12" s="94" t="str">
        <f>IF(B12=0, "",VLOOKUP(A12,'All Meals'!$A$12:$V$61,20))</f>
        <v/>
      </c>
      <c r="R12" s="172" t="str">
        <f t="shared" si="0"/>
        <v/>
      </c>
      <c r="T12" s="895"/>
      <c r="U12" s="896"/>
      <c r="V12" s="896"/>
      <c r="W12" s="896"/>
      <c r="X12" s="896"/>
      <c r="Y12" s="896"/>
      <c r="Z12" s="897"/>
      <c r="AB12" s="79"/>
      <c r="AC12" s="80">
        <v>1</v>
      </c>
      <c r="AD12" s="80">
        <f t="shared" si="6"/>
        <v>0</v>
      </c>
      <c r="AE12" s="80"/>
      <c r="AF12" s="77">
        <v>1</v>
      </c>
      <c r="AG12" s="77" t="str">
        <f t="shared" si="7"/>
        <v/>
      </c>
      <c r="AH12" s="81"/>
      <c r="AI12" s="81">
        <v>1</v>
      </c>
      <c r="AJ12" s="81">
        <f t="shared" si="8"/>
        <v>0</v>
      </c>
      <c r="AK12" s="81"/>
      <c r="AL12" s="77">
        <v>1</v>
      </c>
      <c r="AM12" s="77" t="str">
        <f t="shared" si="9"/>
        <v/>
      </c>
      <c r="AN12" s="82"/>
      <c r="AO12" s="82">
        <v>1</v>
      </c>
      <c r="AP12" s="82">
        <f t="shared" si="10"/>
        <v>0</v>
      </c>
      <c r="AQ12" s="82"/>
      <c r="AR12" s="77">
        <v>1</v>
      </c>
      <c r="AS12" s="77" t="str">
        <f t="shared" si="11"/>
        <v/>
      </c>
      <c r="AT12" s="83"/>
      <c r="AU12" s="83">
        <v>1</v>
      </c>
      <c r="AV12" s="83">
        <f t="shared" si="12"/>
        <v>0</v>
      </c>
      <c r="AW12" s="83"/>
      <c r="AX12" s="77">
        <v>1</v>
      </c>
      <c r="AY12" s="77" t="str">
        <f t="shared" si="15"/>
        <v/>
      </c>
      <c r="AZ12" s="84"/>
      <c r="BA12" s="84">
        <v>1</v>
      </c>
      <c r="BB12" s="85">
        <f t="shared" si="13"/>
        <v>0</v>
      </c>
      <c r="BC12" s="86"/>
      <c r="BD12" s="66">
        <v>1</v>
      </c>
      <c r="BE12" s="66" t="str">
        <f t="shared" si="14"/>
        <v/>
      </c>
    </row>
    <row r="13" spans="1:57" ht="33.75" customHeight="1">
      <c r="A13" s="425">
        <v>1</v>
      </c>
      <c r="B13" s="425">
        <f t="shared" si="5"/>
        <v>0</v>
      </c>
      <c r="C13" s="432">
        <v>7</v>
      </c>
      <c r="D13" s="59"/>
      <c r="E13" s="171" t="str">
        <f>IF(B13=0,"",FLOOR(VLOOKUP(A13,'All Meals'!$A$12:$V$61,4),0.25))</f>
        <v/>
      </c>
      <c r="F13" s="172" t="str">
        <f t="shared" si="1"/>
        <v/>
      </c>
      <c r="G13" s="171" t="str">
        <f>IF(B13=0,"",FLOOR(VLOOKUP(A13,'All Meals'!$A$12:$V$61,5),0.25))</f>
        <v/>
      </c>
      <c r="H13" s="173" t="str">
        <f t="shared" si="2"/>
        <v/>
      </c>
      <c r="I13" s="244" t="str">
        <f>IF(B13=0,"",FLOOR(VLOOKUP(A13,'All Meals'!$A$12:$V$61,6),0.25))</f>
        <v/>
      </c>
      <c r="J13" s="244" t="str">
        <f>IF(B13=0,"",FLOOR(VLOOKUP(A13,'All Meals'!$A$12:$V$61,7),0.25))</f>
        <v/>
      </c>
      <c r="K13" s="94" t="str">
        <f>IF(B13=0, "",VLOOKUP(A13,'All Meals'!$A$12:$V$61,10))</f>
        <v/>
      </c>
      <c r="L13" s="95" t="str">
        <f t="shared" si="3"/>
        <v/>
      </c>
      <c r="M13" s="330" t="str">
        <f>IF(B13=0, "",VLOOKUP(A13,'All Meals'!$A$12:$V$61,13))</f>
        <v/>
      </c>
      <c r="N13" s="94" t="str">
        <f>IF(B13=0, "",VLOOKUP(A13,'All Meals'!$A$12:$V$61,16))</f>
        <v/>
      </c>
      <c r="O13" s="415" t="str">
        <f t="shared" si="4"/>
        <v/>
      </c>
      <c r="P13" s="416" t="str">
        <f>IF(B13=0, "",VLOOKUP(A13,'All Meals'!$A$12:$V$61,19))</f>
        <v/>
      </c>
      <c r="Q13" s="94" t="str">
        <f>IF(B13=0, "",VLOOKUP(A13,'All Meals'!$A$12:$V$61,20))</f>
        <v/>
      </c>
      <c r="R13" s="172" t="str">
        <f t="shared" si="0"/>
        <v/>
      </c>
      <c r="T13" s="914" t="s">
        <v>328</v>
      </c>
      <c r="U13" s="915"/>
      <c r="V13" s="915"/>
      <c r="W13" s="77">
        <v>1</v>
      </c>
      <c r="X13" s="77">
        <f>INDEX(Cups,W13)</f>
        <v>0</v>
      </c>
      <c r="Y13" s="922"/>
      <c r="Z13" s="923"/>
      <c r="AB13" s="79"/>
      <c r="AC13" s="80">
        <v>1</v>
      </c>
      <c r="AD13" s="80">
        <f t="shared" si="6"/>
        <v>0</v>
      </c>
      <c r="AE13" s="80"/>
      <c r="AF13" s="77">
        <v>1</v>
      </c>
      <c r="AG13" s="77" t="str">
        <f t="shared" si="7"/>
        <v/>
      </c>
      <c r="AH13" s="81"/>
      <c r="AI13" s="81">
        <v>1</v>
      </c>
      <c r="AJ13" s="81">
        <f t="shared" si="8"/>
        <v>0</v>
      </c>
      <c r="AK13" s="81"/>
      <c r="AL13" s="77">
        <v>1</v>
      </c>
      <c r="AM13" s="77" t="str">
        <f t="shared" si="9"/>
        <v/>
      </c>
      <c r="AN13" s="82"/>
      <c r="AO13" s="82">
        <v>1</v>
      </c>
      <c r="AP13" s="82">
        <f t="shared" si="10"/>
        <v>0</v>
      </c>
      <c r="AQ13" s="82"/>
      <c r="AR13" s="77">
        <v>1</v>
      </c>
      <c r="AS13" s="77" t="str">
        <f t="shared" si="11"/>
        <v/>
      </c>
      <c r="AT13" s="83"/>
      <c r="AU13" s="83">
        <v>1</v>
      </c>
      <c r="AV13" s="83">
        <f t="shared" si="12"/>
        <v>0</v>
      </c>
      <c r="AW13" s="83"/>
      <c r="AX13" s="77">
        <v>1</v>
      </c>
      <c r="AY13" s="77" t="str">
        <f t="shared" si="15"/>
        <v/>
      </c>
      <c r="AZ13" s="84"/>
      <c r="BA13" s="84">
        <v>1</v>
      </c>
      <c r="BB13" s="85">
        <f t="shared" si="13"/>
        <v>0</v>
      </c>
      <c r="BC13" s="86"/>
      <c r="BD13" s="66">
        <v>1</v>
      </c>
      <c r="BE13" s="66" t="str">
        <f t="shared" si="14"/>
        <v/>
      </c>
    </row>
    <row r="14" spans="1:57" ht="33.75" customHeight="1">
      <c r="A14" s="425">
        <v>1</v>
      </c>
      <c r="B14" s="425">
        <f t="shared" si="5"/>
        <v>0</v>
      </c>
      <c r="C14" s="432">
        <v>8</v>
      </c>
      <c r="D14" s="59"/>
      <c r="E14" s="171" t="str">
        <f>IF(B14=0,"",FLOOR(VLOOKUP(A14,'All Meals'!$A$12:$V$61,4),0.25))</f>
        <v/>
      </c>
      <c r="F14" s="172" t="str">
        <f t="shared" si="1"/>
        <v/>
      </c>
      <c r="G14" s="171" t="str">
        <f>IF(B14=0,"",FLOOR(VLOOKUP(A14,'All Meals'!$A$12:$V$61,5),0.25))</f>
        <v/>
      </c>
      <c r="H14" s="173" t="str">
        <f t="shared" si="2"/>
        <v/>
      </c>
      <c r="I14" s="244" t="str">
        <f>IF(B14=0,"",FLOOR(VLOOKUP(A14,'All Meals'!$A$12:$V$61,6),0.25))</f>
        <v/>
      </c>
      <c r="J14" s="244" t="str">
        <f>IF(B14=0,"",FLOOR(VLOOKUP(A14,'All Meals'!$A$12:$V$61,7),0.25))</f>
        <v/>
      </c>
      <c r="K14" s="94" t="str">
        <f>IF(B14=0, "",VLOOKUP(A14,'All Meals'!$A$12:$V$61,10))</f>
        <v/>
      </c>
      <c r="L14" s="95" t="str">
        <f t="shared" si="3"/>
        <v/>
      </c>
      <c r="M14" s="330" t="str">
        <f>IF(B14=0, "",VLOOKUP(A14,'All Meals'!$A$12:$V$61,13))</f>
        <v/>
      </c>
      <c r="N14" s="94" t="str">
        <f>IF(B14=0, "",VLOOKUP(A14,'All Meals'!$A$12:$V$61,16))</f>
        <v/>
      </c>
      <c r="O14" s="415" t="str">
        <f t="shared" si="4"/>
        <v/>
      </c>
      <c r="P14" s="416" t="str">
        <f>IF(B14=0, "",VLOOKUP(A14,'All Meals'!$A$12:$V$61,19))</f>
        <v/>
      </c>
      <c r="Q14" s="94" t="str">
        <f>IF(B14=0, "",VLOOKUP(A14,'All Meals'!$A$12:$V$61,20))</f>
        <v/>
      </c>
      <c r="R14" s="172" t="str">
        <f t="shared" si="0"/>
        <v/>
      </c>
      <c r="T14" s="914"/>
      <c r="U14" s="915"/>
      <c r="V14" s="915"/>
      <c r="W14" s="77">
        <v>1</v>
      </c>
      <c r="X14" s="77">
        <f>INDEX(Cups,W14)</f>
        <v>0</v>
      </c>
      <c r="Y14" s="912"/>
      <c r="Z14" s="913"/>
      <c r="AB14" s="79"/>
      <c r="AC14" s="80">
        <v>1</v>
      </c>
      <c r="AD14" s="80">
        <f t="shared" si="6"/>
        <v>0</v>
      </c>
      <c r="AE14" s="80"/>
      <c r="AF14" s="77">
        <v>1</v>
      </c>
      <c r="AG14" s="77" t="str">
        <f t="shared" si="7"/>
        <v/>
      </c>
      <c r="AH14" s="81"/>
      <c r="AI14" s="81">
        <v>1</v>
      </c>
      <c r="AJ14" s="81">
        <f t="shared" si="8"/>
        <v>0</v>
      </c>
      <c r="AK14" s="81"/>
      <c r="AL14" s="77">
        <v>1</v>
      </c>
      <c r="AM14" s="77" t="str">
        <f t="shared" si="9"/>
        <v/>
      </c>
      <c r="AN14" s="82"/>
      <c r="AO14" s="82">
        <v>1</v>
      </c>
      <c r="AP14" s="82">
        <f t="shared" si="10"/>
        <v>0</v>
      </c>
      <c r="AQ14" s="82"/>
      <c r="AR14" s="77">
        <v>1</v>
      </c>
      <c r="AS14" s="77" t="str">
        <f t="shared" si="11"/>
        <v/>
      </c>
      <c r="AT14" s="83"/>
      <c r="AU14" s="83">
        <v>1</v>
      </c>
      <c r="AV14" s="83">
        <f t="shared" si="12"/>
        <v>0</v>
      </c>
      <c r="AW14" s="83"/>
      <c r="AX14" s="77">
        <v>1</v>
      </c>
      <c r="AY14" s="77" t="str">
        <f t="shared" si="15"/>
        <v/>
      </c>
      <c r="AZ14" s="84"/>
      <c r="BA14" s="84">
        <v>1</v>
      </c>
      <c r="BB14" s="85">
        <f t="shared" si="13"/>
        <v>0</v>
      </c>
      <c r="BC14" s="86"/>
      <c r="BD14" s="66">
        <v>1</v>
      </c>
      <c r="BE14" s="66" t="str">
        <f t="shared" si="14"/>
        <v/>
      </c>
    </row>
    <row r="15" spans="1:57" ht="33.75" customHeight="1">
      <c r="A15" s="425">
        <v>1</v>
      </c>
      <c r="B15" s="425">
        <f t="shared" si="5"/>
        <v>0</v>
      </c>
      <c r="C15" s="432">
        <v>9</v>
      </c>
      <c r="D15" s="59"/>
      <c r="E15" s="171" t="str">
        <f>IF(B15=0,"",FLOOR(VLOOKUP(A15,'All Meals'!$A$12:$V$61,4),0.25))</f>
        <v/>
      </c>
      <c r="F15" s="172" t="str">
        <f t="shared" si="1"/>
        <v/>
      </c>
      <c r="G15" s="171" t="str">
        <f>IF(B15=0,"",FLOOR(VLOOKUP(A15,'All Meals'!$A$12:$V$61,5),0.25))</f>
        <v/>
      </c>
      <c r="H15" s="173" t="str">
        <f t="shared" si="2"/>
        <v/>
      </c>
      <c r="I15" s="244" t="str">
        <f>IF(B15=0,"",FLOOR(VLOOKUP(A15,'All Meals'!$A$12:$V$61,6),0.25))</f>
        <v/>
      </c>
      <c r="J15" s="244" t="str">
        <f>IF(B15=0,"",FLOOR(VLOOKUP(A15,'All Meals'!$A$12:$V$61,7),0.25))</f>
        <v/>
      </c>
      <c r="K15" s="94" t="str">
        <f>IF(B15=0, "",VLOOKUP(A15,'All Meals'!$A$12:$V$61,10))</f>
        <v/>
      </c>
      <c r="L15" s="95" t="str">
        <f t="shared" si="3"/>
        <v/>
      </c>
      <c r="M15" s="330" t="str">
        <f>IF(B15=0, "",VLOOKUP(A15,'All Meals'!$A$12:$V$61,13))</f>
        <v/>
      </c>
      <c r="N15" s="94" t="str">
        <f>IF(B15=0, "",VLOOKUP(A15,'All Meals'!$A$12:$V$61,16))</f>
        <v/>
      </c>
      <c r="O15" s="415" t="str">
        <f t="shared" si="4"/>
        <v/>
      </c>
      <c r="P15" s="416" t="str">
        <f>IF(B15=0, "",VLOOKUP(A15,'All Meals'!$A$12:$V$61,19))</f>
        <v/>
      </c>
      <c r="Q15" s="94" t="str">
        <f>IF(B15=0, "",VLOOKUP(A15,'All Meals'!$A$12:$V$61,20))</f>
        <v/>
      </c>
      <c r="R15" s="172" t="str">
        <f t="shared" si="0"/>
        <v/>
      </c>
      <c r="T15" s="914"/>
      <c r="U15" s="915"/>
      <c r="V15" s="915"/>
      <c r="W15" s="77">
        <v>1</v>
      </c>
      <c r="X15" s="77">
        <f>INDEX(Cups,W15)</f>
        <v>0</v>
      </c>
      <c r="Y15" s="912"/>
      <c r="Z15" s="913"/>
      <c r="AB15" s="79"/>
      <c r="AC15" s="80">
        <v>1</v>
      </c>
      <c r="AD15" s="80">
        <f t="shared" si="6"/>
        <v>0</v>
      </c>
      <c r="AE15" s="80"/>
      <c r="AF15" s="77">
        <v>1</v>
      </c>
      <c r="AG15" s="77" t="str">
        <f t="shared" si="7"/>
        <v/>
      </c>
      <c r="AH15" s="81"/>
      <c r="AI15" s="81">
        <v>1</v>
      </c>
      <c r="AJ15" s="81">
        <f t="shared" si="8"/>
        <v>0</v>
      </c>
      <c r="AK15" s="81"/>
      <c r="AL15" s="77">
        <v>1</v>
      </c>
      <c r="AM15" s="77" t="str">
        <f t="shared" si="9"/>
        <v/>
      </c>
      <c r="AN15" s="82"/>
      <c r="AO15" s="82">
        <v>1</v>
      </c>
      <c r="AP15" s="82">
        <f t="shared" si="10"/>
        <v>0</v>
      </c>
      <c r="AQ15" s="82"/>
      <c r="AR15" s="77">
        <v>1</v>
      </c>
      <c r="AS15" s="77" t="str">
        <f t="shared" si="11"/>
        <v/>
      </c>
      <c r="AT15" s="83"/>
      <c r="AU15" s="83">
        <v>1</v>
      </c>
      <c r="AV15" s="83">
        <f t="shared" si="12"/>
        <v>0</v>
      </c>
      <c r="AW15" s="83"/>
      <c r="AX15" s="77">
        <v>1</v>
      </c>
      <c r="AY15" s="77" t="str">
        <f t="shared" si="15"/>
        <v/>
      </c>
      <c r="AZ15" s="84"/>
      <c r="BA15" s="84">
        <v>1</v>
      </c>
      <c r="BB15" s="85">
        <f t="shared" si="13"/>
        <v>0</v>
      </c>
      <c r="BC15" s="86"/>
      <c r="BD15" s="66">
        <v>1</v>
      </c>
      <c r="BE15" s="66" t="str">
        <f t="shared" si="14"/>
        <v/>
      </c>
    </row>
    <row r="16" spans="1:57" ht="38.25" customHeight="1">
      <c r="A16" s="425">
        <v>1</v>
      </c>
      <c r="B16" s="425">
        <f t="shared" si="5"/>
        <v>0</v>
      </c>
      <c r="C16" s="432">
        <v>10</v>
      </c>
      <c r="D16" s="59"/>
      <c r="E16" s="171" t="str">
        <f>IF(B16=0,"",FLOOR(VLOOKUP(A16,'All Meals'!$A$12:$V$61,4),0.25))</f>
        <v/>
      </c>
      <c r="F16" s="172" t="str">
        <f t="shared" si="1"/>
        <v/>
      </c>
      <c r="G16" s="171" t="str">
        <f>IF(B16=0,"",FLOOR(VLOOKUP(A16,'All Meals'!$A$12:$V$61,5),0.25))</f>
        <v/>
      </c>
      <c r="H16" s="173" t="str">
        <f t="shared" si="2"/>
        <v/>
      </c>
      <c r="I16" s="244" t="str">
        <f>IF(B16=0,"",FLOOR(VLOOKUP(A16,'All Meals'!$A$12:$V$61,6),0.25))</f>
        <v/>
      </c>
      <c r="J16" s="244" t="str">
        <f>IF(B16=0,"",FLOOR(VLOOKUP(A16,'All Meals'!$A$12:$V$61,7),0.25))</f>
        <v/>
      </c>
      <c r="K16" s="94" t="str">
        <f>IF(B16=0, "",VLOOKUP(A16,'All Meals'!$A$12:$V$61,10))</f>
        <v/>
      </c>
      <c r="L16" s="95" t="str">
        <f t="shared" si="3"/>
        <v/>
      </c>
      <c r="M16" s="330" t="str">
        <f>IF(B16=0, "",VLOOKUP(A16,'All Meals'!$A$12:$V$61,13))</f>
        <v/>
      </c>
      <c r="N16" s="94" t="str">
        <f>IF(B16=0, "",VLOOKUP(A16,'All Meals'!$A$12:$V$61,16))</f>
        <v/>
      </c>
      <c r="O16" s="415" t="str">
        <f t="shared" si="4"/>
        <v/>
      </c>
      <c r="P16" s="416" t="str">
        <f>IF(B16=0, "",VLOOKUP(A16,'All Meals'!$A$12:$V$61,19))</f>
        <v/>
      </c>
      <c r="Q16" s="94" t="str">
        <f>IF(B16=0, "",VLOOKUP(A16,'All Meals'!$A$12:$V$61,20))</f>
        <v/>
      </c>
      <c r="R16" s="172" t="str">
        <f t="shared" si="0"/>
        <v/>
      </c>
      <c r="T16" s="914"/>
      <c r="U16" s="915"/>
      <c r="V16" s="915"/>
      <c r="W16" s="77">
        <v>1</v>
      </c>
      <c r="X16" s="77">
        <f>INDEX(Cups,W16)</f>
        <v>0</v>
      </c>
      <c r="Y16" s="912"/>
      <c r="Z16" s="913"/>
      <c r="AB16" s="79"/>
      <c r="AC16" s="80">
        <v>1</v>
      </c>
      <c r="AD16" s="80">
        <f t="shared" si="6"/>
        <v>0</v>
      </c>
      <c r="AE16" s="80"/>
      <c r="AF16" s="77">
        <v>1</v>
      </c>
      <c r="AG16" s="77" t="str">
        <f t="shared" si="7"/>
        <v/>
      </c>
      <c r="AH16" s="81"/>
      <c r="AI16" s="81">
        <v>1</v>
      </c>
      <c r="AJ16" s="81">
        <f t="shared" si="8"/>
        <v>0</v>
      </c>
      <c r="AK16" s="81"/>
      <c r="AL16" s="77">
        <v>1</v>
      </c>
      <c r="AM16" s="77" t="str">
        <f t="shared" si="9"/>
        <v/>
      </c>
      <c r="AN16" s="82"/>
      <c r="AO16" s="82">
        <v>1</v>
      </c>
      <c r="AP16" s="82">
        <f t="shared" si="10"/>
        <v>0</v>
      </c>
      <c r="AQ16" s="82"/>
      <c r="AR16" s="77">
        <v>1</v>
      </c>
      <c r="AS16" s="77" t="str">
        <f t="shared" si="11"/>
        <v/>
      </c>
      <c r="AT16" s="83"/>
      <c r="AU16" s="83">
        <v>1</v>
      </c>
      <c r="AV16" s="83">
        <f t="shared" si="12"/>
        <v>0</v>
      </c>
      <c r="AW16" s="83"/>
      <c r="AX16" s="77">
        <v>1</v>
      </c>
      <c r="AY16" s="77" t="str">
        <f t="shared" si="15"/>
        <v/>
      </c>
      <c r="AZ16" s="84"/>
      <c r="BA16" s="84">
        <v>1</v>
      </c>
      <c r="BB16" s="85">
        <f t="shared" si="13"/>
        <v>0</v>
      </c>
      <c r="BC16" s="86"/>
      <c r="BD16" s="66">
        <v>1</v>
      </c>
      <c r="BE16" s="66" t="str">
        <f t="shared" si="14"/>
        <v/>
      </c>
    </row>
    <row r="17" spans="1:57" ht="33.75" customHeight="1">
      <c r="A17" s="425">
        <v>1</v>
      </c>
      <c r="B17" s="425">
        <f t="shared" si="5"/>
        <v>0</v>
      </c>
      <c r="C17" s="432">
        <v>11</v>
      </c>
      <c r="D17" s="59"/>
      <c r="E17" s="171" t="str">
        <f>IF(B17=0,"",FLOOR(VLOOKUP(A17,'All Meals'!$A$12:$V$61,4),0.25))</f>
        <v/>
      </c>
      <c r="F17" s="172" t="str">
        <f t="shared" si="1"/>
        <v/>
      </c>
      <c r="G17" s="171" t="str">
        <f>IF(B17=0,"",FLOOR(VLOOKUP(A17,'All Meals'!$A$12:$V$61,5),0.25))</f>
        <v/>
      </c>
      <c r="H17" s="173" t="str">
        <f t="shared" si="2"/>
        <v/>
      </c>
      <c r="I17" s="244" t="str">
        <f>IF(B17=0,"",FLOOR(VLOOKUP(A17,'All Meals'!$A$12:$V$61,6),0.25))</f>
        <v/>
      </c>
      <c r="J17" s="244" t="str">
        <f>IF(B17=0,"",FLOOR(VLOOKUP(A17,'All Meals'!$A$12:$V$61,7),0.25))</f>
        <v/>
      </c>
      <c r="K17" s="94" t="str">
        <f>IF(B17=0, "",VLOOKUP(A17,'All Meals'!$A$12:$V$61,10))</f>
        <v/>
      </c>
      <c r="L17" s="95" t="str">
        <f t="shared" si="3"/>
        <v/>
      </c>
      <c r="M17" s="330" t="str">
        <f>IF(B17=0, "",VLOOKUP(A17,'All Meals'!$A$12:$V$61,13))</f>
        <v/>
      </c>
      <c r="N17" s="94" t="str">
        <f>IF(B17=0, "",VLOOKUP(A17,'All Meals'!$A$12:$V$61,16))</f>
        <v/>
      </c>
      <c r="O17" s="415" t="str">
        <f t="shared" si="4"/>
        <v/>
      </c>
      <c r="P17" s="416" t="str">
        <f>IF(B17=0, "",VLOOKUP(A17,'All Meals'!$A$12:$V$61,19))</f>
        <v/>
      </c>
      <c r="Q17" s="94" t="str">
        <f>IF(B17=0, "",VLOOKUP(A17,'All Meals'!$A$12:$V$61,20))</f>
        <v/>
      </c>
      <c r="R17" s="172" t="str">
        <f t="shared" si="0"/>
        <v/>
      </c>
      <c r="T17" s="914"/>
      <c r="U17" s="915"/>
      <c r="V17" s="915"/>
      <c r="W17" s="77">
        <v>1</v>
      </c>
      <c r="X17" s="77">
        <f>INDEX(Cups,W17)</f>
        <v>0</v>
      </c>
      <c r="Y17" s="918"/>
      <c r="Z17" s="919"/>
      <c r="AB17" s="79"/>
      <c r="AC17" s="80">
        <v>1</v>
      </c>
      <c r="AD17" s="80">
        <f t="shared" si="6"/>
        <v>0</v>
      </c>
      <c r="AE17" s="80"/>
      <c r="AF17" s="77">
        <v>1</v>
      </c>
      <c r="AG17" s="77" t="str">
        <f t="shared" si="7"/>
        <v/>
      </c>
      <c r="AH17" s="81"/>
      <c r="AI17" s="81">
        <v>1</v>
      </c>
      <c r="AJ17" s="81">
        <f t="shared" si="8"/>
        <v>0</v>
      </c>
      <c r="AK17" s="81"/>
      <c r="AL17" s="77">
        <v>1</v>
      </c>
      <c r="AM17" s="77" t="str">
        <f t="shared" si="9"/>
        <v/>
      </c>
      <c r="AN17" s="82"/>
      <c r="AO17" s="82">
        <v>1</v>
      </c>
      <c r="AP17" s="82">
        <f t="shared" si="10"/>
        <v>0</v>
      </c>
      <c r="AQ17" s="82"/>
      <c r="AR17" s="77">
        <v>1</v>
      </c>
      <c r="AS17" s="77" t="str">
        <f t="shared" si="11"/>
        <v/>
      </c>
      <c r="AT17" s="83"/>
      <c r="AU17" s="83">
        <v>1</v>
      </c>
      <c r="AV17" s="83">
        <f t="shared" si="12"/>
        <v>0</v>
      </c>
      <c r="AW17" s="83"/>
      <c r="AX17" s="77">
        <v>1</v>
      </c>
      <c r="AY17" s="77" t="str">
        <f t="shared" si="15"/>
        <v/>
      </c>
      <c r="AZ17" s="84"/>
      <c r="BA17" s="84">
        <v>1</v>
      </c>
      <c r="BB17" s="85">
        <f t="shared" si="13"/>
        <v>0</v>
      </c>
      <c r="BC17" s="86"/>
      <c r="BD17" s="66">
        <v>1</v>
      </c>
      <c r="BE17" s="66" t="str">
        <f t="shared" si="14"/>
        <v/>
      </c>
    </row>
    <row r="18" spans="1:57" ht="33.75" customHeight="1" thickBot="1">
      <c r="A18" s="425">
        <v>1</v>
      </c>
      <c r="B18" s="425">
        <f t="shared" si="5"/>
        <v>0</v>
      </c>
      <c r="C18" s="432">
        <v>12</v>
      </c>
      <c r="D18" s="59"/>
      <c r="E18" s="171" t="str">
        <f>IF(B18=0,"",FLOOR(VLOOKUP(A18,'All Meals'!$A$12:$V$61,4),0.25))</f>
        <v/>
      </c>
      <c r="F18" s="172" t="str">
        <f t="shared" si="1"/>
        <v/>
      </c>
      <c r="G18" s="171" t="str">
        <f>IF(B18=0,"",FLOOR(VLOOKUP(A18,'All Meals'!$A$12:$V$61,5),0.25))</f>
        <v/>
      </c>
      <c r="H18" s="173" t="str">
        <f t="shared" si="2"/>
        <v/>
      </c>
      <c r="I18" s="244" t="str">
        <f>IF(B18=0,"",FLOOR(VLOOKUP(A18,'All Meals'!$A$12:$V$61,6),0.25))</f>
        <v/>
      </c>
      <c r="J18" s="244" t="str">
        <f>IF(B18=0,"",FLOOR(VLOOKUP(A18,'All Meals'!$A$12:$V$61,7),0.25))</f>
        <v/>
      </c>
      <c r="K18" s="94" t="str">
        <f>IF(B18=0, "",VLOOKUP(A18,'All Meals'!$A$12:$V$61,10))</f>
        <v/>
      </c>
      <c r="L18" s="95" t="str">
        <f t="shared" si="3"/>
        <v/>
      </c>
      <c r="M18" s="330" t="str">
        <f>IF(B18=0, "",VLOOKUP(A18,'All Meals'!$A$12:$V$61,13))</f>
        <v/>
      </c>
      <c r="N18" s="94" t="str">
        <f>IF(B18=0, "",VLOOKUP(A18,'All Meals'!$A$12:$V$61,16))</f>
        <v/>
      </c>
      <c r="O18" s="415" t="str">
        <f t="shared" si="4"/>
        <v/>
      </c>
      <c r="P18" s="416" t="str">
        <f>IF(B18=0, "",VLOOKUP(A18,'All Meals'!$A$12:$V$61,19))</f>
        <v/>
      </c>
      <c r="Q18" s="94" t="str">
        <f>IF(B18=0, "",VLOOKUP(A18,'All Meals'!$A$12:$V$61,20))</f>
        <v/>
      </c>
      <c r="R18" s="172" t="str">
        <f t="shared" si="0"/>
        <v/>
      </c>
      <c r="T18" s="916"/>
      <c r="U18" s="917"/>
      <c r="V18" s="917"/>
      <c r="W18" s="215"/>
      <c r="X18" s="215"/>
      <c r="Y18" s="920">
        <f>SUM(X13:X17)</f>
        <v>0</v>
      </c>
      <c r="Z18" s="921"/>
      <c r="AB18" s="79"/>
      <c r="AC18" s="80">
        <v>1</v>
      </c>
      <c r="AD18" s="80">
        <f t="shared" si="6"/>
        <v>0</v>
      </c>
      <c r="AE18" s="80"/>
      <c r="AF18" s="77">
        <v>1</v>
      </c>
      <c r="AG18" s="77" t="str">
        <f t="shared" si="7"/>
        <v/>
      </c>
      <c r="AH18" s="81"/>
      <c r="AI18" s="81">
        <v>1</v>
      </c>
      <c r="AJ18" s="81">
        <f t="shared" si="8"/>
        <v>0</v>
      </c>
      <c r="AK18" s="81"/>
      <c r="AL18" s="77">
        <v>1</v>
      </c>
      <c r="AM18" s="77" t="str">
        <f t="shared" si="9"/>
        <v/>
      </c>
      <c r="AN18" s="82"/>
      <c r="AO18" s="82">
        <v>1</v>
      </c>
      <c r="AP18" s="82">
        <f t="shared" si="10"/>
        <v>0</v>
      </c>
      <c r="AQ18" s="82"/>
      <c r="AR18" s="77">
        <v>1</v>
      </c>
      <c r="AS18" s="77" t="str">
        <f t="shared" si="11"/>
        <v/>
      </c>
      <c r="AT18" s="83"/>
      <c r="AU18" s="83">
        <v>1</v>
      </c>
      <c r="AV18" s="83">
        <f t="shared" si="12"/>
        <v>0</v>
      </c>
      <c r="AW18" s="83"/>
      <c r="AX18" s="77">
        <v>1</v>
      </c>
      <c r="AY18" s="77" t="str">
        <f t="shared" si="15"/>
        <v/>
      </c>
      <c r="AZ18" s="84"/>
      <c r="BA18" s="84">
        <v>1</v>
      </c>
      <c r="BB18" s="85">
        <f t="shared" si="13"/>
        <v>0</v>
      </c>
      <c r="BC18" s="86"/>
      <c r="BD18" s="66">
        <v>1</v>
      </c>
      <c r="BE18" s="66" t="str">
        <f t="shared" si="14"/>
        <v/>
      </c>
    </row>
    <row r="19" spans="1:57" ht="33.75" customHeight="1" thickBot="1">
      <c r="A19" s="425">
        <v>1</v>
      </c>
      <c r="B19" s="425">
        <f t="shared" si="5"/>
        <v>0</v>
      </c>
      <c r="C19" s="432">
        <v>13</v>
      </c>
      <c r="D19" s="59"/>
      <c r="E19" s="171" t="str">
        <f>IF(B19=0,"",FLOOR(VLOOKUP(A19,'All Meals'!$A$12:$V$61,4),0.25))</f>
        <v/>
      </c>
      <c r="F19" s="172" t="str">
        <f t="shared" si="1"/>
        <v/>
      </c>
      <c r="G19" s="171" t="str">
        <f>IF(B19=0,"",FLOOR(VLOOKUP(A19,'All Meals'!$A$12:$V$61,5),0.25))</f>
        <v/>
      </c>
      <c r="H19" s="173" t="str">
        <f t="shared" si="2"/>
        <v/>
      </c>
      <c r="I19" s="244" t="str">
        <f>IF(B19=0,"",FLOOR(VLOOKUP(A19,'All Meals'!$A$12:$V$61,6),0.25))</f>
        <v/>
      </c>
      <c r="J19" s="244" t="str">
        <f>IF(B19=0,"",FLOOR(VLOOKUP(A19,'All Meals'!$A$12:$V$61,7),0.25))</f>
        <v/>
      </c>
      <c r="K19" s="94" t="str">
        <f>IF(B19=0, "",VLOOKUP(A19,'All Meals'!$A$12:$V$61,10))</f>
        <v/>
      </c>
      <c r="L19" s="95" t="str">
        <f t="shared" si="3"/>
        <v/>
      </c>
      <c r="M19" s="330" t="str">
        <f>IF(B19=0, "",VLOOKUP(A19,'All Meals'!$A$12:$V$61,13))</f>
        <v/>
      </c>
      <c r="N19" s="94" t="str">
        <f>IF(B19=0, "",VLOOKUP(A19,'All Meals'!$A$12:$V$61,16))</f>
        <v/>
      </c>
      <c r="O19" s="415" t="str">
        <f t="shared" si="4"/>
        <v/>
      </c>
      <c r="P19" s="416" t="str">
        <f>IF(B19=0, "",VLOOKUP(A19,'All Meals'!$A$12:$V$61,19))</f>
        <v/>
      </c>
      <c r="Q19" s="94" t="str">
        <f>IF(B19=0, "",VLOOKUP(A19,'All Meals'!$A$12:$V$61,20))</f>
        <v/>
      </c>
      <c r="R19" s="172" t="str">
        <f t="shared" si="0"/>
        <v/>
      </c>
      <c r="T19" s="898" t="s">
        <v>153</v>
      </c>
      <c r="U19" s="899"/>
      <c r="V19" s="899"/>
      <c r="W19" s="899"/>
      <c r="X19" s="899"/>
      <c r="Y19" s="899"/>
      <c r="Z19" s="900"/>
      <c r="AB19" s="234"/>
      <c r="AC19" s="235">
        <v>1</v>
      </c>
      <c r="AD19" s="235">
        <f t="shared" si="6"/>
        <v>0</v>
      </c>
      <c r="AE19" s="235"/>
      <c r="AF19" s="215">
        <v>1</v>
      </c>
      <c r="AG19" s="215" t="str">
        <f t="shared" si="7"/>
        <v/>
      </c>
      <c r="AH19" s="87"/>
      <c r="AI19" s="87">
        <v>1</v>
      </c>
      <c r="AJ19" s="87">
        <f t="shared" si="8"/>
        <v>0</v>
      </c>
      <c r="AK19" s="87"/>
      <c r="AL19" s="215">
        <v>1</v>
      </c>
      <c r="AM19" s="215" t="str">
        <f t="shared" si="9"/>
        <v/>
      </c>
      <c r="AN19" s="236"/>
      <c r="AO19" s="236">
        <v>1</v>
      </c>
      <c r="AP19" s="236">
        <f t="shared" si="10"/>
        <v>0</v>
      </c>
      <c r="AQ19" s="236"/>
      <c r="AR19" s="215">
        <v>1</v>
      </c>
      <c r="AS19" s="215" t="str">
        <f t="shared" si="11"/>
        <v/>
      </c>
      <c r="AT19" s="88"/>
      <c r="AU19" s="88">
        <v>1</v>
      </c>
      <c r="AV19" s="88">
        <f t="shared" si="12"/>
        <v>0</v>
      </c>
      <c r="AW19" s="88"/>
      <c r="AX19" s="215">
        <v>1</v>
      </c>
      <c r="AY19" s="215" t="str">
        <f t="shared" si="15"/>
        <v/>
      </c>
      <c r="AZ19" s="89"/>
      <c r="BA19" s="89">
        <v>1</v>
      </c>
      <c r="BB19" s="90">
        <f t="shared" si="13"/>
        <v>0</v>
      </c>
      <c r="BC19" s="91"/>
      <c r="BD19" s="66">
        <v>1</v>
      </c>
      <c r="BE19" s="66" t="str">
        <f t="shared" si="14"/>
        <v/>
      </c>
    </row>
    <row r="20" spans="1:57" ht="33.75" customHeight="1">
      <c r="A20" s="425">
        <v>1</v>
      </c>
      <c r="B20" s="425">
        <f t="shared" si="5"/>
        <v>0</v>
      </c>
      <c r="C20" s="432">
        <v>14</v>
      </c>
      <c r="D20" s="59"/>
      <c r="E20" s="171" t="str">
        <f>IF(B20=0,"",FLOOR(VLOOKUP(A20,'All Meals'!$A$12:$V$61,4),0.25))</f>
        <v/>
      </c>
      <c r="F20" s="172" t="str">
        <f t="shared" si="1"/>
        <v/>
      </c>
      <c r="G20" s="171" t="str">
        <f>IF(B20=0,"",FLOOR(VLOOKUP(A20,'All Meals'!$A$12:$V$61,5),0.25))</f>
        <v/>
      </c>
      <c r="H20" s="173" t="str">
        <f t="shared" si="2"/>
        <v/>
      </c>
      <c r="I20" s="244" t="str">
        <f>IF(B20=0,"",FLOOR(VLOOKUP(A20,'All Meals'!$A$12:$V$61,6),0.25))</f>
        <v/>
      </c>
      <c r="J20" s="244" t="str">
        <f>IF(B20=0,"",FLOOR(VLOOKUP(A20,'All Meals'!$A$12:$V$61,7),0.25))</f>
        <v/>
      </c>
      <c r="K20" s="94" t="str">
        <f>IF(B20=0, "",VLOOKUP(A20,'All Meals'!$A$12:$V$61,10))</f>
        <v/>
      </c>
      <c r="L20" s="95" t="str">
        <f t="shared" si="3"/>
        <v/>
      </c>
      <c r="M20" s="330" t="str">
        <f>IF(B20=0, "",VLOOKUP(A20,'All Meals'!$A$12:$V$61,13))</f>
        <v/>
      </c>
      <c r="N20" s="94" t="str">
        <f>IF(B20=0, "",VLOOKUP(A20,'All Meals'!$A$12:$V$61,16))</f>
        <v/>
      </c>
      <c r="O20" s="415" t="str">
        <f t="shared" si="4"/>
        <v/>
      </c>
      <c r="P20" s="416" t="str">
        <f>IF(B20=0, "",VLOOKUP(A20,'All Meals'!$A$12:$V$61,19))</f>
        <v/>
      </c>
      <c r="Q20" s="94" t="str">
        <f>IF(B20=0, "",VLOOKUP(A20,'All Meals'!$A$12:$V$61,20))</f>
        <v/>
      </c>
      <c r="R20" s="172" t="str">
        <f t="shared" si="0"/>
        <v/>
      </c>
      <c r="T20" s="694" t="s">
        <v>154</v>
      </c>
      <c r="U20" s="901"/>
      <c r="V20" s="902"/>
      <c r="Y20" s="905"/>
      <c r="Z20" s="906"/>
      <c r="AB20" s="938"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39"/>
      <c r="AD20" s="939"/>
      <c r="AE20" s="939"/>
      <c r="AF20" s="939"/>
      <c r="AG20" s="939"/>
      <c r="AH20" s="939"/>
      <c r="AI20" s="939"/>
      <c r="AJ20" s="939"/>
      <c r="AK20" s="939"/>
      <c r="AL20" s="939"/>
      <c r="AM20" s="939"/>
      <c r="AN20" s="939"/>
      <c r="AO20" s="939"/>
      <c r="AP20" s="939"/>
      <c r="AQ20" s="939"/>
      <c r="AR20" s="939"/>
      <c r="AS20" s="939"/>
      <c r="AT20" s="939"/>
      <c r="AU20" s="939"/>
      <c r="AV20" s="939"/>
      <c r="AW20" s="939"/>
      <c r="AX20" s="939"/>
      <c r="AY20" s="939"/>
      <c r="AZ20" s="939"/>
      <c r="BA20" s="939"/>
      <c r="BB20" s="939"/>
      <c r="BC20" s="940"/>
    </row>
    <row r="21" spans="1:57" ht="33.75" customHeight="1">
      <c r="A21" s="425">
        <v>1</v>
      </c>
      <c r="B21" s="425">
        <f t="shared" si="5"/>
        <v>0</v>
      </c>
      <c r="C21" s="432">
        <v>15</v>
      </c>
      <c r="D21" s="59"/>
      <c r="E21" s="171" t="str">
        <f>IF(B21=0,"",FLOOR(VLOOKUP(A21,'All Meals'!$A$12:$V$61,4),0.25))</f>
        <v/>
      </c>
      <c r="F21" s="172" t="str">
        <f t="shared" si="1"/>
        <v/>
      </c>
      <c r="G21" s="171" t="str">
        <f>IF(B21=0,"",FLOOR(VLOOKUP(A21,'All Meals'!$A$12:$V$61,5),0.25))</f>
        <v/>
      </c>
      <c r="H21" s="173" t="str">
        <f t="shared" si="2"/>
        <v/>
      </c>
      <c r="I21" s="244" t="str">
        <f>IF(B21=0,"",FLOOR(VLOOKUP(A21,'All Meals'!$A$12:$V$61,6),0.25))</f>
        <v/>
      </c>
      <c r="J21" s="244" t="str">
        <f>IF(B21=0,"",FLOOR(VLOOKUP(A21,'All Meals'!$A$12:$V$61,7),0.25))</f>
        <v/>
      </c>
      <c r="K21" s="94" t="str">
        <f>IF(B21=0, "",VLOOKUP(A21,'All Meals'!$A$12:$V$61,10))</f>
        <v/>
      </c>
      <c r="L21" s="95" t="str">
        <f t="shared" si="3"/>
        <v/>
      </c>
      <c r="M21" s="330" t="str">
        <f>IF(B21=0, "",VLOOKUP(A21,'All Meals'!$A$12:$V$61,13))</f>
        <v/>
      </c>
      <c r="N21" s="94" t="str">
        <f>IF(B21=0, "",VLOOKUP(A21,'All Meals'!$A$12:$V$61,16))</f>
        <v/>
      </c>
      <c r="O21" s="415" t="str">
        <f t="shared" si="4"/>
        <v/>
      </c>
      <c r="P21" s="416" t="str">
        <f>IF(B21=0, "",VLOOKUP(A21,'All Meals'!$A$12:$V$61,19))</f>
        <v/>
      </c>
      <c r="Q21" s="94" t="str">
        <f>IF(B21=0, "",VLOOKUP(A21,'All Meals'!$A$12:$V$61,20))</f>
        <v/>
      </c>
      <c r="R21" s="172" t="str">
        <f t="shared" si="0"/>
        <v/>
      </c>
      <c r="T21" s="695"/>
      <c r="U21" s="903"/>
      <c r="V21" s="904"/>
      <c r="Y21" s="907"/>
      <c r="Z21" s="908"/>
      <c r="AB21" s="748" t="s">
        <v>277</v>
      </c>
      <c r="AC21" s="749"/>
      <c r="AD21" s="749"/>
      <c r="AE21" s="749"/>
      <c r="AF21" s="237"/>
      <c r="AG21" s="237"/>
      <c r="AH21" s="750" t="s">
        <v>278</v>
      </c>
      <c r="AI21" s="750"/>
      <c r="AJ21" s="750"/>
      <c r="AK21" s="750"/>
      <c r="AL21" s="237"/>
      <c r="AM21" s="237"/>
      <c r="AN21" s="751" t="s">
        <v>279</v>
      </c>
      <c r="AO21" s="751"/>
      <c r="AP21" s="751"/>
      <c r="AQ21" s="751"/>
      <c r="AR21" s="237"/>
      <c r="AS21" s="237"/>
      <c r="AT21" s="752" t="s">
        <v>280</v>
      </c>
      <c r="AU21" s="752"/>
      <c r="AV21" s="752"/>
      <c r="AW21" s="752"/>
      <c r="AX21" s="237"/>
      <c r="AY21" s="237"/>
      <c r="AZ21" s="941" t="s">
        <v>281</v>
      </c>
      <c r="BA21" s="942"/>
      <c r="BB21" s="942"/>
      <c r="BC21" s="943"/>
    </row>
    <row r="22" spans="1:57" ht="33.75" customHeight="1">
      <c r="A22" s="425">
        <v>1</v>
      </c>
      <c r="B22" s="425">
        <f t="shared" si="5"/>
        <v>0</v>
      </c>
      <c r="C22" s="432">
        <v>16</v>
      </c>
      <c r="D22" s="59"/>
      <c r="E22" s="171" t="str">
        <f>IF(B22=0,"",FLOOR(VLOOKUP(A22,'All Meals'!$A$12:$V$61,4),0.25))</f>
        <v/>
      </c>
      <c r="F22" s="172" t="str">
        <f t="shared" si="1"/>
        <v/>
      </c>
      <c r="G22" s="171" t="str">
        <f>IF(B22=0,"",FLOOR(VLOOKUP(A22,'All Meals'!$A$12:$V$61,5),0.25))</f>
        <v/>
      </c>
      <c r="H22" s="173" t="str">
        <f t="shared" si="2"/>
        <v/>
      </c>
      <c r="I22" s="244" t="str">
        <f>IF(B22=0,"",FLOOR(VLOOKUP(A22,'All Meals'!$A$12:$V$61,6),0.25))</f>
        <v/>
      </c>
      <c r="J22" s="244" t="str">
        <f>IF(B22=0,"",FLOOR(VLOOKUP(A22,'All Meals'!$A$12:$V$61,7),0.25))</f>
        <v/>
      </c>
      <c r="K22" s="94" t="str">
        <f>IF(B22=0, "",VLOOKUP(A22,'All Meals'!$A$12:$V$61,10))</f>
        <v/>
      </c>
      <c r="L22" s="95" t="str">
        <f t="shared" si="3"/>
        <v/>
      </c>
      <c r="M22" s="330" t="str">
        <f>IF(B22=0, "",VLOOKUP(A22,'All Meals'!$A$12:$V$61,13))</f>
        <v/>
      </c>
      <c r="N22" s="94" t="str">
        <f>IF(B22=0, "",VLOOKUP(A22,'All Meals'!$A$12:$V$61,16))</f>
        <v/>
      </c>
      <c r="O22" s="415" t="str">
        <f t="shared" si="4"/>
        <v/>
      </c>
      <c r="P22" s="416" t="str">
        <f>IF(B22=0, "",VLOOKUP(A22,'All Meals'!$A$12:$V$61,19))</f>
        <v/>
      </c>
      <c r="Q22" s="94" t="str">
        <f>IF(B22=0, "",VLOOKUP(A22,'All Meals'!$A$12:$V$61,20))</f>
        <v/>
      </c>
      <c r="R22" s="172" t="str">
        <f t="shared" si="0"/>
        <v/>
      </c>
      <c r="T22" s="692" t="s">
        <v>155</v>
      </c>
      <c r="U22" s="887"/>
      <c r="V22" s="888"/>
      <c r="W22" s="216"/>
      <c r="X22" s="216"/>
      <c r="Y22" s="891">
        <f>FLOOR(Y20,0.125)</f>
        <v>0</v>
      </c>
      <c r="Z22" s="892"/>
      <c r="AB22" s="926"/>
      <c r="AC22" s="927"/>
      <c r="AD22" s="927"/>
      <c r="AE22" s="927"/>
      <c r="AF22" s="327"/>
      <c r="AG22" s="327"/>
      <c r="AH22" s="885"/>
      <c r="AI22" s="885"/>
      <c r="AJ22" s="885"/>
      <c r="AK22" s="885"/>
      <c r="AL22" s="327"/>
      <c r="AM22" s="327"/>
      <c r="AN22" s="746"/>
      <c r="AO22" s="746"/>
      <c r="AP22" s="746"/>
      <c r="AQ22" s="746"/>
      <c r="AR22" s="327"/>
      <c r="AS22" s="327"/>
      <c r="AT22" s="747"/>
      <c r="AU22" s="747"/>
      <c r="AV22" s="747"/>
      <c r="AW22" s="747"/>
      <c r="AX22" s="327"/>
      <c r="AY22" s="327"/>
      <c r="AZ22" s="862"/>
      <c r="BA22" s="863"/>
      <c r="BB22" s="863"/>
      <c r="BC22" s="864"/>
    </row>
    <row r="23" spans="1:57" ht="33.75" customHeight="1" thickBot="1">
      <c r="A23" s="425">
        <v>1</v>
      </c>
      <c r="B23" s="425">
        <f t="shared" si="5"/>
        <v>0</v>
      </c>
      <c r="C23" s="432">
        <v>17</v>
      </c>
      <c r="D23" s="59"/>
      <c r="E23" s="171" t="str">
        <f>IF(B23=0,"",FLOOR(VLOOKUP(A23,'All Meals'!$A$12:$V$61,4),0.25))</f>
        <v/>
      </c>
      <c r="F23" s="172" t="str">
        <f t="shared" si="1"/>
        <v/>
      </c>
      <c r="G23" s="171" t="str">
        <f>IF(B23=0,"",FLOOR(VLOOKUP(A23,'All Meals'!$A$12:$V$61,5),0.25))</f>
        <v/>
      </c>
      <c r="H23" s="173" t="str">
        <f t="shared" si="2"/>
        <v/>
      </c>
      <c r="I23" s="244" t="str">
        <f>IF(B23=0,"",FLOOR(VLOOKUP(A23,'All Meals'!$A$12:$V$61,6),0.25))</f>
        <v/>
      </c>
      <c r="J23" s="244" t="str">
        <f>IF(B23=0,"",FLOOR(VLOOKUP(A23,'All Meals'!$A$12:$V$61,7),0.25))</f>
        <v/>
      </c>
      <c r="K23" s="94" t="str">
        <f>IF(B23=0, "",VLOOKUP(A23,'All Meals'!$A$12:$V$61,10))</f>
        <v/>
      </c>
      <c r="L23" s="95" t="str">
        <f t="shared" si="3"/>
        <v/>
      </c>
      <c r="M23" s="330" t="str">
        <f>IF(B23=0, "",VLOOKUP(A23,'All Meals'!$A$12:$V$61,13))</f>
        <v/>
      </c>
      <c r="N23" s="94" t="str">
        <f>IF(B23=0, "",VLOOKUP(A23,'All Meals'!$A$12:$V$61,16))</f>
        <v/>
      </c>
      <c r="O23" s="415" t="str">
        <f t="shared" si="4"/>
        <v/>
      </c>
      <c r="P23" s="416" t="str">
        <f>IF(B23=0, "",VLOOKUP(A23,'All Meals'!$A$12:$V$61,19))</f>
        <v/>
      </c>
      <c r="Q23" s="94" t="str">
        <f>IF(B23=0, "",VLOOKUP(A23,'All Meals'!$A$12:$V$61,20))</f>
        <v/>
      </c>
      <c r="R23" s="172" t="str">
        <f t="shared" si="0"/>
        <v/>
      </c>
      <c r="T23" s="693"/>
      <c r="U23" s="889"/>
      <c r="V23" s="890"/>
      <c r="W23" s="217"/>
      <c r="X23" s="217"/>
      <c r="Y23" s="893"/>
      <c r="Z23" s="894"/>
      <c r="AB23" s="926"/>
      <c r="AC23" s="927"/>
      <c r="AD23" s="927"/>
      <c r="AE23" s="927"/>
      <c r="AF23" s="327"/>
      <c r="AG23" s="327"/>
      <c r="AH23" s="885"/>
      <c r="AI23" s="885"/>
      <c r="AJ23" s="885"/>
      <c r="AK23" s="885"/>
      <c r="AL23" s="327"/>
      <c r="AM23" s="327"/>
      <c r="AN23" s="746"/>
      <c r="AO23" s="746"/>
      <c r="AP23" s="746"/>
      <c r="AQ23" s="746"/>
      <c r="AR23" s="327"/>
      <c r="AS23" s="327"/>
      <c r="AT23" s="747"/>
      <c r="AU23" s="747"/>
      <c r="AV23" s="747"/>
      <c r="AW23" s="747"/>
      <c r="AX23" s="327"/>
      <c r="AY23" s="327"/>
      <c r="AZ23" s="862"/>
      <c r="BA23" s="863"/>
      <c r="BB23" s="863"/>
      <c r="BC23" s="864"/>
    </row>
    <row r="24" spans="1:57" ht="33.75" customHeight="1">
      <c r="A24" s="425">
        <v>1</v>
      </c>
      <c r="B24" s="425">
        <f t="shared" si="5"/>
        <v>0</v>
      </c>
      <c r="C24" s="432">
        <v>18</v>
      </c>
      <c r="D24" s="59"/>
      <c r="E24" s="171" t="str">
        <f>IF(B24=0,"",FLOOR(VLOOKUP(A24,'All Meals'!$A$12:$V$61,4),0.25))</f>
        <v/>
      </c>
      <c r="F24" s="172" t="str">
        <f t="shared" si="1"/>
        <v/>
      </c>
      <c r="G24" s="171" t="str">
        <f>IF(B24=0,"",FLOOR(VLOOKUP(A24,'All Meals'!$A$12:$V$61,5),0.25))</f>
        <v/>
      </c>
      <c r="H24" s="173" t="str">
        <f t="shared" si="2"/>
        <v/>
      </c>
      <c r="I24" s="244" t="str">
        <f>IF(B24=0,"",FLOOR(VLOOKUP(A24,'All Meals'!$A$12:$V$61,6),0.25))</f>
        <v/>
      </c>
      <c r="J24" s="244" t="str">
        <f>IF(B24=0,"",FLOOR(VLOOKUP(A24,'All Meals'!$A$12:$V$61,7),0.25))</f>
        <v/>
      </c>
      <c r="K24" s="94" t="str">
        <f>IF(B24=0, "",VLOOKUP(A24,'All Meals'!$A$12:$V$61,10))</f>
        <v/>
      </c>
      <c r="L24" s="95" t="str">
        <f t="shared" si="3"/>
        <v/>
      </c>
      <c r="M24" s="330" t="str">
        <f>IF(B24=0, "",VLOOKUP(A24,'All Meals'!$A$12:$V$61,13))</f>
        <v/>
      </c>
      <c r="N24" s="94" t="str">
        <f>IF(B24=0, "",VLOOKUP(A24,'All Meals'!$A$12:$V$61,16))</f>
        <v/>
      </c>
      <c r="O24" s="415" t="str">
        <f t="shared" si="4"/>
        <v/>
      </c>
      <c r="P24" s="416" t="str">
        <f>IF(B24=0, "",VLOOKUP(A24,'All Meals'!$A$12:$V$61,19))</f>
        <v/>
      </c>
      <c r="Q24" s="94" t="str">
        <f>IF(B24=0, "",VLOOKUP(A24,'All Meals'!$A$12:$V$61,20))</f>
        <v/>
      </c>
      <c r="R24" s="172" t="str">
        <f t="shared" si="0"/>
        <v/>
      </c>
      <c r="AB24" s="743"/>
      <c r="AC24" s="744"/>
      <c r="AD24" s="744"/>
      <c r="AE24" s="744"/>
      <c r="AF24" s="327"/>
      <c r="AG24" s="327"/>
      <c r="AH24" s="885"/>
      <c r="AI24" s="885"/>
      <c r="AJ24" s="885"/>
      <c r="AK24" s="885"/>
      <c r="AL24" s="327"/>
      <c r="AM24" s="327"/>
      <c r="AN24" s="746"/>
      <c r="AO24" s="746"/>
      <c r="AP24" s="746"/>
      <c r="AQ24" s="746"/>
      <c r="AR24" s="327"/>
      <c r="AS24" s="327"/>
      <c r="AT24" s="747"/>
      <c r="AU24" s="747"/>
      <c r="AV24" s="747"/>
      <c r="AW24" s="747"/>
      <c r="AX24" s="327"/>
      <c r="AY24" s="327"/>
      <c r="AZ24" s="862"/>
      <c r="BA24" s="863"/>
      <c r="BB24" s="863"/>
      <c r="BC24" s="864"/>
    </row>
    <row r="25" spans="1:57" ht="33.75" customHeight="1">
      <c r="A25" s="425">
        <v>1</v>
      </c>
      <c r="B25" s="425">
        <f t="shared" si="5"/>
        <v>0</v>
      </c>
      <c r="C25" s="432">
        <v>19</v>
      </c>
      <c r="D25" s="59"/>
      <c r="E25" s="171" t="str">
        <f>IF(B25=0,"",FLOOR(VLOOKUP(A25,'All Meals'!$A$12:$V$61,4),0.25))</f>
        <v/>
      </c>
      <c r="F25" s="172" t="str">
        <f t="shared" si="1"/>
        <v/>
      </c>
      <c r="G25" s="171" t="str">
        <f>IF(B25=0,"",FLOOR(VLOOKUP(A25,'All Meals'!$A$12:$V$61,5),0.25))</f>
        <v/>
      </c>
      <c r="H25" s="173" t="str">
        <f t="shared" si="2"/>
        <v/>
      </c>
      <c r="I25" s="244" t="str">
        <f>IF(B25=0,"",FLOOR(VLOOKUP(A25,'All Meals'!$A$12:$V$61,6),0.25))</f>
        <v/>
      </c>
      <c r="J25" s="244" t="str">
        <f>IF(B25=0,"",FLOOR(VLOOKUP(A25,'All Meals'!$A$12:$V$61,7),0.25))</f>
        <v/>
      </c>
      <c r="K25" s="94" t="str">
        <f>IF(B25=0, "",VLOOKUP(A25,'All Meals'!$A$12:$V$61,10))</f>
        <v/>
      </c>
      <c r="L25" s="95" t="str">
        <f t="shared" si="3"/>
        <v/>
      </c>
      <c r="M25" s="330" t="str">
        <f>IF(B25=0, "",VLOOKUP(A25,'All Meals'!$A$12:$V$61,13))</f>
        <v/>
      </c>
      <c r="N25" s="94" t="str">
        <f>IF(B25=0, "",VLOOKUP(A25,'All Meals'!$A$12:$V$61,16))</f>
        <v/>
      </c>
      <c r="O25" s="415" t="str">
        <f t="shared" si="4"/>
        <v/>
      </c>
      <c r="P25" s="416" t="str">
        <f>IF(B25=0, "",VLOOKUP(A25,'All Meals'!$A$12:$V$61,19))</f>
        <v/>
      </c>
      <c r="Q25" s="94" t="str">
        <f>IF(B25=0, "",VLOOKUP(A25,'All Meals'!$A$12:$V$61,20))</f>
        <v/>
      </c>
      <c r="R25" s="172" t="str">
        <f t="shared" si="0"/>
        <v/>
      </c>
      <c r="AB25" s="743"/>
      <c r="AC25" s="744"/>
      <c r="AD25" s="744"/>
      <c r="AE25" s="744"/>
      <c r="AF25" s="327"/>
      <c r="AG25" s="327"/>
      <c r="AH25" s="885"/>
      <c r="AI25" s="885"/>
      <c r="AJ25" s="885"/>
      <c r="AK25" s="885"/>
      <c r="AL25" s="327"/>
      <c r="AM25" s="327"/>
      <c r="AN25" s="746"/>
      <c r="AO25" s="746"/>
      <c r="AP25" s="746"/>
      <c r="AQ25" s="746"/>
      <c r="AR25" s="327"/>
      <c r="AS25" s="327"/>
      <c r="AT25" s="747"/>
      <c r="AU25" s="747"/>
      <c r="AV25" s="747"/>
      <c r="AW25" s="747"/>
      <c r="AX25" s="327"/>
      <c r="AY25" s="327"/>
      <c r="AZ25" s="862"/>
      <c r="BA25" s="863"/>
      <c r="BB25" s="863"/>
      <c r="BC25" s="864"/>
    </row>
    <row r="26" spans="1:57" ht="33.75" customHeight="1" thickBot="1">
      <c r="A26" s="425">
        <v>1</v>
      </c>
      <c r="B26" s="425">
        <f t="shared" si="5"/>
        <v>0</v>
      </c>
      <c r="C26" s="433">
        <v>20</v>
      </c>
      <c r="D26" s="60"/>
      <c r="E26" s="426" t="str">
        <f>IF(B26=0,"",FLOOR(VLOOKUP(A26,'All Meals'!$A$12:$V$61,4),0.25))</f>
        <v/>
      </c>
      <c r="F26" s="172" t="str">
        <f t="shared" si="1"/>
        <v/>
      </c>
      <c r="G26" s="426" t="str">
        <f>IF(B26=0,"",FLOOR(VLOOKUP(A26,'All Meals'!$A$12:$V$61,5),0.25))</f>
        <v/>
      </c>
      <c r="H26" s="173" t="str">
        <f t="shared" si="2"/>
        <v/>
      </c>
      <c r="I26" s="427" t="str">
        <f>IF(B26=0,"",FLOOR(VLOOKUP(A26,'All Meals'!$A$12:$V$61,6),0.25))</f>
        <v/>
      </c>
      <c r="J26" s="427" t="str">
        <f>IF(B26=0,"",FLOOR(VLOOKUP(A26,'All Meals'!$A$12:$V$61,7),0.25))</f>
        <v/>
      </c>
      <c r="K26" s="428" t="str">
        <f>IF(B26=0, "",VLOOKUP(A26,'All Meals'!$A$12:$V$61,10))</f>
        <v/>
      </c>
      <c r="L26" s="95" t="str">
        <f t="shared" si="3"/>
        <v/>
      </c>
      <c r="M26" s="429" t="str">
        <f>IF(B26=0, "",VLOOKUP(A26,'All Meals'!$A$12:$V$61,13))</f>
        <v/>
      </c>
      <c r="N26" s="428" t="str">
        <f>IF(B26=0, "",VLOOKUP(A26,'All Meals'!$A$12:$V$61,16))</f>
        <v/>
      </c>
      <c r="O26" s="415" t="str">
        <f t="shared" si="4"/>
        <v/>
      </c>
      <c r="P26" s="430" t="str">
        <f>IF(B26=0, "",VLOOKUP(A26,'All Meals'!$A$12:$V$61,19))</f>
        <v/>
      </c>
      <c r="Q26" s="428" t="str">
        <f>IF(B26=0, "",VLOOKUP(A26,'All Meals'!$A$12:$V$61,20))</f>
        <v/>
      </c>
      <c r="R26" s="174" t="str">
        <f t="shared" si="0"/>
        <v/>
      </c>
      <c r="AB26" s="736"/>
      <c r="AC26" s="737"/>
      <c r="AD26" s="737"/>
      <c r="AE26" s="737"/>
      <c r="AF26" s="328"/>
      <c r="AG26" s="328"/>
      <c r="AH26" s="886"/>
      <c r="AI26" s="886"/>
      <c r="AJ26" s="886"/>
      <c r="AK26" s="886"/>
      <c r="AL26" s="328"/>
      <c r="AM26" s="328"/>
      <c r="AN26" s="739"/>
      <c r="AO26" s="739"/>
      <c r="AP26" s="739"/>
      <c r="AQ26" s="739"/>
      <c r="AR26" s="328"/>
      <c r="AS26" s="328"/>
      <c r="AT26" s="740"/>
      <c r="AU26" s="740"/>
      <c r="AV26" s="740"/>
      <c r="AW26" s="740"/>
      <c r="AX26" s="328"/>
      <c r="AY26" s="328"/>
      <c r="AZ26" s="935"/>
      <c r="BA26" s="936"/>
      <c r="BB26" s="936"/>
      <c r="BC26" s="937"/>
    </row>
    <row r="27" spans="1:57" ht="33.75" customHeight="1">
      <c r="AB27" s="153"/>
    </row>
    <row r="28" spans="1:57" ht="33.75" customHeight="1">
      <c r="AB28" s="153"/>
      <c r="AE28" s="154"/>
    </row>
    <row r="29" spans="1:57" ht="33.75" customHeight="1"/>
    <row r="30" spans="1:57" ht="33.75" customHeight="1"/>
  </sheetData>
  <sheetProtection algorithmName="SHA-512" hashValue="ZcyV3PNt9+OhW6se8JciSMjjVTnZUCUTZ3kfnP3QqnnfuifyYqlcM7OYtN/bPaokPh/avzYQsIb1UpWPSc4NuQ==" saltValue="MXf0HYoz2aV3TWi+COAZkg==" spinCount="100000" sheet="1"/>
  <mergeCells count="127">
    <mergeCell ref="BD5:BD6"/>
    <mergeCell ref="BB7:BB8"/>
    <mergeCell ref="BC7:BC8"/>
    <mergeCell ref="AJ7:AJ8"/>
    <mergeCell ref="AK7:AK8"/>
    <mergeCell ref="S5:V5"/>
    <mergeCell ref="AB5:AB6"/>
    <mergeCell ref="BA7:BA8"/>
    <mergeCell ref="T1:Z1"/>
    <mergeCell ref="AB1:BC1"/>
    <mergeCell ref="AM7:AM8"/>
    <mergeCell ref="AN7:AN8"/>
    <mergeCell ref="AO7:AO8"/>
    <mergeCell ref="D2:R2"/>
    <mergeCell ref="T2:V2"/>
    <mergeCell ref="Y2:Z2"/>
    <mergeCell ref="AB2:AW2"/>
    <mergeCell ref="AZ2:BD2"/>
    <mergeCell ref="C1:R1"/>
    <mergeCell ref="AE5:AE6"/>
    <mergeCell ref="Z5:Z8"/>
    <mergeCell ref="S8:V8"/>
    <mergeCell ref="AB3:AN3"/>
    <mergeCell ref="K4:M4"/>
    <mergeCell ref="Q4:R4"/>
    <mergeCell ref="S4:Z4"/>
    <mergeCell ref="AB4:BC4"/>
    <mergeCell ref="Q5:Q6"/>
    <mergeCell ref="K5:K6"/>
    <mergeCell ref="L5:L6"/>
    <mergeCell ref="AP7:AP8"/>
    <mergeCell ref="AQ7:AQ8"/>
    <mergeCell ref="AR7:AR8"/>
    <mergeCell ref="AS7:AS8"/>
    <mergeCell ref="AT7:AT8"/>
    <mergeCell ref="AZ7:AZ8"/>
    <mergeCell ref="AL7:AL8"/>
    <mergeCell ref="BE5:BE6"/>
    <mergeCell ref="S6:V6"/>
    <mergeCell ref="S7:V7"/>
    <mergeCell ref="AB7:AB8"/>
    <mergeCell ref="AC7:AC8"/>
    <mergeCell ref="AD7:AD8"/>
    <mergeCell ref="AE7:AE8"/>
    <mergeCell ref="AF7:AF8"/>
    <mergeCell ref="AI7:AI8"/>
    <mergeCell ref="AN5:AN6"/>
    <mergeCell ref="AQ5:AQ6"/>
    <mergeCell ref="AT5:AT6"/>
    <mergeCell ref="AW5:AW6"/>
    <mergeCell ref="AZ5:AZ6"/>
    <mergeCell ref="BC5:BC6"/>
    <mergeCell ref="AH5:AH6"/>
    <mergeCell ref="AG7:AG8"/>
    <mergeCell ref="AH7:AH8"/>
    <mergeCell ref="AK5:AK6"/>
    <mergeCell ref="AU7:AU8"/>
    <mergeCell ref="AV7:AV8"/>
    <mergeCell ref="AW7:AW8"/>
    <mergeCell ref="AX7:AX8"/>
    <mergeCell ref="AY7:AY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AZ23:BC23"/>
    <mergeCell ref="AB22:AE22"/>
    <mergeCell ref="AH22:AK22"/>
    <mergeCell ref="AN22:AQ22"/>
    <mergeCell ref="T20:V21"/>
    <mergeCell ref="Y20:Z21"/>
    <mergeCell ref="AB20:BC20"/>
    <mergeCell ref="AB21:AE21"/>
    <mergeCell ref="AH21:AK21"/>
    <mergeCell ref="AN21:AQ21"/>
    <mergeCell ref="AT21:AW21"/>
    <mergeCell ref="AZ21:BC21"/>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AZ25:BC25"/>
    <mergeCell ref="AZ22:BC22"/>
    <mergeCell ref="AB23:AE23"/>
    <mergeCell ref="AH23:AK23"/>
    <mergeCell ref="AN23:AQ23"/>
    <mergeCell ref="AT23:AW23"/>
    <mergeCell ref="C4:D6"/>
    <mergeCell ref="C3:Z3"/>
    <mergeCell ref="N4:P4"/>
    <mergeCell ref="P5:P6"/>
    <mergeCell ref="E4:F4"/>
    <mergeCell ref="E5:E6"/>
    <mergeCell ref="F5:F6"/>
    <mergeCell ref="G4:J4"/>
    <mergeCell ref="G5:G6"/>
    <mergeCell ref="H5:H6"/>
    <mergeCell ref="I5:I6"/>
    <mergeCell ref="J5:J6"/>
    <mergeCell ref="O5:O6"/>
    <mergeCell ref="R5:R6"/>
    <mergeCell ref="M5:M6"/>
    <mergeCell ref="N5:N6"/>
  </mergeCells>
  <conditionalFormatting sqref="R7:R26 Z5 F7:J26 L7:L26 O7:O26 Z9">
    <cfRule type="containsText" dxfId="54" priority="10" stopIfTrue="1" operator="containsText" text="Yes">
      <formula>NOT(ISERROR(SEARCH("Yes",F5)))</formula>
    </cfRule>
    <cfRule type="containsText" dxfId="53" priority="11" stopIfTrue="1" operator="containsText" text="No">
      <formula>NOT(ISERROR(SEARCH("No",F5)))</formula>
    </cfRule>
  </conditionalFormatting>
  <conditionalFormatting sqref="AB9:AE9 AH9:AK9">
    <cfRule type="containsText" dxfId="52" priority="9" stopIfTrue="1" operator="containsText" text="Remember">
      <formula>NOT(ISERROR(SEARCH("Remember",AB9)))</formula>
    </cfRule>
  </conditionalFormatting>
  <conditionalFormatting sqref="AB20">
    <cfRule type="containsText" dxfId="51" priority="8" stopIfTrue="1" operator="containsText" text="You">
      <formula>NOT(ISERROR(SEARCH("You",AB20)))</formula>
    </cfRule>
  </conditionalFormatting>
  <conditionalFormatting sqref="AN9:AQ9">
    <cfRule type="containsText" dxfId="50" priority="3" stopIfTrue="1" operator="containsText" text="if">
      <formula>NOT(ISERROR(SEARCH("if",AN9)))</formula>
    </cfRule>
  </conditionalFormatting>
  <conditionalFormatting sqref="AB20">
    <cfRule type="containsText" dxfId="49" priority="2" stopIfTrue="1" operator="containsText" text="You">
      <formula>NOT(ISERROR(SEARCH("You",AB20)))</formula>
    </cfRule>
  </conditionalFormatting>
  <conditionalFormatting sqref="AB20">
    <cfRule type="containsText" dxfId="48" priority="1" stopIfTrue="1" operator="containsText" text="You">
      <formula>NOT(ISERROR(SEARCH("You",AB20)))</formula>
    </cfRule>
  </conditionalFormatting>
  <hyperlinks>
    <hyperlink ref="Y2:Z2" location="'Weekly Report'!A1" display="Go to Weekly Report" xr:uid="{00000000-0004-0000-0800-000000000000}"/>
    <hyperlink ref="T2:V2" location="'Menu Worksheet Instructions'!A1" display="Go to Instructions" xr:uid="{00000000-0004-0000-0800-000001000000}"/>
    <hyperlink ref="AZ2:BD2" r:id="rId1" display="https://foodbuyingguide.fns.usda.gov/files/Reports/USDA_FBG_Section2_Vegetables_YieldTable.pdf" xr:uid="{00000000-0004-0000-08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2529" r:id="rId6" name="Drop Down 1">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22530" r:id="rId7" name="Drop Down 2">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22531" r:id="rId8" name="Drop Down 3">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22532" r:id="rId9" name="Drop Down 4">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22533" r:id="rId10" name="Drop Down 5">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22534" r:id="rId11" name="Drop Down 6">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22535" r:id="rId12" name="Drop Down 7">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22536" r:id="rId13" name="Drop Down 8">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22537" r:id="rId14" name="Drop Down 9">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22538" r:id="rId15" name="Drop Down 10">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22539" r:id="rId16" name="Drop Down 11">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22540" r:id="rId17" name="Drop Down 12">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22541" r:id="rId18" name="Drop Down 13">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22542" r:id="rId19" name="Drop Down 14">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22543" r:id="rId20" name="Drop Down 15">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22544" r:id="rId21" name="Drop Down 16">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22545" r:id="rId22" name="Drop Down 17">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22546" r:id="rId23" name="Drop Down 18">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22547" r:id="rId24" name="Drop Down 19">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22548" r:id="rId25" name="Drop Down 20">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22549"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2550" r:id="rId27" name="Check Box 2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22551" r:id="rId28" name="Check Box 2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22552"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2553"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2554" r:id="rId31" name="Drop Down 26">
              <controlPr defaultSize="0" autoLine="0" autoPict="0">
                <anchor moveWithCells="1">
                  <from>
                    <xdr:col>27</xdr:col>
                    <xdr:colOff>123825</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22555" r:id="rId32" name="Drop Down 27">
              <controlPr defaultSize="0" autoLine="0" autoPict="0">
                <anchor moveWithCells="1">
                  <from>
                    <xdr:col>27</xdr:col>
                    <xdr:colOff>123825</xdr:colOff>
                    <xdr:row>10</xdr:row>
                    <xdr:rowOff>85725</xdr:rowOff>
                  </from>
                  <to>
                    <xdr:col>27</xdr:col>
                    <xdr:colOff>2476500</xdr:colOff>
                    <xdr:row>10</xdr:row>
                    <xdr:rowOff>381000</xdr:rowOff>
                  </to>
                </anchor>
              </controlPr>
            </control>
          </mc:Choice>
        </mc:AlternateContent>
        <mc:AlternateContent xmlns:mc="http://schemas.openxmlformats.org/markup-compatibility/2006">
          <mc:Choice Requires="x14">
            <control shapeId="22556" r:id="rId33" name="Drop Down 28">
              <controlPr defaultSize="0" autoLine="0" autoPict="0">
                <anchor moveWithCells="1">
                  <from>
                    <xdr:col>27</xdr:col>
                    <xdr:colOff>123825</xdr:colOff>
                    <xdr:row>11</xdr:row>
                    <xdr:rowOff>85725</xdr:rowOff>
                  </from>
                  <to>
                    <xdr:col>27</xdr:col>
                    <xdr:colOff>2476500</xdr:colOff>
                    <xdr:row>11</xdr:row>
                    <xdr:rowOff>381000</xdr:rowOff>
                  </to>
                </anchor>
              </controlPr>
            </control>
          </mc:Choice>
        </mc:AlternateContent>
        <mc:AlternateContent xmlns:mc="http://schemas.openxmlformats.org/markup-compatibility/2006">
          <mc:Choice Requires="x14">
            <control shapeId="22557" r:id="rId34" name="Drop Down 29">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2558" r:id="rId35" name="Drop Down 30">
              <controlPr defaultSize="0" autoLine="0" autoPict="0">
                <anchor moveWithCells="1">
                  <from>
                    <xdr:col>27</xdr:col>
                    <xdr:colOff>123825</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22559" r:id="rId36" name="Drop Down 31">
              <controlPr defaultSize="0" autoLine="0" autoPict="0">
                <anchor moveWithCells="1">
                  <from>
                    <xdr:col>27</xdr:col>
                    <xdr:colOff>123825</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22560" r:id="rId37" name="Drop Down 32">
              <controlPr defaultSize="0" autoLine="0" autoPict="0">
                <anchor moveWithCells="1">
                  <from>
                    <xdr:col>27</xdr:col>
                    <xdr:colOff>123825</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22561" r:id="rId38" name="Drop Down 33">
              <controlPr defaultSize="0" autoLine="0" autoPict="0">
                <anchor moveWithCells="1">
                  <from>
                    <xdr:col>27</xdr:col>
                    <xdr:colOff>123825</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22562" r:id="rId39" name="Drop Down 34">
              <controlPr defaultSize="0" autoLine="0" autoPict="0">
                <anchor moveWithCells="1">
                  <from>
                    <xdr:col>27</xdr:col>
                    <xdr:colOff>123825</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22563"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2564"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2565"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2566"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2567"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2568"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2569"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2570"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2571"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2572"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2573" r:id="rId50" name="Drop Down 45">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2574" r:id="rId51" name="Drop Down 46">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2575" r:id="rId52" name="Drop Down 47">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2576" r:id="rId53" name="Drop Down 48">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2577" r:id="rId54" name="Drop Down 49">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2578" r:id="rId55" name="Drop Down 50">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2579" r:id="rId56" name="Drop Down 51">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2580" r:id="rId57" name="Drop Down 52">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2581" r:id="rId58" name="Drop Down 53">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2582" r:id="rId59" name="Drop Down 54">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2583"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2584"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2585"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2586"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2587"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2588"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2589"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2590"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2591"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2592"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2593"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22594"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22595"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22596"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22597"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22598"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22599"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22600"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22601"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22602"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22603" r:id="rId80" name="Drop Down 75">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2604" r:id="rId81" name="Drop Down 76">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2605" r:id="rId82" name="Drop Down 77">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2606" r:id="rId83" name="Drop Down 78">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2607" r:id="rId84" name="Drop Down 79">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2608" r:id="rId85" name="Drop Down 80">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2609" r:id="rId86" name="Drop Down 81">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2610" r:id="rId87" name="Drop Down 82">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2611" r:id="rId88" name="Drop Down 83">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2612" r:id="rId89" name="Drop Down 84">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2613"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22614"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22615"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22616"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22617"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22618"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22619"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22620"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22621"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22622"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22623"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22624"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22625" r:id="rId102" name="Drop Down 97">
              <controlPr defaultSize="0" autoLine="0" autoPict="0">
                <anchor moveWithCells="1">
                  <from>
                    <xdr:col>48</xdr:col>
                    <xdr:colOff>38100</xdr:colOff>
                    <xdr:row>11</xdr:row>
                    <xdr:rowOff>76200</xdr:rowOff>
                  </from>
                  <to>
                    <xdr:col>48</xdr:col>
                    <xdr:colOff>847725</xdr:colOff>
                    <xdr:row>11</xdr:row>
                    <xdr:rowOff>342900</xdr:rowOff>
                  </to>
                </anchor>
              </controlPr>
            </control>
          </mc:Choice>
        </mc:AlternateContent>
        <mc:AlternateContent xmlns:mc="http://schemas.openxmlformats.org/markup-compatibility/2006">
          <mc:Choice Requires="x14">
            <control shapeId="22626"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22627"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22628"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22629"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22630"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22631"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22632"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22633"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2634"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2635"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2636"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2637"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2638"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2639"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2640"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2641"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2642"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2643"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2644"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2645"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2646"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2647"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2648"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2649"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2650" r:id="rId127" name="Drop Down 122">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22651"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2652"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2653" r:id="rId130" name="Drop Down 125">
              <controlPr defaultSize="0" autoLine="0" autoPict="0">
                <anchor moveWithCells="1">
                  <from>
                    <xdr:col>27</xdr:col>
                    <xdr:colOff>123825</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22654"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22655" r:id="rId132" name="Drop Down 127">
              <controlPr defaultSize="0" autoLine="0" autoPict="0">
                <anchor moveWithCells="1">
                  <from>
                    <xdr:col>24</xdr:col>
                    <xdr:colOff>161925</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2656"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22657"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22658" r:id="rId135" name="Drop Down 130">
              <controlPr defaultSize="0" autoLine="0" autoPict="0">
                <anchor moveWithCells="1">
                  <from>
                    <xdr:col>24</xdr:col>
                    <xdr:colOff>171450</xdr:colOff>
                    <xdr:row>16</xdr:row>
                    <xdr:rowOff>104775</xdr:rowOff>
                  </from>
                  <to>
                    <xdr:col>25</xdr:col>
                    <xdr:colOff>371475</xdr:colOff>
                    <xdr:row>16</xdr:row>
                    <xdr:rowOff>371475</xdr:rowOff>
                  </to>
                </anchor>
              </controlPr>
            </control>
          </mc:Choice>
        </mc:AlternateContent>
        <mc:AlternateContent xmlns:mc="http://schemas.openxmlformats.org/markup-compatibility/2006">
          <mc:Choice Requires="x14">
            <control shapeId="22659" r:id="rId136" name="Drop Down 131">
              <controlPr defaultSize="0" autoLine="0" autoPict="0">
                <anchor moveWithCells="1">
                  <from>
                    <xdr:col>30</xdr:col>
                    <xdr:colOff>38100</xdr:colOff>
                    <xdr:row>6</xdr:row>
                    <xdr:rowOff>352425</xdr:rowOff>
                  </from>
                  <to>
                    <xdr:col>30</xdr:col>
                    <xdr:colOff>857250</xdr:colOff>
                    <xdr:row>7</xdr:row>
                    <xdr:rowOff>190500</xdr:rowOff>
                  </to>
                </anchor>
              </controlPr>
            </control>
          </mc:Choice>
        </mc:AlternateContent>
        <mc:AlternateContent xmlns:mc="http://schemas.openxmlformats.org/markup-compatibility/2006">
          <mc:Choice Requires="x14">
            <control shapeId="22660"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22661"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2662"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2663" r:id="rId140" name="Drop Down 135">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22664" r:id="rId141" name="Check Box 136">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47b21cd-4129-4b0f-8f05-4520d1faf544">
      <Terms xmlns="http://schemas.microsoft.com/office/infopath/2007/PartnerControls"/>
    </lcf76f155ced4ddcb4097134ff3c332f>
    <TaxCatchAll xmlns="73fb875a-8af9-4255-b008-0995492d31c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9E82FA5AB1C664DB2B7AED9EDF62CEF" ma:contentTypeVersion="14" ma:contentTypeDescription="Create a new document." ma:contentTypeScope="" ma:versionID="baacbea2076e66c42d61824de746284e">
  <xsd:schema xmlns:xsd="http://www.w3.org/2001/XMLSchema" xmlns:xs="http://www.w3.org/2001/XMLSchema" xmlns:p="http://schemas.microsoft.com/office/2006/metadata/properties" xmlns:ns2="947b21cd-4129-4b0f-8f05-4520d1faf544" xmlns:ns3="8234a2bc-a965-4db7-a609-b7f31165cdf1" xmlns:ns4="73fb875a-8af9-4255-b008-0995492d31cd" targetNamespace="http://schemas.microsoft.com/office/2006/metadata/properties" ma:root="true" ma:fieldsID="8c69b79c2fd1c876477c73ba9c4e78e3" ns2:_="" ns3:_="" ns4:_="">
    <xsd:import namespace="947b21cd-4129-4b0f-8f05-4520d1faf544"/>
    <xsd:import namespace="8234a2bc-a965-4db7-a609-b7f31165cdf1"/>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b21cd-4129-4b0f-8f05-4520d1faf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34a2bc-a965-4db7-a609-b7f31165c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c81d734-2f58-46ba-99fa-04d88be8330b}" ma:internalName="TaxCatchAll" ma:showField="CatchAllData" ma:web="8234a2bc-a965-4db7-a609-b7f31165cd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49D825-7E9B-4478-8527-B82E0883EE59}"/>
</file>

<file path=customXml/itemProps2.xml><?xml version="1.0" encoding="utf-8"?>
<ds:datastoreItem xmlns:ds="http://schemas.openxmlformats.org/officeDocument/2006/customXml" ds:itemID="{E30B1BD7-06A3-44D3-957D-AAEB069250D1}"/>
</file>

<file path=customXml/itemProps3.xml><?xml version="1.0" encoding="utf-8"?>
<ds:datastoreItem xmlns:ds="http://schemas.openxmlformats.org/officeDocument/2006/customXml" ds:itemID="{C5A8029F-3F17-4044-87E7-34D28B7B5E8B}"/>
</file>

<file path=customXml/itemProps4.xml><?xml version="1.0" encoding="utf-8"?>
<ds:datastoreItem xmlns:ds="http://schemas.openxmlformats.org/officeDocument/2006/customXml" ds:itemID="{B247BD70-0FC2-443F-9192-72F6C4C0680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netteluser</dc:creator>
  <cp:keywords/>
  <dc:description/>
  <cp:lastModifiedBy>Soberanis, Maribel - FNS</cp:lastModifiedBy>
  <cp:revision/>
  <dcterms:created xsi:type="dcterms:W3CDTF">2012-03-21T19:15:44Z</dcterms:created>
  <dcterms:modified xsi:type="dcterms:W3CDTF">2023-06-29T21:14:36Z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0x01010074ED4B303ABF5D40860EE29DA5DD8D7A</vt:lpwstr>
  </property>
  <property fmtid="{D5CDD505-2E9C-101B-9397-08002B2CF9AE}" pid="3" name="_dlc_DocId">
    <vt:lpwstr>TAJ556MMHHRD-1196466982-1743</vt:lpwstr>
  </property>
  <property fmtid="{D5CDD505-2E9C-101B-9397-08002B2CF9AE}" pid="4" name="_dlc_DocIdItemGuid">
    <vt:lpwstr>d2a606d4-7f26-4baa-be1b-b3b8d9f189ec</vt:lpwstr>
  </property>
  <property fmtid="{D5CDD505-2E9C-101B-9397-08002B2CF9AE}" pid="5" name="_dlc_DocIdUrl">
    <vt:lpwstr>https://fncspro.usda.net/collaboration/pmos/_layouts/15/DocIdRedir.aspx?ID=TAJ556MMHHRD-1196466982-1743, TAJ556MMHHRD-1196466982-1743</vt:lpwstr>
  </property>
  <property fmtid="{D5CDD505-2E9C-101B-9397-08002B2CF9AE}" pid="6" name="MediaServiceImageTags">
    <vt:lpwstr/>
  </property>
</Properties>
</file>