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Menu Certification Worksheets/Breakfast/5 Day/"/>
    </mc:Choice>
  </mc:AlternateContent>
  <xr:revisionPtr revIDLastSave="206" documentId="13_ncr:40009_{840CE0A9-72FA-4A06-88B0-6E7343FF45C9}" xr6:coauthVersionLast="47" xr6:coauthVersionMax="47" xr10:uidLastSave="{5ED2F3D3-B3B9-4E45-85D3-9CC7D0BEECB2}"/>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Monday" sheetId="3" r:id="rId5"/>
    <sheet name="Tuesday" sheetId="34" r:id="rId6"/>
    <sheet name="Wednesday" sheetId="37" r:id="rId7"/>
    <sheet name="Thursday" sheetId="39" r:id="rId8"/>
    <sheet name="Friday" sheetId="40" r:id="rId9"/>
    <sheet name="Weekly Report" sheetId="43" r:id="rId10"/>
    <sheet name="Nutrient Instructions" sheetId="55" r:id="rId11"/>
    <sheet name="Simplified Nutrient Assessment" sheetId="51" r:id="rId12"/>
  </sheets>
  <externalReferences>
    <externalReference r:id="rId13"/>
    <externalReference r:id="rId14"/>
    <externalReference r:id="rId15"/>
    <externalReference r:id="rId16"/>
    <externalReference r:id="rId17"/>
    <externalReference r:id="rId18"/>
    <externalReference r:id="rId19"/>
  </externalReferences>
  <definedNames>
    <definedName name="BEANS" localSheetId="3">'[1]Vegetable Subgroups'!$C$4:$C$50</definedName>
    <definedName name="BEANS" localSheetId="1">#REF!</definedName>
    <definedName name="BEANS" localSheetId="10">'[2]Vegetable Subgroups'!$C$4:$C$50</definedName>
    <definedName name="BEANS" localSheetId="2">'[3]Vegetable Subgroups'!$C$4:$C$50</definedName>
    <definedName name="BEANS" localSheetId="11">'[4]Vegetable Subgroups'!$C$4:$C$50</definedName>
    <definedName name="BEANS" localSheetId="7">#REF!</definedName>
    <definedName name="BEANS" localSheetId="5">#REF!</definedName>
    <definedName name="BEANS" localSheetId="6">#REF!</definedName>
    <definedName name="BEANS" localSheetId="9">#REF!</definedName>
    <definedName name="BEANS">#REF!</definedName>
    <definedName name="Cups" localSheetId="1">[5]dropdowns!$A$1:$A$17</definedName>
    <definedName name="Cups" localSheetId="10">[2]dropdowns!$A$1:$A$17</definedName>
    <definedName name="Cups" localSheetId="2">[3]Sheet2!$A$1:$A$17</definedName>
    <definedName name="Cups" localSheetId="11">[4]dropdowns!$A$1:$A$17</definedName>
    <definedName name="Cups" localSheetId="9">[6]dropdowns!$A$1:$A$17</definedName>
    <definedName name="Cups">dropdowns!$A$1:$A$17</definedName>
    <definedName name="cups1" localSheetId="1">[7]dropdowns!$D$1:$D$25</definedName>
    <definedName name="cups1" localSheetId="10">[2]dropdowns!$D$1:$D$25</definedName>
    <definedName name="cups1">dropdowns!$D$1:$D$25</definedName>
    <definedName name="grains">dropdowns!$F$1:$F$3</definedName>
    <definedName name="GREEN" localSheetId="3">'[1]Vegetable Subgroups'!$A$4:$A$50</definedName>
    <definedName name="GREEN" localSheetId="1">#REF!</definedName>
    <definedName name="GREEN" localSheetId="8">#REF!</definedName>
    <definedName name="GREEN" localSheetId="10">'[2]Vegetable Subgroups'!$A$4:$A$50</definedName>
    <definedName name="GREEN" localSheetId="2">'[3]Vegetable Subgroups'!$A$4:$A$50</definedName>
    <definedName name="GREEN" localSheetId="11">'[4]Vegetable Subgroups'!$A$4:$A$50</definedName>
    <definedName name="GREEN" localSheetId="7">#REF!</definedName>
    <definedName name="GREEN" localSheetId="5">#REF!</definedName>
    <definedName name="GREEN" localSheetId="6">#REF!</definedName>
    <definedName name="GREEN" localSheetId="9">#REF!</definedName>
    <definedName name="GREEN">#REF!</definedName>
    <definedName name="l" localSheetId="1">#REF!</definedName>
    <definedName name="l" localSheetId="8">#REF!</definedName>
    <definedName name="l" localSheetId="10">#REF!</definedName>
    <definedName name="l" localSheetId="7">#REF!</definedName>
    <definedName name="l" localSheetId="9">#REF!</definedName>
    <definedName name="l">#REF!</definedName>
    <definedName name="meals" localSheetId="1">'[5]All Meals'!$C$12:$C$61</definedName>
    <definedName name="meals" localSheetId="10">'[2]All Meals'!$C$12:$C$61</definedName>
    <definedName name="meals" localSheetId="2">'[3]All Meals'!$B$11:$B$60</definedName>
    <definedName name="meals" localSheetId="11">'[4]All Meals'!$C$12:$C$61</definedName>
    <definedName name="meals" localSheetId="9">'[6]All Meals'!$C$12:$C$61</definedName>
    <definedName name="meals">'All Meals'!$C$12:$C$62</definedName>
    <definedName name="Milk">dropdowns!$C$1:$C$9</definedName>
    <definedName name="OTHER" localSheetId="3">'[1]Vegetable Subgroups'!$E$4:$E$50</definedName>
    <definedName name="OTHER" localSheetId="1">#REF!</definedName>
    <definedName name="OTHER" localSheetId="8">#REF!</definedName>
    <definedName name="OTHER" localSheetId="10">'[2]Vegetable Subgroups'!$E$4:$E$50</definedName>
    <definedName name="OTHER" localSheetId="2">'[3]Vegetable Subgroups'!$E$4:$E$50</definedName>
    <definedName name="OTHER" localSheetId="11">'[4]Vegetable Subgroups'!$E$4:$E$50</definedName>
    <definedName name="OTHER" localSheetId="7">#REF!</definedName>
    <definedName name="OTHER" localSheetId="5">#REF!</definedName>
    <definedName name="OTHER" localSheetId="6">#REF!</definedName>
    <definedName name="OTHER" localSheetId="9">#REF!</definedName>
    <definedName name="OTHER">#REF!</definedName>
    <definedName name="_xlnm.Print_Area" localSheetId="1">'Breakfast Worksheet Instruction'!$A$1:$A$101</definedName>
    <definedName name="_xlnm.Print_Area" localSheetId="10">'Nutrient Instructions'!$A$1:$A$112</definedName>
    <definedName name="RED" localSheetId="3">'[1]Vegetable Subgroups'!$B$4:$B$50</definedName>
    <definedName name="RED" localSheetId="1">#REF!</definedName>
    <definedName name="RED" localSheetId="8">#REF!</definedName>
    <definedName name="RED" localSheetId="10">'[2]Vegetable Subgroups'!$B$4:$B$50</definedName>
    <definedName name="RED" localSheetId="2">'[3]Vegetable Subgroups'!$B$4:$B$50</definedName>
    <definedName name="RED" localSheetId="11">'[4]Vegetable Subgroups'!$B$4:$B$50</definedName>
    <definedName name="RED" localSheetId="7">#REF!</definedName>
    <definedName name="RED" localSheetId="5">#REF!</definedName>
    <definedName name="RED" localSheetId="6">#REF!</definedName>
    <definedName name="RED" localSheetId="9">#REF!</definedName>
    <definedName name="RED">#REF!</definedName>
    <definedName name="STARCHY" localSheetId="3">'[1]Vegetable Subgroups'!$D$4:$D$50</definedName>
    <definedName name="STARCHY" localSheetId="1">#REF!</definedName>
    <definedName name="STARCHY" localSheetId="8">#REF!</definedName>
    <definedName name="STARCHY" localSheetId="10">'[2]Vegetable Subgroups'!$D$4:$D$50</definedName>
    <definedName name="STARCHY" localSheetId="2">'[3]Vegetable Subgroups'!$D$4:$D$50</definedName>
    <definedName name="STARCHY" localSheetId="11">'[4]Vegetable Subgroups'!$D$4:$D$50</definedName>
    <definedName name="STARCHY" localSheetId="7">#REF!</definedName>
    <definedName name="STARCHY" localSheetId="5">#REF!</definedName>
    <definedName name="STARCHY" localSheetId="6">#REF!</definedName>
    <definedName name="STARCHY" localSheetId="9">#REF!</definedName>
    <definedName name="STARCHY">#REF!</definedName>
    <definedName name="su" localSheetId="1">#REF!</definedName>
    <definedName name="su" localSheetId="8">#REF!</definedName>
    <definedName name="su" localSheetId="10">#REF!</definedName>
    <definedName name="su" localSheetId="7">#REF!</definedName>
    <definedName name="su" localSheetId="6">#REF!</definedName>
    <definedName name="su" localSheetId="9">#REF!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R71" i="51" s="1"/>
  <c r="R73" i="51" s="1"/>
  <c r="U38" i="51"/>
  <c r="S4" i="43"/>
  <c r="W5" i="40"/>
  <c r="F15" i="43"/>
  <c r="W5" i="39"/>
  <c r="E15" i="43"/>
  <c r="W5" i="37"/>
  <c r="D15" i="43"/>
  <c r="W5" i="34"/>
  <c r="C15" i="43"/>
  <c r="W5" i="3"/>
  <c r="B15" i="43"/>
  <c r="G16" i="51"/>
  <c r="M16" i="51"/>
  <c r="M20" i="51"/>
  <c r="M68" i="51"/>
  <c r="D38" i="51"/>
  <c r="L37" i="51"/>
  <c r="L40" i="51"/>
  <c r="E38" i="51"/>
  <c r="M37" i="51"/>
  <c r="M40" i="51"/>
  <c r="F38" i="51"/>
  <c r="M33" i="51"/>
  <c r="M34" i="51"/>
  <c r="AU9" i="51"/>
  <c r="AV13" i="51"/>
  <c r="AU10" i="51"/>
  <c r="AU11" i="51"/>
  <c r="AU12" i="51"/>
  <c r="AU8" i="51"/>
  <c r="AM9" i="51"/>
  <c r="AN12" i="51"/>
  <c r="AM8" i="51"/>
  <c r="AF9" i="51"/>
  <c r="AF10" i="51"/>
  <c r="AF11" i="51"/>
  <c r="AF12" i="51"/>
  <c r="AF13" i="51"/>
  <c r="AF14" i="51"/>
  <c r="AC72" i="51"/>
  <c r="AC73"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S73" i="51"/>
  <c r="T73"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51" i="51"/>
  <c r="M46"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O8" i="51"/>
  <c r="F27" i="37"/>
  <c r="F28" i="37"/>
  <c r="F27" i="39"/>
  <c r="F28" i="39"/>
  <c r="F27" i="40"/>
  <c r="F28" i="40"/>
  <c r="F27" i="34"/>
  <c r="F28" i="34"/>
  <c r="B7" i="34"/>
  <c r="L7" i="34"/>
  <c r="B7" i="37"/>
  <c r="J7" i="37"/>
  <c r="M7" i="37"/>
  <c r="B7" i="39"/>
  <c r="K7" i="39"/>
  <c r="B7" i="40"/>
  <c r="H7" i="40"/>
  <c r="B7" i="3"/>
  <c r="G7" i="3"/>
  <c r="B26" i="3"/>
  <c r="B25" i="3"/>
  <c r="H25" i="3"/>
  <c r="B24" i="3"/>
  <c r="G24" i="3"/>
  <c r="B23" i="3"/>
  <c r="H23" i="3"/>
  <c r="V22" i="3"/>
  <c r="B22" i="3"/>
  <c r="H22" i="3"/>
  <c r="B21" i="3"/>
  <c r="M21" i="3"/>
  <c r="B20" i="3"/>
  <c r="H20" i="3"/>
  <c r="B19" i="3"/>
  <c r="I19" i="3"/>
  <c r="B18" i="3"/>
  <c r="N18" i="3"/>
  <c r="U17" i="3"/>
  <c r="B17" i="3"/>
  <c r="U16" i="3"/>
  <c r="B16" i="3"/>
  <c r="M16" i="3"/>
  <c r="U15" i="3"/>
  <c r="B15" i="3"/>
  <c r="J15" i="3"/>
  <c r="U14" i="3"/>
  <c r="V18" i="3"/>
  <c r="B14" i="3"/>
  <c r="U13" i="3"/>
  <c r="B13" i="3"/>
  <c r="G13" i="3"/>
  <c r="B12" i="3"/>
  <c r="L12" i="3"/>
  <c r="B11" i="3"/>
  <c r="O11" i="3"/>
  <c r="B10" i="3"/>
  <c r="G10" i="3"/>
  <c r="W9" i="3"/>
  <c r="B9" i="3"/>
  <c r="J9" i="3"/>
  <c r="O9" i="3"/>
  <c r="B8" i="3"/>
  <c r="B26" i="34"/>
  <c r="B25" i="34"/>
  <c r="F25" i="34"/>
  <c r="B24" i="34"/>
  <c r="G24" i="34"/>
  <c r="B23" i="34"/>
  <c r="F23" i="34"/>
  <c r="V22" i="34"/>
  <c r="B22" i="34"/>
  <c r="B21" i="34"/>
  <c r="B20" i="34"/>
  <c r="K20" i="34"/>
  <c r="B19" i="34"/>
  <c r="L19" i="34"/>
  <c r="B18" i="34"/>
  <c r="G18" i="34"/>
  <c r="U17" i="34"/>
  <c r="B17" i="34"/>
  <c r="F17" i="34"/>
  <c r="U16" i="34"/>
  <c r="B16" i="34"/>
  <c r="K16" i="34"/>
  <c r="U15" i="34"/>
  <c r="B15" i="34"/>
  <c r="E15" i="34"/>
  <c r="U14" i="34"/>
  <c r="B14" i="34"/>
  <c r="G14" i="34"/>
  <c r="U13" i="34"/>
  <c r="V18" i="34"/>
  <c r="B13" i="34"/>
  <c r="G13" i="34"/>
  <c r="B12" i="34"/>
  <c r="F12" i="34"/>
  <c r="B11" i="34"/>
  <c r="B10" i="34"/>
  <c r="G10" i="34"/>
  <c r="W9" i="34"/>
  <c r="C16" i="43"/>
  <c r="B9" i="34"/>
  <c r="J9" i="34"/>
  <c r="B8" i="34"/>
  <c r="B26" i="37"/>
  <c r="L26" i="37"/>
  <c r="B25" i="37"/>
  <c r="H25" i="37"/>
  <c r="B24" i="37"/>
  <c r="E24" i="37"/>
  <c r="B23" i="37"/>
  <c r="V22" i="37"/>
  <c r="B22" i="37"/>
  <c r="K22" i="37"/>
  <c r="B21" i="37"/>
  <c r="F21" i="37"/>
  <c r="B20" i="37"/>
  <c r="M20" i="37"/>
  <c r="B19" i="37"/>
  <c r="J19" i="37"/>
  <c r="B18" i="37"/>
  <c r="J18" i="37"/>
  <c r="U17" i="37"/>
  <c r="B17" i="37"/>
  <c r="E17" i="37"/>
  <c r="J17" i="37"/>
  <c r="U16" i="37"/>
  <c r="B16" i="37"/>
  <c r="M16" i="37"/>
  <c r="U15" i="37"/>
  <c r="B15" i="37"/>
  <c r="L15" i="37"/>
  <c r="U14" i="37"/>
  <c r="B14" i="37"/>
  <c r="F14" i="37"/>
  <c r="U13" i="37"/>
  <c r="V18" i="37"/>
  <c r="B13" i="37"/>
  <c r="M13" i="37"/>
  <c r="B12" i="37"/>
  <c r="I12" i="37"/>
  <c r="B11" i="37"/>
  <c r="L11" i="37"/>
  <c r="B10" i="37"/>
  <c r="W9" i="37"/>
  <c r="D16" i="43"/>
  <c r="B9" i="37"/>
  <c r="O9" i="37"/>
  <c r="B8" i="37"/>
  <c r="M8" i="37"/>
  <c r="B26" i="39"/>
  <c r="H26" i="39"/>
  <c r="B25" i="39"/>
  <c r="N25" i="39"/>
  <c r="K25" i="39"/>
  <c r="B24" i="39"/>
  <c r="F24" i="39"/>
  <c r="B23" i="39"/>
  <c r="K23" i="39"/>
  <c r="V22" i="39"/>
  <c r="B22" i="39"/>
  <c r="L22" i="39"/>
  <c r="B21" i="39"/>
  <c r="L21" i="39"/>
  <c r="B20" i="39"/>
  <c r="N20" i="39"/>
  <c r="B19" i="39"/>
  <c r="I19" i="39"/>
  <c r="B18" i="39"/>
  <c r="U17" i="39"/>
  <c r="B17" i="39"/>
  <c r="U16" i="39"/>
  <c r="B16" i="39"/>
  <c r="F16" i="39"/>
  <c r="U15" i="39"/>
  <c r="B15" i="39"/>
  <c r="M15" i="39"/>
  <c r="U14" i="39"/>
  <c r="B14" i="39"/>
  <c r="H14" i="39"/>
  <c r="U13" i="39"/>
  <c r="V18" i="39"/>
  <c r="B13" i="39"/>
  <c r="O13" i="39"/>
  <c r="B12" i="39"/>
  <c r="B11" i="39"/>
  <c r="I11" i="39"/>
  <c r="B10" i="39"/>
  <c r="E10" i="39"/>
  <c r="W9" i="39"/>
  <c r="E16" i="43"/>
  <c r="B9" i="39"/>
  <c r="I9" i="39"/>
  <c r="B8" i="39"/>
  <c r="M8" i="39"/>
  <c r="B26" i="40"/>
  <c r="K26" i="40"/>
  <c r="B25" i="40"/>
  <c r="G25" i="40"/>
  <c r="B24" i="40"/>
  <c r="B23" i="40"/>
  <c r="E23" i="40"/>
  <c r="L23" i="40"/>
  <c r="V22" i="40"/>
  <c r="B22" i="40"/>
  <c r="L22" i="40"/>
  <c r="I22" i="40"/>
  <c r="B21" i="40"/>
  <c r="B20" i="40"/>
  <c r="G20" i="40"/>
  <c r="B19" i="40"/>
  <c r="H19" i="40"/>
  <c r="B18" i="40"/>
  <c r="M18" i="40"/>
  <c r="U17" i="40"/>
  <c r="B17" i="40"/>
  <c r="E17" i="40"/>
  <c r="U16" i="40"/>
  <c r="B16" i="40"/>
  <c r="O16" i="40"/>
  <c r="U15" i="40"/>
  <c r="V18" i="40"/>
  <c r="B15" i="40"/>
  <c r="N15" i="40"/>
  <c r="O15" i="40"/>
  <c r="U14" i="40"/>
  <c r="B14" i="40"/>
  <c r="F14" i="40"/>
  <c r="U13" i="40"/>
  <c r="B13" i="40"/>
  <c r="M13" i="40"/>
  <c r="B12" i="40"/>
  <c r="J12" i="40"/>
  <c r="B11" i="40"/>
  <c r="M11" i="40"/>
  <c r="B10" i="40"/>
  <c r="W9" i="40"/>
  <c r="F16" i="43"/>
  <c r="B9" i="40"/>
  <c r="J9" i="40"/>
  <c r="B8" i="40"/>
  <c r="F8" i="40"/>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Y11" i="52"/>
  <c r="X8" i="52"/>
  <c r="X6"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L20" i="51"/>
  <c r="L68"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J14" i="51"/>
  <c r="L7" i="51"/>
  <c r="L11" i="51"/>
  <c r="L13" i="51"/>
  <c r="D14" i="51"/>
  <c r="AE13" i="51"/>
  <c r="AD13" i="51"/>
  <c r="V13" i="51"/>
  <c r="U13" i="51"/>
  <c r="AE12" i="51"/>
  <c r="AD12" i="51"/>
  <c r="V12" i="51"/>
  <c r="U12" i="51"/>
  <c r="AE11" i="51"/>
  <c r="AD11" i="51"/>
  <c r="V11" i="51"/>
  <c r="U11" i="51"/>
  <c r="AE10" i="51"/>
  <c r="AD10" i="51"/>
  <c r="V10" i="51"/>
  <c r="U10" i="51"/>
  <c r="AE9" i="51"/>
  <c r="AD9" i="51"/>
  <c r="V9" i="51"/>
  <c r="U9" i="51"/>
  <c r="AE8" i="51"/>
  <c r="AA71" i="51"/>
  <c r="AA73" i="51"/>
  <c r="AD8" i="51"/>
  <c r="Z71" i="51"/>
  <c r="Z73" i="51"/>
  <c r="V8" i="51"/>
  <c r="U8" i="51"/>
  <c r="B16" i="43"/>
  <c r="G10" i="37"/>
  <c r="H10" i="37"/>
  <c r="J21" i="34"/>
  <c r="J16" i="40"/>
  <c r="M10" i="34"/>
  <c r="G19" i="40"/>
  <c r="F19" i="40"/>
  <c r="K17" i="37"/>
  <c r="J12" i="34"/>
  <c r="F17" i="37"/>
  <c r="H17" i="37"/>
  <c r="F22" i="3"/>
  <c r="O22" i="3"/>
  <c r="M19" i="40"/>
  <c r="I19" i="40"/>
  <c r="K19" i="40"/>
  <c r="J19" i="40"/>
  <c r="L19" i="40"/>
  <c r="K17" i="39"/>
  <c r="G17" i="40"/>
  <c r="I10" i="37"/>
  <c r="K10" i="39"/>
  <c r="J8" i="39"/>
  <c r="H26" i="40"/>
  <c r="I12" i="34"/>
  <c r="I20" i="39"/>
  <c r="M17" i="3"/>
  <c r="E19" i="34"/>
  <c r="M9" i="34"/>
  <c r="H16" i="40"/>
  <c r="N16" i="3"/>
  <c r="L9" i="34"/>
  <c r="M10" i="37"/>
  <c r="N10" i="40"/>
  <c r="M16" i="40"/>
  <c r="N10" i="3"/>
  <c r="H13" i="3"/>
  <c r="H8" i="34"/>
  <c r="F15" i="34"/>
  <c r="L8" i="34"/>
  <c r="K20" i="3"/>
  <c r="K10" i="37"/>
  <c r="I8" i="34"/>
  <c r="G16" i="40"/>
  <c r="I18" i="37"/>
  <c r="K9" i="34"/>
  <c r="O10" i="37"/>
  <c r="L10" i="37"/>
  <c r="K16" i="40"/>
  <c r="O10" i="3"/>
  <c r="K12" i="37"/>
  <c r="G9" i="34"/>
  <c r="G16" i="39"/>
  <c r="G25" i="34"/>
  <c r="J10" i="37"/>
  <c r="E21" i="34"/>
  <c r="N10" i="37"/>
  <c r="L20" i="39"/>
  <c r="O12" i="34"/>
  <c r="K12" i="34"/>
  <c r="J13" i="3"/>
  <c r="H11" i="40"/>
  <c r="N14" i="37"/>
  <c r="L17" i="40"/>
  <c r="M17" i="40"/>
  <c r="F10" i="34"/>
  <c r="O15" i="34"/>
  <c r="J10" i="34"/>
  <c r="N25" i="34"/>
  <c r="K10" i="34"/>
  <c r="E16" i="34"/>
  <c r="M20" i="3"/>
  <c r="J16" i="34"/>
  <c r="K22" i="3"/>
  <c r="N12" i="34"/>
  <c r="H12" i="34"/>
  <c r="I17" i="40"/>
  <c r="J17" i="40"/>
  <c r="G22" i="39"/>
  <c r="M12" i="34"/>
  <c r="I17" i="3"/>
  <c r="J20" i="39"/>
  <c r="H22" i="39"/>
  <c r="M22" i="3"/>
  <c r="O25" i="34"/>
  <c r="L10" i="34"/>
  <c r="H10" i="34"/>
  <c r="E25" i="34"/>
  <c r="O10" i="34"/>
  <c r="E10" i="3"/>
  <c r="E20" i="3"/>
  <c r="J22" i="3"/>
  <c r="N10" i="34"/>
  <c r="G12" i="34"/>
  <c r="E18" i="37"/>
  <c r="E12" i="34"/>
  <c r="H25" i="34"/>
  <c r="F17" i="3"/>
  <c r="L12" i="34"/>
  <c r="N17" i="3"/>
  <c r="O19" i="34"/>
  <c r="E10" i="34"/>
  <c r="I10" i="34"/>
  <c r="I21" i="34"/>
  <c r="G21" i="34"/>
  <c r="F21" i="34"/>
  <c r="N21" i="34"/>
  <c r="K21" i="34"/>
  <c r="K23" i="40"/>
  <c r="K14" i="34"/>
  <c r="H21" i="40"/>
  <c r="L21" i="40"/>
  <c r="G8" i="34"/>
  <c r="M8" i="34"/>
  <c r="E8" i="34"/>
  <c r="N8" i="34"/>
  <c r="F8" i="34"/>
  <c r="H21" i="3"/>
  <c r="O21" i="34"/>
  <c r="M14" i="34"/>
  <c r="M17" i="51"/>
  <c r="L67" i="51"/>
  <c r="R66" i="51"/>
  <c r="Y65" i="51" s="1"/>
  <c r="H21" i="34"/>
  <c r="N24" i="39"/>
  <c r="L24" i="39"/>
  <c r="K24" i="39"/>
  <c r="E24" i="39"/>
  <c r="I24" i="39"/>
  <c r="H24" i="39"/>
  <c r="E15" i="3"/>
  <c r="O24" i="39"/>
  <c r="F14" i="34"/>
  <c r="K20" i="39"/>
  <c r="H20" i="39"/>
  <c r="G20" i="39"/>
  <c r="O20" i="39"/>
  <c r="O14" i="37"/>
  <c r="O8" i="3"/>
  <c r="M8" i="3"/>
  <c r="O8" i="34"/>
  <c r="O11" i="39"/>
  <c r="G24" i="39"/>
  <c r="L17" i="37"/>
  <c r="N17" i="37"/>
  <c r="H16" i="3"/>
  <c r="K16" i="3"/>
  <c r="G16" i="3"/>
  <c r="M19" i="3"/>
  <c r="L9" i="40"/>
  <c r="F9" i="40"/>
  <c r="E9" i="40"/>
  <c r="N9" i="40"/>
  <c r="K9" i="40"/>
  <c r="M9" i="40"/>
  <c r="N14" i="39"/>
  <c r="E14" i="39"/>
  <c r="J14" i="39"/>
  <c r="L21" i="34"/>
  <c r="I23" i="40"/>
  <c r="J8" i="34"/>
  <c r="O17" i="39"/>
  <c r="G17" i="39"/>
  <c r="E17" i="39"/>
  <c r="H17" i="3"/>
  <c r="G17" i="3"/>
  <c r="K17" i="3"/>
  <c r="O17" i="3"/>
  <c r="L13" i="37"/>
  <c r="H13" i="37"/>
  <c r="G13" i="37"/>
  <c r="L14" i="34"/>
  <c r="N14" i="34"/>
  <c r="J14" i="34"/>
  <c r="I14" i="34"/>
  <c r="O14" i="34"/>
  <c r="E14" i="34"/>
  <c r="H12" i="40"/>
  <c r="M24" i="39"/>
  <c r="E21" i="39"/>
  <c r="M21" i="34"/>
  <c r="E13" i="37"/>
  <c r="F13" i="37"/>
  <c r="K8" i="34"/>
  <c r="H14" i="34"/>
  <c r="H26" i="37"/>
  <c r="L10" i="40"/>
  <c r="H10" i="40"/>
  <c r="O20" i="34"/>
  <c r="E20" i="34"/>
  <c r="H20" i="40"/>
  <c r="J20" i="40"/>
  <c r="O20" i="40"/>
  <c r="N20" i="40"/>
  <c r="M20" i="40"/>
  <c r="L20" i="40"/>
  <c r="F20" i="40"/>
  <c r="E20" i="40"/>
  <c r="I11" i="37"/>
  <c r="G17" i="34"/>
  <c r="L20" i="34"/>
  <c r="I20" i="40"/>
  <c r="E18" i="40"/>
  <c r="J21" i="40"/>
  <c r="M21" i="40"/>
  <c r="E21" i="40"/>
  <c r="N21" i="40"/>
  <c r="K12" i="39"/>
  <c r="F12" i="39"/>
  <c r="E12" i="39"/>
  <c r="N12" i="39"/>
  <c r="E11" i="3"/>
  <c r="F21" i="3"/>
  <c r="K21" i="3"/>
  <c r="N21" i="3"/>
  <c r="I20" i="34"/>
  <c r="N20" i="34"/>
  <c r="F21" i="40"/>
  <c r="G14" i="39"/>
  <c r="M23" i="40"/>
  <c r="K21" i="40"/>
  <c r="K11" i="3"/>
  <c r="O21" i="40"/>
  <c r="I9" i="3"/>
  <c r="H20" i="34"/>
  <c r="F20" i="34"/>
  <c r="H11" i="3"/>
  <c r="J23" i="40"/>
  <c r="I14" i="39"/>
  <c r="O14" i="39"/>
  <c r="G18" i="40"/>
  <c r="I21" i="40"/>
  <c r="F25" i="39"/>
  <c r="J25" i="39"/>
  <c r="J22" i="34"/>
  <c r="O16" i="34"/>
  <c r="G21" i="40"/>
  <c r="M12" i="39"/>
  <c r="K14" i="40"/>
  <c r="M14" i="40"/>
  <c r="H17" i="40"/>
  <c r="O17" i="40"/>
  <c r="K17" i="40"/>
  <c r="F17" i="40"/>
  <c r="N17" i="40"/>
  <c r="K19" i="34"/>
  <c r="I19" i="34"/>
  <c r="J25" i="34"/>
  <c r="I25" i="34"/>
  <c r="K25" i="34"/>
  <c r="M25" i="34"/>
  <c r="L25" i="34"/>
  <c r="E8" i="3"/>
  <c r="K8" i="3"/>
  <c r="N8" i="3"/>
  <c r="L8" i="3"/>
  <c r="H8" i="3"/>
  <c r="F8" i="3"/>
  <c r="N11" i="39"/>
  <c r="N18" i="39"/>
  <c r="L18" i="39"/>
  <c r="F18" i="37"/>
  <c r="G18" i="37"/>
  <c r="L18" i="37"/>
  <c r="O18" i="37"/>
  <c r="K18" i="37"/>
  <c r="O22" i="37"/>
  <c r="I22" i="37"/>
  <c r="I25" i="3"/>
  <c r="J20" i="34"/>
  <c r="I17" i="34"/>
  <c r="K20" i="40"/>
  <c r="F23" i="40"/>
  <c r="N23" i="40"/>
  <c r="H23" i="40"/>
  <c r="O23" i="40"/>
  <c r="G20" i="34"/>
  <c r="M14" i="39"/>
  <c r="F14" i="39"/>
  <c r="G23" i="40"/>
  <c r="M18" i="37"/>
  <c r="N18" i="37"/>
  <c r="M20" i="34"/>
  <c r="H18" i="37"/>
  <c r="J21" i="3"/>
  <c r="E7" i="34"/>
  <c r="I7" i="34"/>
  <c r="O26" i="37"/>
  <c r="M16" i="34"/>
  <c r="F16" i="34"/>
  <c r="N16" i="34"/>
  <c r="H16" i="34"/>
  <c r="I22" i="34"/>
  <c r="K22" i="34"/>
  <c r="M22" i="34"/>
  <c r="I12" i="3"/>
  <c r="H23" i="34"/>
  <c r="O24" i="3"/>
  <c r="N13" i="40"/>
  <c r="J11" i="40"/>
  <c r="E11" i="40"/>
  <c r="M24" i="40"/>
  <c r="O24" i="40"/>
  <c r="F24" i="40"/>
  <c r="I8" i="39"/>
  <c r="N8" i="39"/>
  <c r="E8" i="39"/>
  <c r="K8" i="39"/>
  <c r="I10" i="39"/>
  <c r="M10" i="39"/>
  <c r="H10" i="39"/>
  <c r="O10" i="39"/>
  <c r="N10" i="39"/>
  <c r="F10" i="39"/>
  <c r="L10" i="39"/>
  <c r="J10" i="39"/>
  <c r="H23" i="37"/>
  <c r="J23" i="37"/>
  <c r="L23" i="37"/>
  <c r="I23" i="37"/>
  <c r="O23" i="37"/>
  <c r="F23" i="37"/>
  <c r="F24" i="3"/>
  <c r="I13" i="37"/>
  <c r="F10" i="3"/>
  <c r="E23" i="37"/>
  <c r="M9" i="39"/>
  <c r="H9" i="40"/>
  <c r="O9" i="40"/>
  <c r="I9" i="40"/>
  <c r="G9" i="40"/>
  <c r="M18" i="39"/>
  <c r="E18" i="39"/>
  <c r="O18" i="39"/>
  <c r="K18" i="39"/>
  <c r="I18" i="39"/>
  <c r="F18" i="39"/>
  <c r="G18" i="39"/>
  <c r="J18" i="39"/>
  <c r="H18" i="39"/>
  <c r="F23" i="39"/>
  <c r="M15" i="37"/>
  <c r="G26" i="37"/>
  <c r="E26" i="37"/>
  <c r="F11" i="34"/>
  <c r="J13" i="40"/>
  <c r="N26" i="34"/>
  <c r="M24" i="3"/>
  <c r="G15" i="40"/>
  <c r="N26" i="40"/>
  <c r="G26" i="40"/>
  <c r="J13" i="37"/>
  <c r="N13" i="37"/>
  <c r="O13" i="37"/>
  <c r="J24" i="34"/>
  <c r="K10" i="3"/>
  <c r="H10" i="3"/>
  <c r="J10" i="3"/>
  <c r="M10" i="3"/>
  <c r="F22" i="40"/>
  <c r="L24" i="3"/>
  <c r="K13" i="37"/>
  <c r="E26" i="34"/>
  <c r="L10" i="3"/>
  <c r="N23" i="37"/>
  <c r="G23" i="37"/>
  <c r="M23" i="37"/>
  <c r="K23" i="37"/>
  <c r="I26" i="40"/>
  <c r="G10" i="39"/>
  <c r="N8" i="40"/>
  <c r="L14" i="39"/>
  <c r="K14" i="39"/>
  <c r="O25" i="39"/>
  <c r="L25" i="39"/>
  <c r="H25" i="39"/>
  <c r="O11" i="37"/>
  <c r="E18" i="3"/>
  <c r="G26" i="3"/>
  <c r="O12" i="39"/>
  <c r="L12" i="39"/>
  <c r="J12" i="39"/>
  <c r="H12" i="39"/>
  <c r="G12" i="39"/>
  <c r="I12" i="39"/>
  <c r="F10" i="37"/>
  <c r="E10" i="37"/>
  <c r="M22" i="37"/>
  <c r="E14" i="3"/>
  <c r="L16" i="34"/>
  <c r="I16" i="34"/>
  <c r="K9" i="37"/>
  <c r="F9" i="37"/>
  <c r="F19" i="37"/>
  <c r="H19" i="37"/>
  <c r="M11" i="34"/>
  <c r="G11" i="34"/>
  <c r="K11" i="34"/>
  <c r="J11" i="34"/>
  <c r="N11" i="34"/>
  <c r="L26" i="34"/>
  <c r="G26" i="34"/>
  <c r="K26" i="34"/>
  <c r="J26" i="34"/>
  <c r="M26" i="34"/>
  <c r="M26" i="3"/>
  <c r="L26" i="3"/>
  <c r="J26" i="3"/>
  <c r="F26" i="3"/>
  <c r="O26" i="3"/>
  <c r="H11" i="34"/>
  <c r="H9" i="37"/>
  <c r="I16" i="37"/>
  <c r="O11" i="34"/>
  <c r="O26" i="34"/>
  <c r="J10" i="40"/>
  <c r="M10" i="40"/>
  <c r="G10" i="40"/>
  <c r="I10" i="40"/>
  <c r="E10" i="40"/>
  <c r="O10" i="40"/>
  <c r="K10" i="40"/>
  <c r="G8" i="37"/>
  <c r="N22" i="37"/>
  <c r="E22" i="37"/>
  <c r="G22" i="37"/>
  <c r="F22" i="37"/>
  <c r="L22" i="37"/>
  <c r="I24" i="34"/>
  <c r="E23" i="3"/>
  <c r="I26" i="3"/>
  <c r="I8" i="37"/>
  <c r="I26" i="34"/>
  <c r="L11" i="34"/>
  <c r="J22" i="37"/>
  <c r="H22" i="37"/>
  <c r="E11" i="34"/>
  <c r="K26" i="3"/>
  <c r="I20" i="37"/>
  <c r="H26" i="34"/>
  <c r="I11" i="34"/>
  <c r="J16" i="37"/>
  <c r="O26" i="39"/>
  <c r="N22" i="34"/>
  <c r="E22" i="34"/>
  <c r="H22" i="34"/>
  <c r="L22" i="34"/>
  <c r="G22" i="34"/>
  <c r="O22" i="34"/>
  <c r="F22" i="34"/>
  <c r="K23" i="3"/>
  <c r="M23" i="3"/>
  <c r="H26" i="3"/>
  <c r="E9" i="37"/>
  <c r="F26" i="34"/>
  <c r="I23" i="3"/>
  <c r="E26" i="3"/>
  <c r="N26" i="3"/>
  <c r="F10" i="40"/>
  <c r="Q71" i="51"/>
  <c r="Q73" i="51"/>
  <c r="R62" i="51" s="1"/>
  <c r="H24" i="40"/>
  <c r="I24" i="40"/>
  <c r="E24" i="40"/>
  <c r="G24" i="40"/>
  <c r="N24" i="40"/>
  <c r="J24" i="40"/>
  <c r="L24" i="40"/>
  <c r="K24" i="40"/>
  <c r="O26" i="40"/>
  <c r="L26" i="40"/>
  <c r="M26" i="40"/>
  <c r="J26" i="40"/>
  <c r="F26" i="40"/>
  <c r="E26" i="40"/>
  <c r="O8" i="39"/>
  <c r="L8" i="39"/>
  <c r="H8" i="39"/>
  <c r="G8" i="39"/>
  <c r="F8" i="39"/>
  <c r="M17" i="39"/>
  <c r="F17" i="39"/>
  <c r="I17" i="39"/>
  <c r="N17" i="39"/>
  <c r="J17" i="39"/>
  <c r="H17" i="39"/>
  <c r="L17" i="39"/>
  <c r="F22" i="39"/>
  <c r="E22" i="39"/>
  <c r="J22" i="39"/>
  <c r="O22" i="39"/>
  <c r="I22" i="39"/>
  <c r="M22" i="39"/>
  <c r="K22" i="39"/>
  <c r="N22" i="39"/>
  <c r="N17" i="34"/>
  <c r="L17" i="34"/>
  <c r="O14" i="3"/>
  <c r="H14" i="3"/>
  <c r="J14" i="3"/>
  <c r="K14" i="3"/>
  <c r="I14" i="3"/>
  <c r="F14" i="3"/>
  <c r="M14" i="3"/>
  <c r="N14" i="3"/>
  <c r="G14" i="3"/>
  <c r="L14" i="3"/>
  <c r="N16" i="40"/>
  <c r="F16" i="40"/>
  <c r="L16" i="40"/>
  <c r="I16" i="40"/>
  <c r="E16" i="40"/>
  <c r="M20" i="39"/>
  <c r="F20" i="39"/>
  <c r="E20" i="39"/>
  <c r="I8" i="3"/>
  <c r="G8" i="3"/>
  <c r="J8" i="3"/>
  <c r="L19" i="3"/>
  <c r="H19" i="3"/>
  <c r="O16" i="39"/>
  <c r="K16" i="39"/>
  <c r="I26" i="37"/>
  <c r="G19" i="34"/>
  <c r="J17" i="3"/>
  <c r="L17" i="3"/>
  <c r="E17" i="3"/>
  <c r="E22" i="3"/>
  <c r="G22" i="3"/>
  <c r="N22" i="3"/>
  <c r="L22" i="3"/>
  <c r="I22" i="3"/>
  <c r="N26" i="37"/>
  <c r="L16" i="39"/>
  <c r="O23" i="3"/>
  <c r="G23" i="3"/>
  <c r="K13" i="39"/>
  <c r="N24" i="34"/>
  <c r="G16" i="37"/>
  <c r="E19" i="37"/>
  <c r="J9" i="37"/>
  <c r="G25" i="39"/>
  <c r="I8" i="40"/>
  <c r="N24" i="3"/>
  <c r="K26" i="37"/>
  <c r="K11" i="40"/>
  <c r="I24" i="3"/>
  <c r="I18" i="40"/>
  <c r="E21" i="3"/>
  <c r="G21" i="39"/>
  <c r="F16" i="3"/>
  <c r="I17" i="37"/>
  <c r="E21" i="37"/>
  <c r="N9" i="34"/>
  <c r="E16" i="37"/>
  <c r="E9" i="34"/>
  <c r="E11" i="39"/>
  <c r="J18" i="40"/>
  <c r="O9" i="34"/>
  <c r="L15" i="34"/>
  <c r="O20" i="3"/>
  <c r="H24" i="3"/>
  <c r="J7" i="39"/>
  <c r="M7" i="39"/>
  <c r="N16" i="39"/>
  <c r="E17" i="34"/>
  <c r="J17" i="34"/>
  <c r="L15" i="39"/>
  <c r="L23" i="3"/>
  <c r="O24" i="34"/>
  <c r="M9" i="37"/>
  <c r="L19" i="37"/>
  <c r="G9" i="37"/>
  <c r="F11" i="40"/>
  <c r="L15" i="40"/>
  <c r="K11" i="39"/>
  <c r="J21" i="39"/>
  <c r="H14" i="40"/>
  <c r="N18" i="40"/>
  <c r="L18" i="40"/>
  <c r="M17" i="34"/>
  <c r="F18" i="40"/>
  <c r="G20" i="3"/>
  <c r="G15" i="34"/>
  <c r="N15" i="34"/>
  <c r="H15" i="34"/>
  <c r="H9" i="34"/>
  <c r="N14" i="40"/>
  <c r="M16" i="39"/>
  <c r="M11" i="3"/>
  <c r="H15" i="39"/>
  <c r="E24" i="34"/>
  <c r="K24" i="34"/>
  <c r="K16" i="37"/>
  <c r="I19" i="37"/>
  <c r="L9" i="37"/>
  <c r="M25" i="39"/>
  <c r="O22" i="40"/>
  <c r="L11" i="40"/>
  <c r="O16" i="3"/>
  <c r="J11" i="39"/>
  <c r="F19" i="34"/>
  <c r="K21" i="39"/>
  <c r="G14" i="40"/>
  <c r="E25" i="39"/>
  <c r="L21" i="3"/>
  <c r="K18" i="40"/>
  <c r="L11" i="39"/>
  <c r="F11" i="3"/>
  <c r="I16" i="3"/>
  <c r="O17" i="37"/>
  <c r="H17" i="34"/>
  <c r="O13" i="3"/>
  <c r="G11" i="40"/>
  <c r="M13" i="3"/>
  <c r="K15" i="34"/>
  <c r="N13" i="3"/>
  <c r="F13" i="3"/>
  <c r="N20" i="3"/>
  <c r="H21" i="39"/>
  <c r="L13" i="3"/>
  <c r="N19" i="34"/>
  <c r="F9" i="34"/>
  <c r="E13" i="3"/>
  <c r="H16" i="39"/>
  <c r="G16" i="34"/>
  <c r="I16" i="39"/>
  <c r="J11" i="3"/>
  <c r="K17" i="34"/>
  <c r="G12" i="40"/>
  <c r="J23" i="3"/>
  <c r="N19" i="37"/>
  <c r="H24" i="34"/>
  <c r="L16" i="37"/>
  <c r="K19" i="37"/>
  <c r="O19" i="37"/>
  <c r="I9" i="37"/>
  <c r="I25" i="39"/>
  <c r="N11" i="40"/>
  <c r="K24" i="3"/>
  <c r="J16" i="3"/>
  <c r="F11" i="39"/>
  <c r="M19" i="34"/>
  <c r="I14" i="40"/>
  <c r="G21" i="3"/>
  <c r="G11" i="3"/>
  <c r="M21" i="39"/>
  <c r="E16" i="3"/>
  <c r="G17" i="37"/>
  <c r="N12" i="40"/>
  <c r="F19" i="3"/>
  <c r="E16" i="39"/>
  <c r="I15" i="34"/>
  <c r="L14" i="40"/>
  <c r="O14" i="40"/>
  <c r="F20" i="3"/>
  <c r="K13" i="3"/>
  <c r="O21" i="39"/>
  <c r="I9" i="34"/>
  <c r="O16" i="37"/>
  <c r="L20" i="3"/>
  <c r="M17" i="37"/>
  <c r="I10" i="3"/>
  <c r="J16" i="39"/>
  <c r="F23" i="3"/>
  <c r="N16" i="37"/>
  <c r="M24" i="34"/>
  <c r="F16" i="37"/>
  <c r="J24" i="37"/>
  <c r="M19" i="37"/>
  <c r="G19" i="37"/>
  <c r="M12" i="40"/>
  <c r="N9" i="37"/>
  <c r="O17" i="34"/>
  <c r="O11" i="40"/>
  <c r="I11" i="40"/>
  <c r="L16" i="3"/>
  <c r="J26" i="37"/>
  <c r="G11" i="39"/>
  <c r="H19" i="34"/>
  <c r="E14" i="40"/>
  <c r="I11" i="3"/>
  <c r="I21" i="3"/>
  <c r="L11" i="3"/>
  <c r="M11" i="39"/>
  <c r="F21" i="39"/>
  <c r="N21" i="39"/>
  <c r="O18" i="40"/>
  <c r="I21" i="39"/>
  <c r="F26" i="37"/>
  <c r="E19" i="3"/>
  <c r="I20" i="3"/>
  <c r="J15" i="34"/>
  <c r="M15" i="34"/>
  <c r="J19" i="34"/>
  <c r="N23" i="3"/>
  <c r="I15" i="40"/>
  <c r="H16" i="37"/>
  <c r="F24" i="34"/>
  <c r="L24" i="34"/>
  <c r="J24" i="3"/>
  <c r="E24" i="3"/>
  <c r="M26" i="37"/>
  <c r="J14" i="40"/>
  <c r="N11" i="3"/>
  <c r="H18" i="40"/>
  <c r="H11" i="39"/>
  <c r="O21" i="3"/>
  <c r="J20" i="3"/>
  <c r="N7" i="40"/>
  <c r="O7" i="40"/>
  <c r="F7" i="40"/>
  <c r="K7" i="40"/>
  <c r="E7" i="40"/>
  <c r="G7" i="40"/>
  <c r="L7" i="40"/>
  <c r="J7" i="40"/>
  <c r="H7" i="39"/>
  <c r="N7" i="39"/>
  <c r="O7" i="39"/>
  <c r="L7" i="39"/>
  <c r="E7" i="39"/>
  <c r="I7" i="39"/>
  <c r="F7" i="39"/>
  <c r="N7" i="37"/>
  <c r="O7" i="37"/>
  <c r="F7" i="37"/>
  <c r="G7" i="37"/>
  <c r="M22" i="40"/>
  <c r="N22" i="40"/>
  <c r="J15" i="40"/>
  <c r="O15" i="39"/>
  <c r="J8" i="40"/>
  <c r="H15" i="40"/>
  <c r="I18" i="34"/>
  <c r="H15" i="3"/>
  <c r="G15" i="39"/>
  <c r="K15" i="40"/>
  <c r="K8" i="37"/>
  <c r="O9" i="39"/>
  <c r="G23" i="34"/>
  <c r="N15" i="37"/>
  <c r="I15" i="37"/>
  <c r="E23" i="34"/>
  <c r="L15" i="3"/>
  <c r="M15" i="3"/>
  <c r="J23" i="39"/>
  <c r="H23" i="39"/>
  <c r="M8" i="40"/>
  <c r="K15" i="39"/>
  <c r="E15" i="39"/>
  <c r="J15" i="37"/>
  <c r="I15" i="3"/>
  <c r="F12" i="40"/>
  <c r="N19" i="3"/>
  <c r="E9" i="39"/>
  <c r="F9" i="39"/>
  <c r="K9" i="3"/>
  <c r="N9" i="39"/>
  <c r="O15" i="3"/>
  <c r="M15" i="40"/>
  <c r="E8" i="37"/>
  <c r="O8" i="37"/>
  <c r="H15" i="37"/>
  <c r="E23" i="39"/>
  <c r="F15" i="40"/>
  <c r="K23" i="34"/>
  <c r="I23" i="39"/>
  <c r="K7" i="34"/>
  <c r="F25" i="37"/>
  <c r="O19" i="40"/>
  <c r="N7" i="34"/>
  <c r="O7" i="34"/>
  <c r="E19" i="40"/>
  <c r="I13" i="34"/>
  <c r="O21" i="37"/>
  <c r="F15" i="39"/>
  <c r="I23" i="34"/>
  <c r="J23" i="34"/>
  <c r="E12" i="40"/>
  <c r="L12" i="40"/>
  <c r="O8" i="40"/>
  <c r="N15" i="39"/>
  <c r="N8" i="37"/>
  <c r="E12" i="37"/>
  <c r="E15" i="37"/>
  <c r="N23" i="39"/>
  <c r="M23" i="34"/>
  <c r="G9" i="3"/>
  <c r="G23" i="39"/>
  <c r="H9" i="3"/>
  <c r="J7" i="34"/>
  <c r="M7" i="34"/>
  <c r="N23" i="34"/>
  <c r="L21" i="37"/>
  <c r="M21" i="37"/>
  <c r="N15" i="3"/>
  <c r="J12" i="37"/>
  <c r="G12" i="37"/>
  <c r="G7" i="39"/>
  <c r="H8" i="40"/>
  <c r="H12" i="37"/>
  <c r="L8" i="40"/>
  <c r="O12" i="40"/>
  <c r="E25" i="37"/>
  <c r="I25" i="37"/>
  <c r="K9" i="39"/>
  <c r="K19" i="3"/>
  <c r="O25" i="37"/>
  <c r="J8" i="37"/>
  <c r="F12" i="37"/>
  <c r="H9" i="39"/>
  <c r="O15" i="37"/>
  <c r="L23" i="39"/>
  <c r="E22" i="40"/>
  <c r="L9" i="3"/>
  <c r="O23" i="39"/>
  <c r="G8" i="40"/>
  <c r="H21" i="37"/>
  <c r="N12" i="37"/>
  <c r="O12" i="37"/>
  <c r="H18" i="34"/>
  <c r="G9" i="39"/>
  <c r="L9" i="39"/>
  <c r="G15" i="3"/>
  <c r="K25" i="37"/>
  <c r="G19" i="3"/>
  <c r="E15" i="40"/>
  <c r="J15" i="39"/>
  <c r="J25" i="37"/>
  <c r="J21" i="37"/>
  <c r="N9" i="3"/>
  <c r="O19" i="3"/>
  <c r="K12" i="40"/>
  <c r="F8" i="37"/>
  <c r="L8" i="37"/>
  <c r="O23" i="34"/>
  <c r="K15" i="37"/>
  <c r="M23" i="39"/>
  <c r="K22" i="40"/>
  <c r="L23" i="34"/>
  <c r="G22" i="40"/>
  <c r="G7" i="34"/>
  <c r="K15" i="3"/>
  <c r="N21" i="37"/>
  <c r="L25" i="37"/>
  <c r="G15" i="37"/>
  <c r="L12" i="37"/>
  <c r="J9" i="39"/>
  <c r="I21" i="37"/>
  <c r="H8" i="37"/>
  <c r="F15" i="37"/>
  <c r="G25" i="37"/>
  <c r="M9" i="3"/>
  <c r="J22" i="40"/>
  <c r="F9" i="3"/>
  <c r="E8" i="40"/>
  <c r="H22" i="40"/>
  <c r="I15" i="39"/>
  <c r="K8" i="40"/>
  <c r="M25" i="37"/>
  <c r="N25" i="37"/>
  <c r="N13" i="34"/>
  <c r="F7" i="3"/>
  <c r="F7" i="34"/>
  <c r="K21" i="37"/>
  <c r="F15" i="3"/>
  <c r="G21" i="37"/>
  <c r="E9" i="3"/>
  <c r="M12" i="37"/>
  <c r="N19" i="40"/>
  <c r="M18" i="34"/>
  <c r="F13" i="34"/>
  <c r="J13" i="34"/>
  <c r="K25" i="40"/>
  <c r="O18" i="34"/>
  <c r="J20" i="37"/>
  <c r="K26" i="39"/>
  <c r="L26" i="39"/>
  <c r="H20" i="37"/>
  <c r="J18" i="3"/>
  <c r="H13" i="34"/>
  <c r="O13" i="40"/>
  <c r="J12" i="3"/>
  <c r="F25" i="3"/>
  <c r="M5" i="43"/>
  <c r="G11" i="37"/>
  <c r="O12" i="3"/>
  <c r="L20" i="37"/>
  <c r="I14" i="37"/>
  <c r="G18" i="3"/>
  <c r="I13" i="3"/>
  <c r="J19" i="3"/>
  <c r="E13" i="34"/>
  <c r="N6" i="43"/>
  <c r="L13" i="39"/>
  <c r="I13" i="39"/>
  <c r="O19" i="39"/>
  <c r="E26" i="39"/>
  <c r="M26" i="39"/>
  <c r="F20" i="37"/>
  <c r="F18" i="3"/>
  <c r="E13" i="40"/>
  <c r="M11" i="37"/>
  <c r="L25" i="3"/>
  <c r="G25" i="3"/>
  <c r="H12" i="3"/>
  <c r="H14" i="37"/>
  <c r="L18" i="34"/>
  <c r="J24" i="39"/>
  <c r="H24" i="37"/>
  <c r="G20" i="37"/>
  <c r="G26" i="39"/>
  <c r="M13" i="39"/>
  <c r="O20" i="37"/>
  <c r="O18" i="3"/>
  <c r="K13" i="40"/>
  <c r="M12" i="3"/>
  <c r="E25" i="3"/>
  <c r="B4" i="43"/>
  <c r="K11" i="37"/>
  <c r="H25" i="40"/>
  <c r="J25" i="3"/>
  <c r="K13" i="34"/>
  <c r="N25" i="3"/>
  <c r="K12" i="3"/>
  <c r="K14" i="37"/>
  <c r="L24" i="37"/>
  <c r="L13" i="34"/>
  <c r="N18" i="34"/>
  <c r="C14" i="43"/>
  <c r="H19" i="39"/>
  <c r="F18" i="34"/>
  <c r="J25" i="40"/>
  <c r="F25" i="40"/>
  <c r="G19" i="39"/>
  <c r="K19" i="39"/>
  <c r="I25" i="40"/>
  <c r="J13" i="39"/>
  <c r="K24" i="37"/>
  <c r="N24" i="37"/>
  <c r="I26" i="39"/>
  <c r="N13" i="39"/>
  <c r="N20" i="37"/>
  <c r="G24" i="37"/>
  <c r="L18" i="3"/>
  <c r="L19" i="39"/>
  <c r="H13" i="40"/>
  <c r="N12" i="3"/>
  <c r="M25" i="3"/>
  <c r="O25" i="3"/>
  <c r="H11" i="37"/>
  <c r="E14" i="37"/>
  <c r="L14" i="37"/>
  <c r="H18" i="3"/>
  <c r="M18" i="3"/>
  <c r="I12" i="40"/>
  <c r="M25" i="40"/>
  <c r="E18" i="34"/>
  <c r="L25" i="40"/>
  <c r="H13" i="39"/>
  <c r="J19" i="39"/>
  <c r="M19" i="39"/>
  <c r="F19" i="39"/>
  <c r="E25" i="40"/>
  <c r="F13" i="39"/>
  <c r="E19" i="39"/>
  <c r="F26" i="39"/>
  <c r="M24" i="37"/>
  <c r="E20" i="37"/>
  <c r="F24" i="37"/>
  <c r="K18" i="3"/>
  <c r="F13" i="40"/>
  <c r="E12" i="3"/>
  <c r="N11" i="37"/>
  <c r="J14" i="37"/>
  <c r="N26" i="39"/>
  <c r="I18" i="3"/>
  <c r="H7" i="37"/>
  <c r="J18" i="34"/>
  <c r="N19" i="39"/>
  <c r="K18" i="34"/>
  <c r="I24" i="37"/>
  <c r="J26" i="39"/>
  <c r="K20" i="37"/>
  <c r="J11" i="37"/>
  <c r="I13" i="40"/>
  <c r="G12" i="3"/>
  <c r="E11" i="37"/>
  <c r="M14" i="37"/>
  <c r="F12" i="3"/>
  <c r="G13" i="39"/>
  <c r="N25" i="40"/>
  <c r="F14" i="43"/>
  <c r="E13" i="39"/>
  <c r="E4" i="43"/>
  <c r="O13" i="34"/>
  <c r="O25" i="40"/>
  <c r="M13" i="34"/>
  <c r="O24" i="37"/>
  <c r="F11" i="37"/>
  <c r="L13" i="40"/>
  <c r="G13" i="40"/>
  <c r="R9" i="43"/>
  <c r="K25" i="3"/>
  <c r="G14" i="37"/>
  <c r="E7" i="3"/>
  <c r="I7" i="3"/>
  <c r="N7" i="3"/>
  <c r="B14" i="43"/>
  <c r="J7" i="3"/>
  <c r="M7" i="3"/>
  <c r="K7" i="3"/>
  <c r="O7" i="3"/>
  <c r="H7" i="3"/>
  <c r="L7" i="3"/>
  <c r="H7" i="34"/>
  <c r="L7" i="37"/>
  <c r="E7" i="37"/>
  <c r="I7" i="37"/>
  <c r="K7" i="37"/>
  <c r="M7" i="40"/>
  <c r="O9" i="43"/>
  <c r="C4" i="43"/>
  <c r="I7" i="40"/>
  <c r="P9" i="43"/>
  <c r="Q9" i="43"/>
  <c r="M6" i="43"/>
  <c r="P5" i="43"/>
  <c r="C10" i="43"/>
  <c r="F4" i="43"/>
  <c r="N5" i="43"/>
  <c r="E9" i="43"/>
  <c r="D9" i="43"/>
  <c r="Q5" i="43"/>
  <c r="N9" i="43"/>
  <c r="F9" i="43"/>
  <c r="O10" i="43"/>
  <c r="P10" i="43"/>
  <c r="E14" i="43"/>
  <c r="Q6" i="43"/>
  <c r="O5" i="43"/>
  <c r="N10" i="43"/>
  <c r="Q10" i="43"/>
  <c r="R10" i="43"/>
  <c r="E11" i="43"/>
  <c r="P6" i="43"/>
  <c r="D4" i="43"/>
  <c r="D14" i="43"/>
  <c r="B10" i="43"/>
  <c r="E10" i="43"/>
  <c r="B9" i="43"/>
  <c r="C9" i="43"/>
  <c r="O6" i="43"/>
  <c r="D10" i="43"/>
  <c r="F10" i="43"/>
  <c r="R5" i="43"/>
  <c r="O4" i="43"/>
  <c r="S9" i="43"/>
  <c r="G4" i="43"/>
  <c r="I4" i="43"/>
  <c r="R6" i="43"/>
  <c r="M4" i="43"/>
  <c r="G14" i="43"/>
  <c r="K16" i="51"/>
  <c r="S10" i="43"/>
  <c r="G10" i="43"/>
  <c r="I10" i="43"/>
  <c r="Q4" i="43"/>
  <c r="G9" i="43"/>
  <c r="I9" i="43"/>
  <c r="C11" i="43"/>
  <c r="G11" i="43"/>
  <c r="I11" i="43"/>
  <c r="N11" i="43"/>
  <c r="I14" i="43"/>
  <c r="Y61" i="51" l="1"/>
  <c r="R64" i="51"/>
  <c r="Y63" i="51" s="1"/>
</calcChain>
</file>

<file path=xl/sharedStrings.xml><?xml version="1.0" encoding="utf-8"?>
<sst xmlns="http://schemas.openxmlformats.org/spreadsheetml/2006/main" count="899" uniqueCount="428">
  <si>
    <t>F_i</t>
  </si>
  <si>
    <t>F_num</t>
  </si>
  <si>
    <t>Milk (cups)</t>
  </si>
  <si>
    <t>Total offerings</t>
  </si>
  <si>
    <t>Total oz equivalents</t>
  </si>
  <si>
    <t>Monday</t>
  </si>
  <si>
    <t>Tuesday</t>
  </si>
  <si>
    <t>Wednesday</t>
  </si>
  <si>
    <t>Thursday</t>
  </si>
  <si>
    <t>Friday</t>
  </si>
  <si>
    <t>Go to Weekly Report</t>
  </si>
  <si>
    <t>Daily Milk Requirement Check
1 cup</t>
  </si>
  <si>
    <t>Go to Instructions</t>
  </si>
  <si>
    <t>Minimum Fluid Milk (cups)</t>
  </si>
  <si>
    <t>Select the reimbursable breakfasts offered on Monday</t>
  </si>
  <si>
    <t>Getting Started</t>
  </si>
  <si>
    <t>REMEMBER TO PERIODICALLY SAVE THE WORKSHEET AS IT IS BEING COMPLETED!!!!</t>
  </si>
  <si>
    <t>Materials needed:</t>
  </si>
  <si>
    <t>1 week menu (5 days)</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</si>
  <si>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</si>
  <si>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</si>
  <si>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</si>
  <si>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</si>
  <si>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</si>
  <si>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</si>
  <si>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</si>
  <si>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</si>
  <si>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</si>
  <si>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</si>
  <si>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</si>
  <si>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</si>
  <si>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</si>
  <si>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</si>
  <si>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</si>
  <si>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</si>
  <si>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</si>
  <si>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</si>
  <si>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</si>
  <si>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</si>
  <si>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</si>
  <si>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</si>
  <si>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</si>
  <si>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</si>
  <si>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</si>
  <si>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</si>
  <si>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</si>
  <si>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</si>
  <si>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There are columns for Monday through Friday to summarize whether the daily requirements are met.</t>
  </si>
  <si>
    <t>The weekly requirement check, similar to the daily requirement check, shows up as green (Yes) if the menu offered at least the minimum requirement. Red (No) indicates if less than the requirement was offered.</t>
  </si>
  <si>
    <t>Comments Section</t>
  </si>
  <si>
    <r>
      <t xml:space="preserve">Milk Type
</t>
    </r>
    <r>
      <rPr>
        <sz val="11"/>
        <color theme="1"/>
        <rFont val="Calibri"/>
        <family val="2"/>
        <scheme val="minor"/>
      </rPr>
      <t>Check the type of milk below if it is offered to students on Monday.
All types of milk included.</t>
    </r>
  </si>
  <si>
    <r>
      <t xml:space="preserve">Milk Type
</t>
    </r>
    <r>
      <rPr>
        <sz val="11"/>
        <color indexed="8"/>
        <rFont val="Calibri"/>
        <family val="2"/>
      </rPr>
      <t>Check the type of milk below if it is offered to students on Tuesday.
All types of milk included.</t>
    </r>
  </si>
  <si>
    <r>
      <t xml:space="preserve">Milk Type
</t>
    </r>
    <r>
      <rPr>
        <sz val="11"/>
        <color indexed="8"/>
        <rFont val="Calibri"/>
        <family val="2"/>
      </rPr>
      <t>Check the type of milk below if it is offered to students on Wednesday.
All types of milk included.</t>
    </r>
  </si>
  <si>
    <r>
      <t xml:space="preserve">Milk Type
</t>
    </r>
    <r>
      <rPr>
        <sz val="11"/>
        <color indexed="8"/>
        <rFont val="Calibri"/>
        <family val="2"/>
      </rPr>
      <t>Check the type of milk below if it is offered to students on Thursday.
All types of milk included.</t>
    </r>
  </si>
  <si>
    <r>
      <t xml:space="preserve">Milk Type
</t>
    </r>
    <r>
      <rPr>
        <sz val="11"/>
        <color indexed="8"/>
        <rFont val="Calibri"/>
        <family val="2"/>
      </rPr>
      <t>Check the type of milk below if it is offered to students on Friday.
All types of milk included.</t>
    </r>
  </si>
  <si>
    <t>Select the reimbursable breakfasts offered on Friday</t>
  </si>
  <si>
    <t>Select the reimbursable breakfasts offered on Thursday</t>
  </si>
  <si>
    <t>Select the reimbursable breakfasts offered on Wednesday</t>
  </si>
  <si>
    <t>Select the reimbursable breakfasts offered on Tuesday</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</si>
  <si>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</si>
  <si>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</si>
  <si>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</si>
  <si>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</si>
  <si>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</si>
  <si>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</si>
  <si>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</si>
  <si>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</si>
  <si>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</si>
  <si>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</si>
  <si>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</si>
  <si>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</si>
  <si>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</si>
  <si>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</si>
  <si>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</si>
  <si>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</si>
  <si>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</si>
  <si>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</si>
  <si>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</si>
  <si>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</si>
  <si>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</si>
  <si>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</si>
  <si>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</si>
  <si>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</si>
  <si>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</si>
  <si>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</si>
  <si>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</si>
  <si>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</si>
  <si>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</si>
  <si>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</si>
  <si>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</si>
  <si>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</si>
  <si>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</si>
  <si>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</si>
  <si>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</si>
  <si>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</si>
  <si>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</si>
  <si>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</si>
  <si>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</si>
  <si>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</si>
  <si>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</si>
  <si>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</si>
  <si>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</si>
  <si>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</si>
  <si>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</si>
  <si>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</si>
  <si>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</si>
  <si>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</si>
  <si>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</si>
  <si>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</si>
  <si>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</si>
  <si>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</si>
  <si>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</si>
  <si>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</si>
  <si>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</si>
  <si>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</si>
  <si>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</si>
  <si>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</si>
  <si>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</si>
  <si>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</si>
  <si>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</si>
  <si>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</si>
  <si>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</si>
  <si>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</si>
  <si>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</si>
  <si>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</si>
  <si>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</si>
  <si>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</si>
  <si>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</si>
  <si>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</si>
  <si>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</si>
  <si>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</si>
  <si>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</si>
  <si>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</si>
  <si>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</si>
  <si>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</si>
  <si>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</si>
  <si>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</si>
  <si>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</si>
  <si>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</si>
  <si>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</si>
  <si>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</si>
  <si>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</si>
  <si>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</si>
  <si>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</si>
  <si>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</si>
  <si>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</si>
  <si>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</si>
  <si>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</si>
  <si>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</si>
  <si>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</si>
  <si>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</si>
  <si>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</si>
  <si>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</si>
  <si>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</si>
  <si>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</si>
  <si>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</si>
  <si>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</si>
  <si>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</si>
  <si>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</si>
  <si>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</si>
  <si>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</si>
  <si>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</si>
  <si>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</si>
  <si>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</si>
  <si>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</si>
  <si>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</si>
  <si>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</si>
  <si>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</si>
  <si>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</si>
  <si>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</si>
  <si>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</si>
  <si>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</si>
  <si>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</si>
  <si>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</si>
  <si>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</si>
  <si>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</si>
  <si>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</si>
  <si>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</si>
  <si>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</si>
  <si>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</si>
  <si>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</si>
  <si>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</si>
  <si>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Percent of Whole Grain-Rich</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</si>
  <si>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</si>
  <si>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</si>
  <si>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</si>
  <si>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</si>
  <si>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</si>
  <si>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</si>
  <si>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</si>
  <si>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</si>
  <si>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</si>
  <si>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</si>
  <si>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</si>
  <si>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</si>
  <si>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</si>
  <si>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</si>
  <si>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</si>
  <si>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</si>
  <si>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</si>
  <si>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</si>
  <si>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</si>
  <si>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</si>
  <si>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</si>
  <si>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</si>
  <si>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</si>
  <si>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</si>
  <si>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</si>
  <si>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</si>
  <si>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</si>
  <si>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</si>
  <si>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</si>
  <si>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</si>
  <si>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</si>
  <si>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</si>
  <si>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</si>
  <si>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</si>
  <si>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</si>
  <si>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</si>
  <si>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</si>
  <si>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</si>
  <si>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</si>
  <si>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</si>
  <si>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</si>
  <si>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</si>
  <si>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</si>
  <si>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</si>
  <si>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</si>
  <si>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</si>
  <si>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</si>
  <si>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</si>
  <si>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</si>
  <si>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</si>
  <si>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</si>
  <si>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</si>
  <si>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</si>
  <si>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</si>
  <si>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</si>
  <si>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</si>
  <si>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</si>
  <si>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</si>
  <si>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</si>
  <si>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</si>
  <si>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</si>
  <si>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</si>
  <si>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</si>
  <si>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</si>
  <si>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</si>
  <si>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</si>
  <si>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</si>
  <si>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</si>
  <si>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</si>
  <si>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</si>
  <si>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</si>
  <si>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</si>
  <si>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</si>
  <si>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</si>
  <si>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</si>
  <si>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</si>
  <si>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</si>
  <si>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</si>
  <si>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</si>
  <si>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</si>
  <si>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</si>
  <si>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</si>
  <si>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</si>
  <si>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</si>
  <si>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</si>
  <si>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</si>
  <si>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</si>
  <si>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</si>
  <si>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</si>
  <si>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</si>
  <si>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</si>
  <si>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</si>
  <si>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</si>
  <si>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</si>
  <si>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</si>
  <si>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</si>
  <si>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</si>
  <si>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</si>
  <si>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</si>
  <si>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</si>
  <si>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</si>
  <si>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</si>
  <si>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</si>
  <si>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</si>
  <si>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</si>
  <si>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</si>
  <si>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</si>
  <si>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</si>
  <si>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</si>
  <si>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</si>
  <si>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</si>
  <si>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</si>
  <si>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</si>
  <si>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</si>
  <si>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</si>
  <si>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</si>
  <si>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</si>
  <si>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</si>
  <si>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</si>
  <si>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</si>
  <si>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</si>
  <si>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</si>
  <si>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</si>
  <si>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</si>
  <si>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</si>
  <si>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</si>
  <si>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</si>
  <si>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</si>
  <si>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</si>
  <si>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</si>
  <si>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</si>
  <si>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</si>
  <si>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</si>
  <si>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</si>
  <si>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</si>
  <si>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</si>
  <si>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</si>
  <si>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</si>
  <si>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</si>
  <si>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</si>
  <si>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</si>
  <si>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</si>
  <si>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</si>
  <si>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</si>
  <si>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</si>
  <si>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</si>
  <si>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</si>
  <si>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</si>
  <si>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</si>
  <si>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</si>
  <si>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</si>
  <si>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</si>
  <si>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</si>
  <si>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</si>
  <si>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</si>
  <si>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</si>
  <si>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</si>
  <si>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</si>
  <si>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</si>
  <si>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</si>
  <si>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</si>
  <si>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</si>
  <si>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</si>
  <si>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</si>
  <si>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</si>
  <si>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</si>
  <si>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</si>
  <si>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</si>
  <si>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</si>
  <si>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</si>
  <si>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</si>
  <si>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</si>
  <si>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</si>
  <si>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</si>
  <si>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</si>
  <si>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</si>
  <si>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</si>
  <si>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</si>
  <si>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</si>
  <si>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</si>
  <si>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</si>
  <si>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 xml:space="preserve">6-8 Menu #:
</t>
  </si>
  <si>
    <t>Simplified Nutrient Assessment for Breakfast, Grades 6-8</t>
  </si>
  <si>
    <t>Monday Daily Breakfast Requirement Check
Grades 6-8</t>
  </si>
  <si>
    <t>400-550 kcal</t>
  </si>
  <si>
    <t>Less than or equal to 600 mg</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</si>
  <si>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</si>
  <si>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</si>
  <si>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</si>
  <si>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</si>
  <si>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</si>
  <si>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</si>
  <si>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</si>
  <si>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</si>
  <si>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</si>
  <si>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</si>
  <si>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</si>
  <si>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</si>
  <si>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</si>
  <si>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</si>
  <si>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</si>
  <si>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</si>
  <si>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</si>
  <si>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</si>
  <si>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</si>
  <si>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</si>
  <si>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 xml:space="preserve">Meal Pattern
Reimbursable Breakfast
Grades 6-8
</t>
  </si>
  <si>
    <t>Tuesday Daily Breakfast Requirement Check
Grades 6-8</t>
  </si>
  <si>
    <t>Wednesday Daily Breakfast Requirement Check
Grades 6-8</t>
  </si>
  <si>
    <t>Thursday Daily Breakfast Requirement Check
Grades 6-8</t>
  </si>
  <si>
    <t>Friday Daily Breakfast Requirement Check
Grades 6-8</t>
  </si>
  <si>
    <t xml:space="preserve">Bagel </t>
  </si>
  <si>
    <t>Click here for Team Nutrition resources like the Food Buying Guide</t>
  </si>
  <si>
    <t>SFAs must use ounce equivalents (based on 16 gram creditable grain).</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</si>
  <si>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</si>
  <si>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</si>
  <si>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</si>
  <si>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</si>
  <si>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</si>
  <si>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</si>
  <si>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</si>
  <si>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</si>
  <si>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 xml:space="preserve"> If no credited meat/meat alternates in this meal, either leave cell blank or type in zero (“0”).</t>
  </si>
  <si>
    <t xml:space="preserve">Fruit </t>
  </si>
  <si>
    <t xml:space="preserve">Milk </t>
  </si>
  <si>
    <t>Variety: Skim/fat-free unflavored, Skim/fat-free flavored, Low-fat (less than 1%), unflavored, Low-fat (less than 1%), flavored</t>
  </si>
  <si>
    <t>80% whole grain rich</t>
  </si>
  <si>
    <t>SFA Certification Worksheet Notes
Breakfast, Grades 6-8</t>
  </si>
  <si>
    <t>Weekly Report
Breakfast, Grades 6-8</t>
  </si>
  <si>
    <r>
      <rPr>
        <b/>
        <sz val="12"/>
        <color theme="10"/>
        <rFont val="Calibri"/>
        <family val="2"/>
      </rPr>
      <t xml:space="preserve">                              </t>
    </r>
    <r>
      <rPr>
        <b/>
        <u/>
        <sz val="12"/>
        <color theme="10"/>
        <rFont val="Calibri"/>
        <family val="2"/>
      </rPr>
      <t>Non-Starchy and Starchy Vegetables</t>
    </r>
  </si>
  <si>
    <t>Percent of total weekly fruit that is juice</t>
  </si>
  <si>
    <t xml:space="preserve">Complete a  Menu worksheet for the grade groups (K-5, K-8, K-12, 6-8, and 9-12) as appropriate. Separate Menu worksheets have been developed for breakfast and lunch. </t>
  </si>
  <si>
    <t>This Excel file has 11 tabs including the instructions
 The name of each tab is located at the bottom of the workbook.</t>
  </si>
  <si>
    <t xml:space="preserve">Column 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</si>
  <si>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</si>
  <si>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</si>
  <si>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</si>
  <si>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</si>
  <si>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</si>
  <si>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</si>
  <si>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</si>
  <si>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</si>
  <si>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Total fruit/vegetable/juice
(cups)</t>
  </si>
  <si>
    <t>Total fruit/vegetable/juice 
(cups)</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</si>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</sst>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sz val="11"/>
      <color indexed="8"/>
      <name val="Calibri"/>
      <family val="2"/>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u/>
      <sz val="11"/>
      <color theme="10"/>
      <name val="Calibri"/>
      <family val="2"/>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4" fillId="0" borderId="0" applyNumberFormat="0" applyFill="0" applyBorder="0" applyAlignment="0" applyProtection="0">
      <alignment vertical="top"/>
      <protection locked="0"/>
    </xf>
    <xf numFmtId="9" fontId="22" fillId="0" borderId="0" applyFont="0" applyFill="0" applyBorder="0" applyAlignment="0" applyProtection="0"/>
  </cellStyleXfs>
  <cellXfs count="751">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7" fillId="0" borderId="0" xfId="0" applyFont="1" applyProtection="1">
      <protection hidden="1"/>
    </xf>
    <xf numFmtId="12" fontId="0" fillId="0" borderId="0" xfId="0" applyNumberFormat="1" applyAlignment="1" applyProtection="1">
      <alignment horizontal="center"/>
      <protection hidden="1"/>
    </xf>
    <xf numFmtId="0" fontId="27"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7" fillId="4" borderId="4" xfId="0" applyFont="1" applyFill="1" applyBorder="1" applyAlignment="1" applyProtection="1">
      <alignment horizontal="center" vertical="center"/>
      <protection hidden="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0" fillId="5" borderId="7" xfId="0" applyFont="1" applyFill="1" applyBorder="1" applyAlignment="1">
      <alignment horizontal="center" wrapText="1"/>
    </xf>
    <xf numFmtId="0" fontId="25" fillId="4" borderId="8" xfId="0" applyFont="1" applyFill="1" applyBorder="1" applyAlignment="1" applyProtection="1">
      <alignment horizontal="center" wrapText="1"/>
      <protection hidden="1"/>
    </xf>
    <xf numFmtId="0" fontId="27" fillId="6" borderId="9" xfId="0" applyFont="1" applyFill="1" applyBorder="1" applyAlignment="1">
      <alignment horizontal="center" vertical="center" wrapText="1"/>
    </xf>
    <xf numFmtId="0" fontId="28" fillId="0" borderId="0" xfId="0" applyFont="1" applyAlignment="1">
      <alignment horizontal="center" vertical="center"/>
    </xf>
    <xf numFmtId="0" fontId="27" fillId="7" borderId="10" xfId="0" applyFont="1" applyFill="1" applyBorder="1" applyAlignment="1">
      <alignment vertical="center"/>
    </xf>
    <xf numFmtId="0" fontId="27" fillId="7" borderId="2" xfId="0" applyFont="1" applyFill="1" applyBorder="1" applyAlignment="1">
      <alignment vertical="center"/>
    </xf>
    <xf numFmtId="0" fontId="27"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9" fillId="0" borderId="6" xfId="0" applyFont="1" applyBorder="1" applyProtection="1">
      <protection locked="0"/>
    </xf>
    <xf numFmtId="0" fontId="29"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30" fillId="0" borderId="0" xfId="0" applyFont="1" applyAlignment="1">
      <alignment horizontal="center" wrapText="1"/>
    </xf>
    <xf numFmtId="0" fontId="31" fillId="0" borderId="0" xfId="0" applyFont="1" applyAlignment="1">
      <alignment wrapText="1"/>
    </xf>
    <xf numFmtId="0" fontId="32" fillId="10" borderId="21" xfId="0" applyFont="1" applyFill="1" applyBorder="1" applyAlignment="1">
      <alignment horizontal="center" wrapText="1"/>
    </xf>
    <xf numFmtId="0" fontId="31" fillId="10" borderId="21" xfId="0" applyFont="1" applyFill="1" applyBorder="1" applyAlignment="1">
      <alignment horizontal="center" wrapText="1"/>
    </xf>
    <xf numFmtId="0" fontId="31" fillId="11" borderId="21" xfId="0" applyFont="1" applyFill="1" applyBorder="1" applyAlignment="1">
      <alignment horizontal="center" wrapText="1"/>
    </xf>
    <xf numFmtId="0" fontId="31" fillId="5" borderId="21" xfId="0" applyFont="1" applyFill="1" applyBorder="1" applyAlignment="1">
      <alignment horizontal="center" wrapText="1"/>
    </xf>
    <xf numFmtId="0" fontId="33" fillId="5" borderId="22" xfId="0" applyFont="1" applyFill="1" applyBorder="1" applyAlignment="1">
      <alignment horizontal="center" wrapText="1"/>
    </xf>
    <xf numFmtId="0" fontId="34" fillId="5" borderId="21" xfId="0" applyFont="1" applyFill="1" applyBorder="1" applyAlignment="1">
      <alignment horizontal="center" wrapText="1"/>
    </xf>
    <xf numFmtId="0" fontId="35" fillId="5" borderId="21" xfId="1" applyFont="1" applyFill="1" applyBorder="1" applyAlignment="1" applyProtection="1">
      <alignment horizontal="center" wrapText="1"/>
      <protection locked="0"/>
    </xf>
    <xf numFmtId="0" fontId="31" fillId="5" borderId="21" xfId="0" applyFont="1" applyFill="1" applyBorder="1" applyAlignment="1">
      <alignment horizontal="center" vertical="center" wrapText="1"/>
    </xf>
    <xf numFmtId="0" fontId="36" fillId="5" borderId="7" xfId="0" applyFont="1" applyFill="1" applyBorder="1" applyAlignment="1">
      <alignment horizontal="center" wrapText="1"/>
    </xf>
    <xf numFmtId="0" fontId="31" fillId="5" borderId="7"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1" fillId="5" borderId="83" xfId="0" applyFont="1" applyFill="1" applyBorder="1" applyAlignment="1">
      <alignment horizontal="center" wrapText="1"/>
    </xf>
    <xf numFmtId="0" fontId="31" fillId="0" borderId="0" xfId="0" applyFont="1" applyAlignment="1">
      <alignment horizontal="center" wrapText="1"/>
    </xf>
    <xf numFmtId="0" fontId="32" fillId="0" borderId="0" xfId="0" applyFont="1" applyAlignment="1">
      <alignment wrapText="1"/>
    </xf>
    <xf numFmtId="0" fontId="33"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35" fillId="0" borderId="0" xfId="1" applyFont="1" applyFill="1" applyBorder="1" applyAlignment="1" applyProtection="1">
      <alignment horizontal="center" wrapText="1"/>
      <protection locked="0"/>
    </xf>
    <xf numFmtId="0" fontId="31" fillId="0" borderId="0" xfId="0" applyFont="1" applyAlignment="1">
      <alignment horizontal="center" vertical="center" wrapText="1"/>
    </xf>
    <xf numFmtId="0" fontId="36" fillId="0" borderId="0" xfId="0" applyFont="1" applyAlignment="1">
      <alignment horizontal="center" wrapText="1"/>
    </xf>
    <xf numFmtId="0" fontId="37" fillId="0" borderId="0" xfId="1" applyFont="1" applyFill="1" applyBorder="1" applyAlignment="1" applyProtection="1">
      <alignment horizontal="center" wrapText="1"/>
    </xf>
    <xf numFmtId="0" fontId="37" fillId="0" borderId="0" xfId="1" applyFont="1" applyFill="1" applyBorder="1" applyAlignment="1" applyProtection="1">
      <alignment horizontal="center" wrapText="1"/>
      <protection locked="0"/>
    </xf>
    <xf numFmtId="0" fontId="32"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1" fillId="5" borderId="7" xfId="0" applyFont="1" applyFill="1" applyBorder="1" applyAlignment="1">
      <alignment horizontal="center" wrapText="1"/>
    </xf>
    <xf numFmtId="0" fontId="32"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7"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8"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5" fillId="0" borderId="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7"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7" fillId="0" borderId="0" xfId="0" applyFont="1"/>
    <xf numFmtId="0" fontId="32" fillId="5" borderId="21" xfId="0" applyFont="1" applyFill="1" applyBorder="1" applyAlignment="1">
      <alignment horizontal="center" wrapText="1"/>
    </xf>
    <xf numFmtId="0" fontId="8" fillId="11" borderId="21" xfId="0" applyFont="1" applyFill="1" applyBorder="1" applyAlignment="1">
      <alignment horizontal="center" wrapText="1"/>
    </xf>
    <xf numFmtId="0" fontId="25" fillId="4" borderId="30" xfId="0" applyFont="1" applyFill="1" applyBorder="1" applyAlignment="1" applyProtection="1">
      <alignment horizontal="center" vertical="center" wrapText="1"/>
      <protection hidden="1"/>
    </xf>
    <xf numFmtId="0" fontId="31" fillId="0" borderId="31" xfId="0" applyFont="1" applyBorder="1" applyAlignment="1">
      <alignment horizontal="center" wrapText="1"/>
    </xf>
    <xf numFmtId="0" fontId="37" fillId="3" borderId="22" xfId="1" applyFont="1" applyFill="1" applyBorder="1" applyAlignment="1" applyProtection="1">
      <alignment horizontal="center" wrapText="1"/>
      <protection locked="0"/>
    </xf>
    <xf numFmtId="0" fontId="31" fillId="3" borderId="21" xfId="0" applyFont="1" applyFill="1" applyBorder="1" applyAlignment="1">
      <alignment horizontal="center" wrapText="1"/>
    </xf>
    <xf numFmtId="0" fontId="8" fillId="3" borderId="21" xfId="0" applyFont="1" applyFill="1" applyBorder="1" applyAlignment="1">
      <alignment horizontal="center" wrapText="1"/>
    </xf>
    <xf numFmtId="0" fontId="31" fillId="3" borderId="7" xfId="0" applyFont="1" applyFill="1" applyBorder="1" applyAlignment="1">
      <alignment horizontal="center" wrapText="1"/>
    </xf>
    <xf numFmtId="0" fontId="36" fillId="0" borderId="0" xfId="0" applyFont="1" applyAlignment="1">
      <alignment horizontal="center" vertical="center" wrapText="1"/>
    </xf>
    <xf numFmtId="0" fontId="27" fillId="0" borderId="0" xfId="0" applyFont="1" applyProtection="1">
      <protection locked="0"/>
    </xf>
    <xf numFmtId="0" fontId="28" fillId="0" borderId="0" xfId="0" applyFont="1" applyAlignment="1" applyProtection="1">
      <alignment vertical="center" wrapText="1"/>
      <protection locked="0"/>
    </xf>
    <xf numFmtId="0" fontId="39"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2" fillId="11" borderId="21" xfId="0" applyFont="1" applyFill="1" applyBorder="1" applyAlignment="1">
      <alignment horizontal="center" wrapText="1"/>
    </xf>
    <xf numFmtId="0" fontId="40" fillId="13" borderId="33" xfId="0" applyFont="1" applyFill="1" applyBorder="1" applyAlignment="1">
      <alignment horizontal="center" wrapText="1"/>
    </xf>
    <xf numFmtId="0" fontId="25" fillId="0" borderId="0" xfId="0" applyFont="1"/>
    <xf numFmtId="0" fontId="25" fillId="0" borderId="0" xfId="0" applyFont="1" applyAlignment="1">
      <alignment vertical="center"/>
    </xf>
    <xf numFmtId="0" fontId="27"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1" fillId="15" borderId="34" xfId="0"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41" fillId="15" borderId="36"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5" borderId="35" xfId="0" applyFont="1" applyFill="1" applyBorder="1" applyAlignment="1">
      <alignment horizontal="center" vertical="center" wrapText="1"/>
    </xf>
    <xf numFmtId="0" fontId="25" fillId="15" borderId="36" xfId="0"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39"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25" fillId="15" borderId="0" xfId="0" applyFont="1" applyFill="1" applyAlignment="1">
      <alignment horizontal="center" vertical="center" wrapText="1"/>
    </xf>
    <xf numFmtId="12" fontId="42" fillId="15" borderId="5" xfId="0" applyNumberFormat="1" applyFont="1" applyFill="1" applyBorder="1"/>
    <xf numFmtId="0" fontId="42" fillId="15" borderId="5" xfId="0" applyFont="1" applyFill="1" applyBorder="1"/>
    <xf numFmtId="12" fontId="25"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3"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3"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5" fillId="8" borderId="6" xfId="0" applyFont="1" applyFill="1" applyBorder="1" applyAlignment="1">
      <alignment vertical="center" wrapText="1"/>
    </xf>
    <xf numFmtId="0" fontId="43" fillId="16" borderId="0" xfId="0" applyFont="1" applyFill="1" applyAlignment="1">
      <alignment vertical="center" wrapText="1"/>
    </xf>
    <xf numFmtId="0" fontId="0" fillId="10" borderId="0" xfId="0" applyFill="1" applyAlignment="1" applyProtection="1">
      <alignment vertical="center" wrapText="1"/>
      <protection locked="0"/>
    </xf>
    <xf numFmtId="0" fontId="43"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3"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3"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5" fillId="4" borderId="24" xfId="0" applyFont="1" applyFill="1" applyBorder="1" applyAlignment="1">
      <alignment horizontal="right" vertical="center" wrapText="1"/>
    </xf>
    <xf numFmtId="12" fontId="25" fillId="0" borderId="6" xfId="0" applyNumberFormat="1" applyFont="1" applyBorder="1" applyAlignment="1">
      <alignment horizontal="right" vertical="center"/>
    </xf>
    <xf numFmtId="0" fontId="25" fillId="0" borderId="6" xfId="0" applyFont="1" applyBorder="1" applyAlignment="1">
      <alignment horizontal="right" vertical="center"/>
    </xf>
    <xf numFmtId="12" fontId="25" fillId="5" borderId="6" xfId="0" applyNumberFormat="1" applyFont="1" applyFill="1" applyBorder="1" applyAlignment="1">
      <alignment horizontal="center" vertical="center"/>
    </xf>
    <xf numFmtId="0" fontId="25" fillId="4" borderId="6" xfId="0" applyFont="1" applyFill="1" applyBorder="1" applyAlignment="1">
      <alignment horizontal="right" vertical="center" wrapText="1"/>
    </xf>
    <xf numFmtId="0" fontId="25"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4" fillId="0" borderId="0" xfId="0" applyFont="1"/>
    <xf numFmtId="0" fontId="0" fillId="18" borderId="45" xfId="0" applyFill="1" applyBorder="1" applyProtection="1">
      <protection locked="0"/>
    </xf>
    <xf numFmtId="0" fontId="0" fillId="18" borderId="14" xfId="0" applyFill="1" applyBorder="1" applyProtection="1">
      <protection locked="0"/>
    </xf>
    <xf numFmtId="0" fontId="45" fillId="0" borderId="0" xfId="0" applyFont="1"/>
    <xf numFmtId="2" fontId="0" fillId="0" borderId="0" xfId="0" applyNumberFormat="1" applyProtection="1">
      <protection locked="0"/>
    </xf>
    <xf numFmtId="0" fontId="37"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7" fillId="3" borderId="35" xfId="0" applyFont="1" applyFill="1" applyBorder="1" applyAlignment="1" applyProtection="1">
      <alignment horizontal="center" vertical="center" wrapText="1"/>
      <protection hidden="1"/>
    </xf>
    <xf numFmtId="0" fontId="27" fillId="3" borderId="36" xfId="0" applyFont="1" applyFill="1" applyBorder="1" applyAlignment="1" applyProtection="1">
      <alignment horizontal="center" vertical="center" wrapText="1"/>
      <protection hidden="1"/>
    </xf>
    <xf numFmtId="0" fontId="27" fillId="5" borderId="35" xfId="0" applyFont="1" applyFill="1" applyBorder="1" applyAlignment="1" applyProtection="1">
      <alignment horizontal="center" vertical="center" wrapText="1"/>
      <protection hidden="1"/>
    </xf>
    <xf numFmtId="0" fontId="46"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5" fillId="9" borderId="34" xfId="1" applyFont="1" applyFill="1" applyBorder="1" applyAlignment="1" applyProtection="1">
      <alignment horizontal="center" vertical="center" wrapText="1"/>
      <protection locked="0"/>
    </xf>
    <xf numFmtId="0" fontId="35" fillId="9" borderId="35" xfId="1" applyFont="1" applyFill="1" applyBorder="1" applyAlignment="1" applyProtection="1">
      <alignment horizontal="center" vertical="center" wrapText="1"/>
      <protection locked="0"/>
    </xf>
    <xf numFmtId="0" fontId="35" fillId="9" borderId="36" xfId="1" applyFont="1" applyFill="1" applyBorder="1" applyAlignment="1" applyProtection="1">
      <alignment horizontal="center" vertical="center" wrapText="1"/>
      <protection locked="0"/>
    </xf>
    <xf numFmtId="0" fontId="25" fillId="11" borderId="46" xfId="0" applyFont="1" applyFill="1" applyBorder="1" applyAlignment="1" applyProtection="1">
      <alignment horizontal="center" vertical="center" wrapText="1"/>
      <protection hidden="1"/>
    </xf>
    <xf numFmtId="0" fontId="25" fillId="11" borderId="34" xfId="0" applyFont="1" applyFill="1" applyBorder="1" applyAlignment="1" applyProtection="1">
      <alignment horizontal="center" vertical="center" wrapText="1"/>
      <protection hidden="1"/>
    </xf>
    <xf numFmtId="0" fontId="25" fillId="11" borderId="47" xfId="0" applyFont="1" applyFill="1" applyBorder="1" applyAlignment="1" applyProtection="1">
      <alignment horizontal="center" vertical="center" wrapText="1"/>
      <protection hidden="1"/>
    </xf>
    <xf numFmtId="1" fontId="25" fillId="11" borderId="48" xfId="0" applyNumberFormat="1" applyFont="1" applyFill="1" applyBorder="1" applyAlignment="1" applyProtection="1">
      <alignment horizontal="center" vertical="center" wrapText="1"/>
      <protection hidden="1"/>
    </xf>
    <xf numFmtId="0" fontId="25" fillId="3" borderId="39" xfId="0" applyFont="1" applyFill="1" applyBorder="1" applyAlignment="1" applyProtection="1">
      <alignment horizontal="center" vertical="center"/>
      <protection hidden="1"/>
    </xf>
    <xf numFmtId="0" fontId="25" fillId="4" borderId="35" xfId="0" applyFont="1" applyFill="1" applyBorder="1" applyAlignment="1" applyProtection="1">
      <alignment horizontal="center" vertical="center"/>
      <protection hidden="1"/>
    </xf>
    <xf numFmtId="0" fontId="25" fillId="4" borderId="36"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7" fillId="18" borderId="49" xfId="0" applyFont="1" applyFill="1" applyBorder="1" applyAlignment="1">
      <alignment horizontal="right" vertical="center"/>
    </xf>
    <xf numFmtId="2" fontId="47"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0" fontId="0" fillId="3" borderId="39" xfId="0" applyFill="1" applyBorder="1" applyAlignment="1" applyProtection="1">
      <alignment horizontal="center" vertical="center"/>
      <protection hidden="1"/>
    </xf>
    <xf numFmtId="12" fontId="0" fillId="4" borderId="52" xfId="0" applyNumberFormat="1" applyFill="1" applyBorder="1" applyAlignment="1" applyProtection="1">
      <alignment horizontal="center" vertical="center"/>
      <protection hidden="1"/>
    </xf>
    <xf numFmtId="0" fontId="31" fillId="7" borderId="7" xfId="0" applyFont="1" applyFill="1" applyBorder="1" applyAlignment="1">
      <alignment horizontal="center" wrapText="1"/>
    </xf>
    <xf numFmtId="0" fontId="37" fillId="7" borderId="21" xfId="1" applyFont="1" applyFill="1" applyBorder="1" applyAlignment="1" applyProtection="1">
      <alignment horizontal="center" wrapText="1"/>
    </xf>
    <xf numFmtId="0" fontId="31" fillId="7" borderId="21" xfId="0" applyFont="1" applyFill="1" applyBorder="1" applyAlignment="1">
      <alignment horizontal="center" wrapText="1"/>
    </xf>
    <xf numFmtId="0" fontId="37" fillId="7" borderId="22" xfId="1" applyFont="1" applyFill="1" applyBorder="1" applyAlignment="1" applyProtection="1">
      <alignment horizontal="center" wrapText="1"/>
    </xf>
    <xf numFmtId="0" fontId="31" fillId="0" borderId="0" xfId="0" applyFont="1"/>
    <xf numFmtId="0" fontId="0" fillId="0" borderId="0" xfId="0" applyAlignment="1">
      <alignment horizontal="center" wrapText="1"/>
    </xf>
    <xf numFmtId="0" fontId="36" fillId="17" borderId="21" xfId="0" applyFont="1" applyFill="1" applyBorder="1" applyAlignment="1">
      <alignment horizontal="center" wrapText="1"/>
    </xf>
    <xf numFmtId="0" fontId="31" fillId="17" borderId="21" xfId="0" applyFont="1" applyFill="1" applyBorder="1" applyAlignment="1">
      <alignment horizontal="center" wrapText="1"/>
    </xf>
    <xf numFmtId="0" fontId="32" fillId="0" borderId="0" xfId="0" applyFont="1"/>
    <xf numFmtId="0" fontId="36" fillId="21" borderId="7" xfId="0" applyFont="1" applyFill="1" applyBorder="1" applyAlignment="1">
      <alignment horizontal="center" wrapText="1"/>
    </xf>
    <xf numFmtId="0" fontId="36" fillId="21" borderId="21" xfId="0" applyFont="1" applyFill="1" applyBorder="1" applyAlignment="1">
      <alignment horizontal="center" wrapText="1"/>
    </xf>
    <xf numFmtId="0" fontId="31" fillId="21" borderId="21" xfId="0" applyFont="1" applyFill="1" applyBorder="1" applyAlignment="1">
      <alignment horizontal="center" wrapText="1"/>
    </xf>
    <xf numFmtId="0" fontId="37" fillId="21" borderId="22" xfId="1" applyFont="1" applyFill="1" applyBorder="1" applyAlignment="1" applyProtection="1">
      <alignment horizontal="center" wrapText="1"/>
    </xf>
    <xf numFmtId="0" fontId="31" fillId="19" borderId="21" xfId="0" applyFont="1" applyFill="1" applyBorder="1" applyAlignment="1">
      <alignment horizontal="center" wrapText="1"/>
    </xf>
    <xf numFmtId="0" fontId="37" fillId="19" borderId="22" xfId="1" applyFont="1" applyFill="1" applyBorder="1" applyAlignment="1" applyProtection="1">
      <alignment horizontal="center" wrapText="1"/>
    </xf>
    <xf numFmtId="0" fontId="36" fillId="16" borderId="7" xfId="0" applyFont="1" applyFill="1" applyBorder="1" applyAlignment="1">
      <alignment horizontal="center" wrapText="1"/>
    </xf>
    <xf numFmtId="0" fontId="36" fillId="16" borderId="21" xfId="0" applyFont="1" applyFill="1" applyBorder="1" applyAlignment="1">
      <alignment horizontal="center" wrapText="1"/>
    </xf>
    <xf numFmtId="0" fontId="31" fillId="16" borderId="21" xfId="0" applyFont="1" applyFill="1" applyBorder="1" applyAlignment="1">
      <alignment horizontal="center" wrapText="1"/>
    </xf>
    <xf numFmtId="0" fontId="37" fillId="16" borderId="22" xfId="1" applyFont="1" applyFill="1" applyBorder="1" applyAlignment="1" applyProtection="1">
      <alignment horizontal="center" wrapText="1"/>
      <protection locked="0"/>
    </xf>
    <xf numFmtId="0" fontId="37" fillId="5" borderId="22" xfId="1" applyFont="1" applyFill="1" applyBorder="1" applyAlignment="1" applyProtection="1">
      <alignment horizontal="center"/>
      <protection locked="0"/>
    </xf>
    <xf numFmtId="0" fontId="31" fillId="0" borderId="0" xfId="0" applyFont="1" applyAlignment="1">
      <alignment horizontal="center"/>
    </xf>
    <xf numFmtId="0" fontId="31" fillId="5" borderId="7" xfId="0" applyFont="1" applyFill="1" applyBorder="1" applyAlignment="1">
      <alignment horizontal="center"/>
    </xf>
    <xf numFmtId="0" fontId="31" fillId="5" borderId="21" xfId="0" applyFont="1" applyFill="1" applyBorder="1" applyAlignment="1">
      <alignment horizontal="center"/>
    </xf>
    <xf numFmtId="0" fontId="33" fillId="5" borderId="21" xfId="0" applyFont="1" applyFill="1" applyBorder="1" applyAlignment="1">
      <alignment horizontal="center"/>
    </xf>
    <xf numFmtId="0" fontId="31" fillId="5" borderId="21" xfId="0" applyFont="1" applyFill="1" applyBorder="1" applyAlignment="1">
      <alignment horizontal="left" indent="5"/>
    </xf>
    <xf numFmtId="0" fontId="31" fillId="5" borderId="22" xfId="0" applyFont="1" applyFill="1" applyBorder="1" applyAlignment="1">
      <alignment horizontal="center"/>
    </xf>
    <xf numFmtId="0" fontId="32" fillId="12" borderId="53"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12" borderId="33" xfId="0" applyFont="1" applyFill="1" applyBorder="1" applyAlignment="1">
      <alignment horizontal="center" vertical="center" wrapText="1"/>
    </xf>
    <xf numFmtId="0" fontId="37" fillId="4" borderId="22" xfId="1" applyFont="1" applyFill="1" applyBorder="1" applyAlignment="1" applyProtection="1">
      <alignment horizontal="center" wrapText="1"/>
      <protection locked="0"/>
    </xf>
    <xf numFmtId="0" fontId="31" fillId="4" borderId="21" xfId="0" applyFont="1" applyFill="1" applyBorder="1" applyAlignment="1">
      <alignment horizontal="center" wrapText="1"/>
    </xf>
    <xf numFmtId="0" fontId="36" fillId="4" borderId="21" xfId="0" applyFont="1" applyFill="1" applyBorder="1" applyAlignment="1">
      <alignment horizontal="center" wrapText="1"/>
    </xf>
    <xf numFmtId="0" fontId="36" fillId="4" borderId="7" xfId="0" applyFont="1" applyFill="1" applyBorder="1" applyAlignment="1">
      <alignment horizontal="center" wrapText="1"/>
    </xf>
    <xf numFmtId="0" fontId="31" fillId="19" borderId="21" xfId="0" quotePrefix="1" applyFont="1" applyFill="1" applyBorder="1" applyAlignment="1">
      <alignment horizontal="center" wrapText="1"/>
    </xf>
    <xf numFmtId="0" fontId="31"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5" fillId="16" borderId="26" xfId="0" applyFont="1" applyFill="1" applyBorder="1" applyAlignment="1">
      <alignment horizontal="right" vertical="center" wrapText="1"/>
    </xf>
    <xf numFmtId="0" fontId="37" fillId="0" borderId="0" xfId="1" applyFont="1" applyFill="1" applyBorder="1" applyAlignment="1" applyProtection="1">
      <alignment horizontal="center" vertical="center"/>
      <protection locked="0"/>
    </xf>
    <xf numFmtId="0" fontId="41" fillId="15" borderId="54" xfId="0" applyFont="1" applyFill="1" applyBorder="1" applyAlignment="1">
      <alignment horizontal="center" vertical="center" wrapText="1"/>
    </xf>
    <xf numFmtId="0" fontId="25" fillId="15" borderId="55" xfId="0" applyFont="1" applyFill="1" applyBorder="1" applyAlignment="1">
      <alignment horizontal="center" vertical="center" wrapText="1"/>
    </xf>
    <xf numFmtId="0" fontId="39" fillId="0" borderId="0" xfId="0" applyFont="1" applyAlignment="1">
      <alignment horizontal="center" vertical="center" wrapText="1"/>
    </xf>
    <xf numFmtId="0" fontId="35" fillId="0" borderId="0" xfId="1" applyFont="1" applyBorder="1" applyAlignment="1" applyProtection="1">
      <alignment vertical="center"/>
      <protection locked="0"/>
    </xf>
    <xf numFmtId="0" fontId="35" fillId="0" borderId="53" xfId="1" applyFont="1" applyBorder="1" applyAlignment="1" applyProtection="1">
      <alignment vertical="center"/>
      <protection locked="0"/>
    </xf>
    <xf numFmtId="0" fontId="28" fillId="0" borderId="12" xfId="0" applyFont="1" applyBorder="1" applyAlignment="1">
      <alignment horizontal="center" vertical="center"/>
    </xf>
    <xf numFmtId="0" fontId="29" fillId="0" borderId="0" xfId="0" applyFont="1"/>
    <xf numFmtId="0" fontId="21" fillId="22" borderId="9" xfId="1" applyFont="1" applyFill="1" applyBorder="1" applyAlignment="1" applyProtection="1">
      <alignment horizontal="center" vertical="center"/>
      <protection locked="0"/>
    </xf>
    <xf numFmtId="0" fontId="21" fillId="22" borderId="27" xfId="1" applyFont="1" applyFill="1" applyBorder="1" applyAlignment="1" applyProtection="1">
      <alignment horizontal="center" vertical="center"/>
      <protection locked="0"/>
    </xf>
    <xf numFmtId="0" fontId="21" fillId="22" borderId="56" xfId="1" applyFont="1" applyFill="1" applyBorder="1" applyAlignment="1" applyProtection="1">
      <alignment horizontal="center" vertical="center"/>
      <protection locked="0"/>
    </xf>
    <xf numFmtId="0" fontId="21" fillId="10" borderId="9" xfId="1" applyFont="1" applyFill="1" applyBorder="1" applyAlignment="1" applyProtection="1">
      <alignment horizontal="center" vertical="center"/>
      <protection locked="0"/>
    </xf>
    <xf numFmtId="0" fontId="21" fillId="10" borderId="57" xfId="1" applyFont="1" applyFill="1" applyBorder="1" applyAlignment="1" applyProtection="1">
      <alignment horizontal="center" vertical="center"/>
      <protection locked="0"/>
    </xf>
    <xf numFmtId="0" fontId="21" fillId="10" borderId="54" xfId="1" applyFont="1" applyFill="1" applyBorder="1" applyAlignment="1" applyProtection="1">
      <alignment horizontal="center" vertical="center"/>
      <protection locked="0"/>
    </xf>
    <xf numFmtId="0" fontId="21" fillId="10" borderId="27" xfId="1" applyFont="1" applyFill="1" applyBorder="1" applyAlignment="1" applyProtection="1">
      <alignment horizontal="center" vertical="center"/>
      <protection locked="0"/>
    </xf>
    <xf numFmtId="0" fontId="21" fillId="0" borderId="27" xfId="1" applyFont="1" applyBorder="1" applyAlignment="1" applyProtection="1">
      <alignment horizontal="center" vertical="center"/>
      <protection locked="0"/>
    </xf>
    <xf numFmtId="0" fontId="21" fillId="23" borderId="56" xfId="1" applyFont="1" applyFill="1" applyBorder="1" applyAlignment="1" applyProtection="1">
      <alignment horizontal="center" vertical="center"/>
      <protection locked="0"/>
    </xf>
    <xf numFmtId="0" fontId="48" fillId="0" borderId="0" xfId="0" applyFont="1" applyAlignment="1">
      <alignment horizontal="center" vertical="center"/>
    </xf>
    <xf numFmtId="0" fontId="27" fillId="0" borderId="51" xfId="0" applyFont="1" applyBorder="1" applyAlignment="1">
      <alignment horizontal="center" vertical="center"/>
    </xf>
    <xf numFmtId="0" fontId="27" fillId="23" borderId="51"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49" fillId="0" borderId="14" xfId="0" applyFont="1" applyBorder="1" applyAlignment="1">
      <alignment horizontal="left"/>
    </xf>
    <xf numFmtId="2" fontId="49" fillId="11" borderId="24" xfId="0" applyNumberFormat="1" applyFont="1" applyFill="1" applyBorder="1" applyAlignment="1">
      <alignment horizontal="center" vertical="center"/>
    </xf>
    <xf numFmtId="2" fontId="49" fillId="8" borderId="6" xfId="0" applyNumberFormat="1" applyFont="1" applyFill="1" applyBorder="1" applyAlignment="1">
      <alignment horizontal="center" vertical="center"/>
    </xf>
    <xf numFmtId="2" fontId="49"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9"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7"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7"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12" fontId="0" fillId="0" borderId="0" xfId="0" applyNumberFormat="1" applyAlignment="1" applyProtection="1">
      <alignment horizontal="center" vertical="top" wrapText="1"/>
      <protection locked="0"/>
    </xf>
    <xf numFmtId="12" fontId="0" fillId="0" borderId="0" xfId="0" applyNumberFormat="1" applyAlignment="1" applyProtection="1">
      <alignment vertical="top" wrapText="1"/>
      <protection locked="0"/>
    </xf>
    <xf numFmtId="0" fontId="25" fillId="19" borderId="6" xfId="0" applyFont="1" applyFill="1" applyBorder="1" applyAlignment="1" applyProtection="1">
      <alignment horizontal="center" vertical="center" wrapText="1"/>
      <protection locked="0"/>
    </xf>
    <xf numFmtId="0" fontId="25" fillId="19" borderId="6" xfId="0" applyFont="1" applyFill="1" applyBorder="1" applyAlignment="1" applyProtection="1">
      <alignment horizontal="center" vertical="center"/>
      <protection hidden="1"/>
    </xf>
    <xf numFmtId="12" fontId="25" fillId="18" borderId="6" xfId="0" applyNumberFormat="1" applyFont="1" applyFill="1" applyBorder="1" applyAlignment="1" applyProtection="1">
      <alignment horizontal="center" vertical="center" wrapText="1"/>
      <protection locked="0"/>
    </xf>
    <xf numFmtId="12" fontId="0" fillId="9" borderId="6" xfId="0" applyNumberForma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5" fillId="18" borderId="20" xfId="0" applyNumberFormat="1" applyFont="1" applyFill="1" applyBorder="1" applyAlignment="1" applyProtection="1">
      <alignment horizontal="center" vertical="center" wrapText="1"/>
      <protection locked="0"/>
    </xf>
    <xf numFmtId="12" fontId="0" fillId="9" borderId="20" xfId="0" applyNumberFormat="1" applyFill="1" applyBorder="1" applyAlignment="1" applyProtection="1">
      <alignment horizontal="center" vertical="center" wrapText="1"/>
      <protection locked="0"/>
    </xf>
    <xf numFmtId="0" fontId="43" fillId="0" borderId="0" xfId="0" applyFont="1" applyAlignment="1">
      <alignment horizontal="left" vertical="center"/>
    </xf>
    <xf numFmtId="2" fontId="26" fillId="0" borderId="0" xfId="0" applyNumberFormat="1" applyFont="1"/>
    <xf numFmtId="2" fontId="50" fillId="0" borderId="0" xfId="0" applyNumberFormat="1" applyFont="1"/>
    <xf numFmtId="0" fontId="25" fillId="14" borderId="24" xfId="0" applyFont="1" applyFill="1" applyBorder="1" applyAlignment="1">
      <alignment horizontal="center"/>
    </xf>
    <xf numFmtId="0" fontId="25" fillId="14" borderId="41" xfId="0" applyFont="1" applyFill="1" applyBorder="1" applyAlignment="1">
      <alignment horizontal="center"/>
    </xf>
    <xf numFmtId="0" fontId="25" fillId="0" borderId="0" xfId="0" applyFont="1" applyAlignment="1">
      <alignment horizontal="center" vertical="center" wrapText="1"/>
    </xf>
    <xf numFmtId="0" fontId="25" fillId="20" borderId="6" xfId="0" applyFont="1" applyFill="1" applyBorder="1" applyAlignment="1">
      <alignment horizontal="center" vertical="center" wrapText="1"/>
    </xf>
    <xf numFmtId="0" fontId="25" fillId="20" borderId="6" xfId="0" applyFont="1" applyFill="1" applyBorder="1" applyAlignment="1">
      <alignment horizontal="center" vertical="center"/>
    </xf>
    <xf numFmtId="0" fontId="35" fillId="0" borderId="0" xfId="1" applyFont="1" applyAlignment="1" applyProtection="1">
      <alignment horizontal="center"/>
    </xf>
    <xf numFmtId="0" fontId="0" fillId="0" borderId="0" xfId="0" applyAlignment="1">
      <alignment horizontal="right"/>
    </xf>
    <xf numFmtId="0" fontId="43" fillId="0" borderId="0" xfId="0" applyFont="1" applyAlignment="1">
      <alignment vertical="center"/>
    </xf>
    <xf numFmtId="0" fontId="25"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5"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2" fillId="11" borderId="22" xfId="0" applyFont="1" applyFill="1" applyBorder="1" applyAlignment="1">
      <alignment horizontal="center" wrapText="1"/>
    </xf>
    <xf numFmtId="0" fontId="36" fillId="11" borderId="21" xfId="0" applyFont="1" applyFill="1" applyBorder="1" applyAlignment="1">
      <alignment horizontal="center" wrapText="1"/>
    </xf>
    <xf numFmtId="0" fontId="12" fillId="11" borderId="21" xfId="0" applyFont="1" applyFill="1" applyBorder="1" applyAlignment="1">
      <alignment horizontal="center" wrapText="1"/>
    </xf>
    <xf numFmtId="0" fontId="31" fillId="11" borderId="7" xfId="0" applyFont="1" applyFill="1" applyBorder="1" applyAlignment="1">
      <alignment horizontal="center" wrapText="1"/>
    </xf>
    <xf numFmtId="0" fontId="8" fillId="4" borderId="7" xfId="0" applyFont="1" applyFill="1" applyBorder="1" applyAlignment="1">
      <alignment horizontal="center" wrapText="1"/>
    </xf>
    <xf numFmtId="12" fontId="0" fillId="0" borderId="0" xfId="0" applyNumberFormat="1" applyProtection="1">
      <protection hidden="1"/>
    </xf>
    <xf numFmtId="12" fontId="25" fillId="25" borderId="65" xfId="0" applyNumberFormat="1" applyFont="1" applyFill="1" applyBorder="1" applyAlignment="1" applyProtection="1">
      <alignment horizontal="center" vertical="center" wrapText="1"/>
      <protection locked="0"/>
    </xf>
    <xf numFmtId="12" fontId="51" fillId="25" borderId="5" xfId="0" applyNumberFormat="1" applyFont="1" applyFill="1" applyBorder="1" applyAlignment="1" applyProtection="1">
      <alignment horizontal="center" vertical="center"/>
      <protection locked="0"/>
    </xf>
    <xf numFmtId="12" fontId="51" fillId="0" borderId="6" xfId="0" applyNumberFormat="1" applyFont="1" applyBorder="1" applyAlignment="1" applyProtection="1">
      <alignment horizontal="center" vertical="center"/>
      <protection locked="0"/>
    </xf>
    <xf numFmtId="0" fontId="37" fillId="0" borderId="0" xfId="1" applyFont="1" applyAlignment="1" applyProtection="1">
      <alignment horizontal="center" vertical="center"/>
      <protection locked="0"/>
    </xf>
    <xf numFmtId="0" fontId="36" fillId="17" borderId="7" xfId="0" applyFont="1" applyFill="1" applyBorder="1" applyAlignment="1">
      <alignment horizontal="center" wrapText="1"/>
    </xf>
    <xf numFmtId="9" fontId="0" fillId="3" borderId="33"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protection hidden="1"/>
    </xf>
    <xf numFmtId="0" fontId="0" fillId="11" borderId="39" xfId="0" applyFill="1" applyBorder="1" applyAlignment="1" applyProtection="1">
      <alignment horizontal="center" vertical="center"/>
      <protection hidden="1"/>
    </xf>
    <xf numFmtId="10" fontId="0" fillId="5" borderId="48"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0" fontId="54" fillId="0" borderId="0" xfId="0" applyFont="1" applyAlignment="1">
      <alignment horizontal="center"/>
    </xf>
    <xf numFmtId="0" fontId="55" fillId="17" borderId="22" xfId="1" applyFont="1" applyFill="1" applyBorder="1" applyAlignment="1" applyProtection="1">
      <alignment horizontal="center" wrapText="1"/>
    </xf>
    <xf numFmtId="14" fontId="57" fillId="0" borderId="0" xfId="0" applyNumberFormat="1" applyFont="1" applyAlignment="1">
      <alignment horizontal="center" wrapText="1"/>
    </xf>
    <xf numFmtId="0" fontId="37" fillId="5" borderId="22" xfId="1" applyFont="1" applyFill="1" applyBorder="1" applyAlignment="1" applyProtection="1">
      <alignment horizontal="center" wrapText="1"/>
    </xf>
    <xf numFmtId="0" fontId="32" fillId="4" borderId="22" xfId="0" applyFont="1" applyFill="1" applyBorder="1" applyAlignment="1">
      <alignment horizontal="center" wrapText="1"/>
    </xf>
    <xf numFmtId="0" fontId="31" fillId="10" borderId="7" xfId="0" applyFont="1" applyFill="1" applyBorder="1" applyAlignment="1">
      <alignment horizontal="center" wrapText="1"/>
    </xf>
    <xf numFmtId="0" fontId="31" fillId="0" borderId="68" xfId="0" applyFont="1" applyBorder="1" applyAlignment="1">
      <alignment horizontal="center" wrapText="1"/>
    </xf>
    <xf numFmtId="0" fontId="27" fillId="0" borderId="15" xfId="0" applyFont="1" applyBorder="1" applyAlignment="1">
      <alignment horizontal="center" vertical="center"/>
    </xf>
    <xf numFmtId="0" fontId="21" fillId="10" borderId="56"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5" fillId="10" borderId="41" xfId="0" applyNumberFormat="1" applyFont="1" applyFill="1" applyBorder="1" applyAlignment="1">
      <alignment horizontal="center" vertical="center"/>
    </xf>
    <xf numFmtId="0" fontId="39" fillId="5" borderId="43" xfId="0" applyFont="1" applyFill="1" applyBorder="1" applyAlignment="1">
      <alignment horizontal="center" wrapText="1"/>
    </xf>
    <xf numFmtId="0" fontId="39" fillId="5" borderId="16" xfId="0" applyFont="1" applyFill="1" applyBorder="1" applyAlignment="1">
      <alignment horizontal="center"/>
    </xf>
    <xf numFmtId="0" fontId="39" fillId="5" borderId="66" xfId="0" applyFont="1" applyFill="1" applyBorder="1" applyAlignment="1">
      <alignment horizontal="center"/>
    </xf>
    <xf numFmtId="0" fontId="39" fillId="5" borderId="45" xfId="0" applyFont="1" applyFill="1" applyBorder="1" applyAlignment="1">
      <alignment horizontal="center"/>
    </xf>
    <xf numFmtId="0" fontId="39" fillId="5" borderId="14" xfId="0" applyFont="1" applyFill="1" applyBorder="1" applyAlignment="1">
      <alignment horizontal="center"/>
    </xf>
    <xf numFmtId="0" fontId="39"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70" xfId="0" applyFont="1" applyFill="1" applyBorder="1" applyAlignment="1">
      <alignment horizontal="center" vertical="center" wrapText="1"/>
    </xf>
    <xf numFmtId="0" fontId="27"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5" fillId="11" borderId="47" xfId="0" applyFont="1" applyFill="1" applyBorder="1" applyAlignment="1">
      <alignment horizontal="center" vertical="center" wrapText="1"/>
    </xf>
    <xf numFmtId="0" fontId="25" fillId="11" borderId="70"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5" fillId="11" borderId="8" xfId="0" applyFont="1" applyFill="1" applyBorder="1" applyAlignment="1">
      <alignment horizontal="center" vertical="center" wrapText="1"/>
    </xf>
    <xf numFmtId="0" fontId="25" fillId="11" borderId="12" xfId="0" applyFont="1" applyFill="1" applyBorder="1" applyAlignment="1">
      <alignment horizontal="center" vertical="center"/>
    </xf>
    <xf numFmtId="0" fontId="25" fillId="11" borderId="13" xfId="0" applyFont="1" applyFill="1" applyBorder="1" applyAlignment="1">
      <alignment horizontal="center" vertical="center"/>
    </xf>
    <xf numFmtId="0" fontId="25" fillId="16" borderId="20" xfId="0" applyFont="1" applyFill="1" applyBorder="1" applyAlignment="1">
      <alignment horizontal="center" vertical="center" wrapText="1"/>
    </xf>
    <xf numFmtId="0" fontId="25" fillId="16" borderId="5" xfId="0" applyFont="1" applyFill="1" applyBorder="1" applyAlignment="1">
      <alignment horizontal="center" vertical="center" wrapText="1"/>
    </xf>
    <xf numFmtId="12" fontId="25" fillId="5" borderId="50" xfId="0" applyNumberFormat="1" applyFont="1" applyFill="1" applyBorder="1" applyAlignment="1">
      <alignment horizontal="center" vertical="center"/>
    </xf>
    <xf numFmtId="12" fontId="25" fillId="5" borderId="7" xfId="0" applyNumberFormat="1"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5" fillId="0" borderId="22" xfId="0" applyNumberFormat="1" applyFont="1" applyBorder="1" applyAlignment="1" applyProtection="1">
      <alignment horizontal="center" vertical="center"/>
      <protection locked="0"/>
    </xf>
    <xf numFmtId="2" fontId="25" fillId="0" borderId="51" xfId="0" applyNumberFormat="1" applyFont="1" applyBorder="1" applyAlignment="1" applyProtection="1">
      <alignment horizontal="center" vertical="center"/>
      <protection locked="0"/>
    </xf>
    <xf numFmtId="0" fontId="27" fillId="8" borderId="8" xfId="0" applyFont="1" applyFill="1" applyBorder="1" applyAlignment="1">
      <alignment horizontal="center" vertical="center" wrapText="1"/>
    </xf>
    <xf numFmtId="0" fontId="27" fillId="8" borderId="42"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37" fillId="0" borderId="0" xfId="1" applyFont="1" applyBorder="1" applyAlignment="1" applyProtection="1">
      <alignment horizontal="center" vertical="center"/>
      <protection locked="0"/>
    </xf>
    <xf numFmtId="0" fontId="37" fillId="0" borderId="2" xfId="1" applyFont="1" applyBorder="1" applyAlignment="1" applyProtection="1">
      <alignment horizontal="center" vertical="center"/>
      <protection locked="0"/>
    </xf>
    <xf numFmtId="12" fontId="25" fillId="9" borderId="19" xfId="0" applyNumberFormat="1" applyFont="1" applyFill="1" applyBorder="1" applyAlignment="1">
      <alignment horizontal="center" vertical="center"/>
    </xf>
    <xf numFmtId="12" fontId="25" fillId="9" borderId="40" xfId="0" applyNumberFormat="1" applyFont="1" applyFill="1" applyBorder="1" applyAlignment="1">
      <alignment horizontal="center" vertical="center"/>
    </xf>
    <xf numFmtId="0" fontId="39" fillId="24" borderId="68"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31"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8" xfId="0" applyFont="1" applyBorder="1" applyAlignment="1">
      <alignment horizontal="right" vertical="center"/>
    </xf>
    <xf numFmtId="0" fontId="39" fillId="0" borderId="12" xfId="0" applyFont="1" applyBorder="1" applyAlignment="1">
      <alignment horizontal="right" vertical="center"/>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0" xfId="0" applyFont="1" applyBorder="1" applyAlignment="1">
      <alignment horizontal="right" vertical="center" wrapText="1"/>
    </xf>
    <xf numFmtId="0" fontId="39" fillId="0" borderId="2" xfId="0" applyFont="1" applyBorder="1" applyAlignment="1">
      <alignment horizontal="right" vertical="center" wrapText="1"/>
    </xf>
    <xf numFmtId="0" fontId="39" fillId="0" borderId="2"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7" fillId="7" borderId="8"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5"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7" fillId="10" borderId="25"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21" fillId="0" borderId="9" xfId="1" applyFont="1" applyBorder="1" applyAlignment="1" applyProtection="1">
      <alignment horizontal="center" vertical="center"/>
      <protection locked="0"/>
    </xf>
    <xf numFmtId="0" fontId="21" fillId="0" borderId="56" xfId="1" applyFont="1" applyBorder="1" applyAlignment="1" applyProtection="1">
      <alignment horizontal="center" vertical="center"/>
      <protection locked="0"/>
    </xf>
    <xf numFmtId="0" fontId="25" fillId="0" borderId="4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5" xfId="0" applyFont="1" applyBorder="1" applyAlignment="1">
      <alignment horizontal="center" vertical="center" wrapText="1"/>
    </xf>
    <xf numFmtId="0" fontId="25" fillId="16" borderId="61" xfId="0" applyFont="1" applyFill="1" applyBorder="1" applyAlignment="1">
      <alignment horizontal="center" vertical="center" wrapText="1"/>
    </xf>
    <xf numFmtId="0" fontId="25" fillId="16" borderId="29"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25" fillId="5" borderId="23" xfId="0" applyNumberFormat="1" applyFont="1" applyFill="1" applyBorder="1" applyAlignment="1" applyProtection="1">
      <alignment horizontal="center" vertical="center"/>
      <protection hidden="1"/>
    </xf>
    <xf numFmtId="12" fontId="25" fillId="5" borderId="59" xfId="0" applyNumberFormat="1" applyFont="1" applyFill="1" applyBorder="1" applyAlignment="1" applyProtection="1">
      <alignment horizontal="center" vertical="center"/>
      <protection hidden="1"/>
    </xf>
    <xf numFmtId="12" fontId="25" fillId="5" borderId="63" xfId="0" applyNumberFormat="1" applyFont="1" applyFill="1" applyBorder="1" applyAlignment="1" applyProtection="1">
      <alignment horizontal="center" vertical="center"/>
      <protection hidden="1"/>
    </xf>
    <xf numFmtId="12" fontId="25" fillId="5" borderId="71" xfId="0" applyNumberFormat="1" applyFont="1" applyFill="1" applyBorder="1" applyAlignment="1" applyProtection="1">
      <alignment horizontal="center" vertical="center"/>
      <protection hidden="1"/>
    </xf>
    <xf numFmtId="0" fontId="25" fillId="11" borderId="68" xfId="0" applyFont="1" applyFill="1" applyBorder="1" applyAlignment="1">
      <alignment horizontal="center" vertical="center" wrapText="1"/>
    </xf>
    <xf numFmtId="0" fontId="25" fillId="11" borderId="31" xfId="0" applyFont="1" applyFill="1" applyBorder="1" applyAlignment="1">
      <alignment horizontal="center" vertical="center"/>
    </xf>
    <xf numFmtId="0" fontId="25" fillId="11" borderId="69" xfId="0" applyFont="1" applyFill="1" applyBorder="1" applyAlignment="1">
      <alignment horizontal="center" vertical="center"/>
    </xf>
    <xf numFmtId="0" fontId="27" fillId="8" borderId="24"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47"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5" fillId="0" borderId="45" xfId="0" applyNumberFormat="1" applyFont="1" applyBorder="1" applyAlignment="1" applyProtection="1">
      <alignment horizontal="center" vertical="center"/>
      <protection locked="0"/>
    </xf>
    <xf numFmtId="2" fontId="25" fillId="0" borderId="15" xfId="0" applyNumberFormat="1" applyFont="1" applyBorder="1" applyAlignment="1" applyProtection="1">
      <alignment horizontal="center" vertical="center"/>
      <protection locked="0"/>
    </xf>
    <xf numFmtId="2" fontId="25" fillId="0" borderId="23" xfId="0" applyNumberFormat="1" applyFont="1" applyBorder="1" applyAlignment="1" applyProtection="1">
      <alignment horizontal="center" vertical="center"/>
      <protection locked="0"/>
    </xf>
    <xf numFmtId="2" fontId="25" fillId="0" borderId="59" xfId="0" applyNumberFormat="1" applyFont="1" applyBorder="1" applyAlignment="1" applyProtection="1">
      <alignment horizontal="center" vertical="center"/>
      <protection locked="0"/>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0" fillId="9" borderId="5" xfId="0" applyFill="1" applyBorder="1" applyAlignment="1">
      <alignment horizontal="center"/>
    </xf>
    <xf numFmtId="0" fontId="0" fillId="9" borderId="29" xfId="0" applyFill="1" applyBorder="1" applyAlignment="1">
      <alignment horizontal="center"/>
    </xf>
    <xf numFmtId="0" fontId="0" fillId="9" borderId="72" xfId="0" applyFill="1" applyBorder="1" applyAlignment="1">
      <alignment horizontal="center"/>
    </xf>
    <xf numFmtId="0" fontId="0" fillId="9" borderId="18"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27"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25" fillId="10" borderId="37" xfId="0" applyFont="1" applyFill="1" applyBorder="1" applyAlignment="1">
      <alignment horizontal="center" vertical="center" wrapText="1"/>
    </xf>
    <xf numFmtId="0" fontId="25" fillId="4" borderId="6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26" borderId="42"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0" xfId="0" applyFont="1" applyFill="1" applyAlignment="1">
      <alignment horizontal="center" vertical="center"/>
    </xf>
    <xf numFmtId="0" fontId="25" fillId="11" borderId="37"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5"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25" fillId="10" borderId="20"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39" fillId="5" borderId="68"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69" xfId="0" applyFont="1" applyFill="1" applyBorder="1" applyAlignment="1">
      <alignment horizontal="center" vertical="center" wrapText="1"/>
    </xf>
    <xf numFmtId="0" fontId="39" fillId="9" borderId="68" xfId="0" applyFont="1" applyFill="1" applyBorder="1" applyAlignment="1">
      <alignment horizontal="center"/>
    </xf>
    <xf numFmtId="0" fontId="39" fillId="9" borderId="31" xfId="0" applyFont="1" applyFill="1" applyBorder="1" applyAlignment="1">
      <alignment horizontal="center"/>
    </xf>
    <xf numFmtId="0" fontId="39" fillId="9" borderId="69" xfId="0" applyFont="1" applyFill="1" applyBorder="1" applyAlignment="1">
      <alignment horizontal="center"/>
    </xf>
    <xf numFmtId="0" fontId="25" fillId="4" borderId="0" xfId="0" applyFont="1" applyFill="1" applyAlignment="1">
      <alignment horizontal="center" vertical="center" wrapText="1"/>
    </xf>
    <xf numFmtId="0" fontId="25" fillId="4" borderId="0" xfId="0" applyFont="1" applyFill="1" applyAlignment="1">
      <alignment horizontal="center" vertical="center"/>
    </xf>
    <xf numFmtId="0" fontId="25" fillId="3" borderId="43"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51" fillId="0" borderId="42" xfId="0" applyFont="1" applyBorder="1" applyAlignment="1">
      <alignment horizontal="center" vertical="center" wrapText="1"/>
    </xf>
    <xf numFmtId="0" fontId="51" fillId="0" borderId="53" xfId="0" applyFont="1" applyBorder="1" applyAlignment="1">
      <alignment horizontal="center" vertical="center" wrapText="1"/>
    </xf>
    <xf numFmtId="0" fontId="25" fillId="3" borderId="21"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13" xfId="0" applyFont="1" applyBorder="1" applyAlignment="1">
      <alignment horizontal="center" vertical="center" wrapText="1"/>
    </xf>
    <xf numFmtId="0" fontId="37" fillId="0" borderId="0" xfId="1" applyFont="1" applyAlignment="1" applyProtection="1">
      <alignment horizontal="center" vertical="center"/>
      <protection locked="0"/>
    </xf>
    <xf numFmtId="0" fontId="27"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25"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5" fillId="3" borderId="20"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37" fillId="0" borderId="2" xfId="1" applyFont="1" applyBorder="1" applyAlignment="1" applyProtection="1">
      <alignment vertical="center"/>
      <protection locked="0"/>
    </xf>
    <xf numFmtId="0" fontId="27"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9" fillId="5" borderId="68" xfId="0" applyFont="1" applyFill="1" applyBorder="1" applyAlignment="1" applyProtection="1">
      <alignment horizontal="center" vertical="center" wrapText="1"/>
      <protection hidden="1"/>
    </xf>
    <xf numFmtId="0" fontId="39" fillId="5" borderId="31" xfId="0" applyFont="1" applyFill="1" applyBorder="1" applyAlignment="1" applyProtection="1">
      <alignment horizontal="center" vertical="center" wrapText="1"/>
      <protection hidden="1"/>
    </xf>
    <xf numFmtId="0" fontId="39" fillId="5" borderId="69" xfId="0" applyFont="1" applyFill="1" applyBorder="1" applyAlignment="1" applyProtection="1">
      <alignment horizontal="center" vertical="center" wrapText="1"/>
      <protection hidden="1"/>
    </xf>
    <xf numFmtId="0" fontId="39" fillId="10" borderId="6" xfId="0" applyFont="1" applyFill="1" applyBorder="1" applyAlignment="1" applyProtection="1">
      <alignment horizontal="center" wrapText="1"/>
      <protection hidden="1"/>
    </xf>
    <xf numFmtId="12" fontId="0" fillId="5" borderId="6" xfId="0" applyNumberFormat="1" applyFill="1" applyBorder="1" applyAlignment="1" applyProtection="1">
      <alignment horizontal="center" vertical="center" wrapText="1"/>
      <protection locked="0"/>
    </xf>
    <xf numFmtId="0" fontId="39" fillId="19" borderId="6" xfId="0" applyFont="1" applyFill="1" applyBorder="1" applyAlignment="1" applyProtection="1">
      <alignment horizontal="center" vertical="center" wrapText="1"/>
      <protection locked="0"/>
    </xf>
    <xf numFmtId="0" fontId="25" fillId="19" borderId="6" xfId="0" applyFont="1" applyFill="1" applyBorder="1" applyAlignment="1" applyProtection="1">
      <alignment horizontal="center" vertical="center" wrapText="1"/>
      <protection locked="0"/>
    </xf>
    <xf numFmtId="0" fontId="25" fillId="19" borderId="20" xfId="0" applyFont="1" applyFill="1" applyBorder="1" applyAlignment="1" applyProtection="1">
      <alignment horizontal="center" vertical="center" wrapText="1"/>
      <protection locked="0"/>
    </xf>
    <xf numFmtId="0" fontId="27" fillId="18" borderId="6" xfId="0" applyFont="1" applyFill="1" applyBorder="1" applyAlignment="1" applyProtection="1">
      <alignment horizontal="center" vertical="center" wrapText="1"/>
      <protection hidden="1"/>
    </xf>
    <xf numFmtId="0" fontId="25" fillId="0" borderId="73"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10" fontId="22" fillId="5"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39" fillId="10" borderId="6" xfId="0" applyFont="1" applyFill="1" applyBorder="1" applyAlignment="1" applyProtection="1">
      <alignment horizontal="center" vertical="center" wrapText="1"/>
      <protection hidden="1"/>
    </xf>
    <xf numFmtId="0" fontId="39"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70"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5" fillId="25" borderId="61" xfId="0" applyFont="1" applyFill="1" applyBorder="1" applyAlignment="1" applyProtection="1">
      <alignment horizontal="center" vertical="center" wrapText="1"/>
      <protection hidden="1"/>
    </xf>
    <xf numFmtId="0" fontId="25"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2" fontId="25" fillId="14" borderId="23" xfId="0" applyNumberFormat="1" applyFont="1" applyFill="1" applyBorder="1" applyAlignment="1">
      <alignment horizontal="center"/>
    </xf>
    <xf numFmtId="2" fontId="25" fillId="14" borderId="65" xfId="0" applyNumberFormat="1" applyFont="1" applyFill="1" applyBorder="1" applyAlignment="1">
      <alignment horizontal="center"/>
    </xf>
    <xf numFmtId="0" fontId="37" fillId="0" borderId="0" xfId="1" applyFont="1" applyAlignment="1" applyProtection="1">
      <alignment horizontal="center"/>
    </xf>
    <xf numFmtId="0" fontId="0" fillId="0" borderId="24" xfId="0" applyBorder="1" applyAlignment="1">
      <alignment horizontal="center" vertical="center"/>
    </xf>
    <xf numFmtId="0" fontId="0" fillId="0" borderId="62" xfId="0" applyBorder="1" applyAlignment="1">
      <alignment horizontal="center" vertical="center"/>
    </xf>
    <xf numFmtId="0" fontId="25" fillId="14" borderId="43" xfId="2" applyNumberFormat="1" applyFont="1" applyFill="1" applyBorder="1" applyAlignment="1">
      <alignment horizontal="center" vertical="center"/>
    </xf>
    <xf numFmtId="0" fontId="25" fillId="14" borderId="66" xfId="2" applyNumberFormat="1" applyFont="1" applyFill="1" applyBorder="1" applyAlignment="1">
      <alignment horizontal="center" vertical="center"/>
    </xf>
    <xf numFmtId="2" fontId="22" fillId="5" borderId="55" xfId="2" applyNumberFormat="1" applyFont="1" applyFill="1" applyBorder="1" applyAlignment="1">
      <alignment horizontal="center" vertical="center"/>
    </xf>
    <xf numFmtId="2" fontId="22" fillId="5" borderId="38" xfId="2" applyNumberFormat="1" applyFont="1" applyFill="1"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5" fillId="0" borderId="61" xfId="0" applyFont="1" applyBorder="1" applyAlignment="1">
      <alignment horizontal="center" vertical="center" wrapText="1"/>
    </xf>
    <xf numFmtId="0" fontId="25" fillId="0" borderId="40" xfId="0" applyFont="1" applyBorder="1" applyAlignment="1">
      <alignment horizontal="center" vertical="center" wrapText="1"/>
    </xf>
    <xf numFmtId="10" fontId="22" fillId="5" borderId="44" xfId="2" applyNumberFormat="1" applyFont="1" applyFill="1" applyBorder="1" applyAlignment="1">
      <alignment horizontal="center" vertical="center"/>
    </xf>
    <xf numFmtId="10" fontId="22" fillId="5" borderId="67" xfId="2" applyNumberFormat="1" applyFont="1" applyFill="1" applyBorder="1" applyAlignment="1">
      <alignment horizontal="center" vertical="center"/>
    </xf>
    <xf numFmtId="0" fontId="25" fillId="0" borderId="61"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43" fillId="0" borderId="0" xfId="0" applyFont="1" applyAlignment="1">
      <alignment horizontal="left" vertical="center"/>
    </xf>
    <xf numFmtId="0" fontId="0" fillId="0" borderId="0" xfId="0" applyAlignment="1">
      <alignment horizontal="right"/>
    </xf>
    <xf numFmtId="0" fontId="37" fillId="7" borderId="8" xfId="1" applyFont="1" applyFill="1" applyBorder="1" applyAlignment="1" applyProtection="1">
      <alignment horizontal="center" vertical="center"/>
    </xf>
    <xf numFmtId="0" fontId="37" fillId="7" borderId="12" xfId="1" applyFont="1" applyFill="1" applyBorder="1" applyAlignment="1" applyProtection="1">
      <alignment horizontal="center" vertical="center"/>
    </xf>
    <xf numFmtId="0" fontId="37" fillId="7" borderId="13" xfId="1" applyFont="1" applyFill="1" applyBorder="1" applyAlignment="1" applyProtection="1">
      <alignment horizontal="center" vertical="center"/>
    </xf>
    <xf numFmtId="2" fontId="25" fillId="3" borderId="23" xfId="0" applyNumberFormat="1" applyFont="1" applyFill="1" applyBorder="1" applyAlignment="1">
      <alignment horizontal="center" wrapText="1"/>
    </xf>
    <xf numFmtId="2" fontId="25" fillId="3" borderId="26" xfId="0" applyNumberFormat="1" applyFont="1" applyFill="1" applyBorder="1" applyAlignment="1">
      <alignment horizontal="center" wrapText="1"/>
    </xf>
    <xf numFmtId="2" fontId="25" fillId="3" borderId="65" xfId="0" applyNumberFormat="1" applyFont="1" applyFill="1" applyBorder="1" applyAlignment="1">
      <alignment horizontal="center" wrapText="1"/>
    </xf>
    <xf numFmtId="0" fontId="23" fillId="0" borderId="0" xfId="0" applyFont="1" applyAlignment="1">
      <alignment horizontal="center" vertical="center" wrapText="1"/>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5" fillId="14" borderId="43" xfId="0" applyNumberFormat="1" applyFont="1" applyFill="1" applyBorder="1" applyAlignment="1">
      <alignment horizontal="center" vertical="center" wrapText="1"/>
    </xf>
    <xf numFmtId="2" fontId="25" fillId="14" borderId="66" xfId="0" applyNumberFormat="1" applyFont="1" applyFill="1" applyBorder="1" applyAlignment="1">
      <alignment horizontal="center" vertical="center" wrapText="1"/>
    </xf>
    <xf numFmtId="0" fontId="25" fillId="11" borderId="27" xfId="0" applyFont="1" applyFill="1" applyBorder="1" applyAlignment="1">
      <alignment horizontal="center" vertical="center" wrapText="1"/>
    </xf>
    <xf numFmtId="0" fontId="25" fillId="11" borderId="56"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5" fillId="20" borderId="6" xfId="0" applyFont="1" applyFill="1" applyBorder="1" applyAlignment="1">
      <alignment horizontal="center" vertical="center" wrapText="1"/>
    </xf>
    <xf numFmtId="0" fontId="25" fillId="20" borderId="6" xfId="0" applyFont="1" applyFill="1" applyBorder="1" applyAlignment="1">
      <alignment horizontal="center" vertical="center"/>
    </xf>
    <xf numFmtId="0" fontId="37" fillId="20" borderId="68" xfId="1" applyFont="1" applyFill="1" applyBorder="1" applyAlignment="1" applyProtection="1">
      <alignment horizontal="center" vertical="center" wrapText="1"/>
    </xf>
    <xf numFmtId="0" fontId="37" fillId="20" borderId="31" xfId="1" applyFont="1" applyFill="1" applyBorder="1" applyAlignment="1" applyProtection="1">
      <alignment horizontal="center" vertical="center"/>
    </xf>
    <xf numFmtId="0" fontId="37" fillId="20" borderId="69"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37" fillId="0" borderId="0" xfId="1" applyFont="1" applyFill="1" applyBorder="1" applyAlignment="1" applyProtection="1">
      <alignment horizontal="center" vertical="center"/>
      <protection locked="0"/>
    </xf>
    <xf numFmtId="0" fontId="43" fillId="8" borderId="14" xfId="0" applyFont="1" applyFill="1" applyBorder="1" applyAlignment="1">
      <alignment horizontal="left" vertical="center"/>
    </xf>
    <xf numFmtId="0" fontId="43" fillId="8" borderId="49" xfId="0" applyFont="1" applyFill="1" applyBorder="1" applyAlignment="1">
      <alignment horizontal="left" vertical="center"/>
    </xf>
    <xf numFmtId="0" fontId="43" fillId="8" borderId="0" xfId="0" applyFont="1" applyFill="1" applyAlignment="1">
      <alignment horizontal="left" vertical="center"/>
    </xf>
    <xf numFmtId="0" fontId="43" fillId="8" borderId="53" xfId="0" applyFont="1" applyFill="1" applyBorder="1" applyAlignment="1">
      <alignment horizontal="left" vertical="center"/>
    </xf>
    <xf numFmtId="0" fontId="51" fillId="8" borderId="23" xfId="0" applyFont="1" applyFill="1" applyBorder="1" applyAlignment="1">
      <alignment horizontal="center" vertical="center"/>
    </xf>
    <xf numFmtId="0" fontId="51" fillId="8" borderId="26" xfId="0" applyFont="1" applyFill="1" applyBorder="1" applyAlignment="1">
      <alignment horizontal="center" vertical="center"/>
    </xf>
    <xf numFmtId="0" fontId="51" fillId="8" borderId="65" xfId="0" applyFont="1" applyFill="1" applyBorder="1" applyAlignment="1">
      <alignment horizontal="center" vertical="center"/>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5" fillId="8" borderId="24" xfId="0" applyFont="1" applyFill="1" applyBorder="1" applyAlignment="1">
      <alignment horizontal="right" vertical="center" wrapText="1"/>
    </xf>
    <xf numFmtId="0" fontId="25" fillId="8" borderId="6" xfId="0" applyFont="1" applyFill="1" applyBorder="1" applyAlignment="1">
      <alignment horizontal="right" vertical="center" wrapText="1"/>
    </xf>
    <xf numFmtId="0" fontId="25" fillId="8" borderId="62" xfId="0" applyFont="1" applyFill="1" applyBorder="1" applyAlignment="1">
      <alignment horizontal="right" vertical="center" wrapText="1"/>
    </xf>
    <xf numFmtId="0" fontId="25"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25" fillId="7" borderId="68" xfId="0" applyFont="1" applyFill="1" applyBorder="1" applyAlignment="1">
      <alignment horizontal="center" vertical="center"/>
    </xf>
    <xf numFmtId="0" fontId="25" fillId="7" borderId="31" xfId="0" applyFont="1" applyFill="1" applyBorder="1" applyAlignment="1">
      <alignment horizontal="center" vertical="center"/>
    </xf>
    <xf numFmtId="0" fontId="25" fillId="7" borderId="69" xfId="0" applyFont="1" applyFill="1" applyBorder="1" applyAlignment="1">
      <alignment horizontal="center" vertical="center"/>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25" fillId="0" borderId="5" xfId="0" applyFont="1" applyBorder="1" applyAlignment="1">
      <alignment horizontal="center" vertical="center"/>
    </xf>
    <xf numFmtId="0" fontId="25" fillId="8" borderId="70" xfId="0" applyFont="1" applyFill="1" applyBorder="1" applyAlignment="1">
      <alignment horizontal="right" vertical="center" wrapText="1"/>
    </xf>
    <xf numFmtId="0" fontId="25"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0" fillId="25" borderId="52" xfId="0" applyFill="1" applyBorder="1" applyAlignment="1">
      <alignment horizontal="center"/>
    </xf>
    <xf numFmtId="0" fontId="0" fillId="25" borderId="19" xfId="0" applyFill="1" applyBorder="1" applyAlignment="1">
      <alignment horizontal="center"/>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27"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0" fillId="25" borderId="6" xfId="0" applyFill="1" applyBorder="1" applyAlignment="1">
      <alignment horizontal="center"/>
    </xf>
    <xf numFmtId="0" fontId="0" fillId="25" borderId="41" xfId="0" applyFill="1" applyBorder="1" applyAlignment="1">
      <alignment horizontal="center"/>
    </xf>
    <xf numFmtId="0" fontId="25" fillId="16" borderId="23" xfId="0" applyFont="1" applyFill="1" applyBorder="1" applyAlignment="1">
      <alignment horizontal="center" vertical="center" wrapText="1"/>
    </xf>
    <xf numFmtId="0" fontId="25" fillId="16" borderId="26" xfId="0" applyFont="1" applyFill="1" applyBorder="1" applyAlignment="1">
      <alignment horizontal="center" vertical="center" wrapText="1"/>
    </xf>
    <xf numFmtId="0" fontId="25" fillId="16" borderId="65"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10" borderId="59" xfId="0" applyFont="1" applyFill="1" applyBorder="1" applyAlignment="1">
      <alignment horizontal="center" vertical="center" wrapText="1"/>
    </xf>
    <xf numFmtId="0" fontId="0" fillId="25" borderId="72" xfId="0" applyFill="1" applyBorder="1" applyAlignment="1">
      <alignment horizontal="center"/>
    </xf>
    <xf numFmtId="0" fontId="0" fillId="25" borderId="18" xfId="0" applyFill="1" applyBorder="1" applyAlignment="1">
      <alignment horizontal="center"/>
    </xf>
    <xf numFmtId="0" fontId="37" fillId="23" borderId="8" xfId="1" applyFont="1" applyFill="1" applyBorder="1" applyAlignment="1" applyProtection="1">
      <alignment horizontal="center" vertical="center"/>
      <protection locked="0"/>
    </xf>
    <xf numFmtId="0" fontId="37" fillId="23" borderId="12" xfId="1" applyFont="1" applyFill="1" applyBorder="1" applyAlignment="1" applyProtection="1">
      <alignment horizontal="center" vertical="center"/>
      <protection locked="0"/>
    </xf>
    <xf numFmtId="0" fontId="37" fillId="23" borderId="13" xfId="1" applyFont="1" applyFill="1" applyBorder="1" applyAlignment="1" applyProtection="1">
      <alignment horizontal="center" vertical="center"/>
      <protection locked="0"/>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25"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5" fillId="11" borderId="62"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43" fillId="18" borderId="0" xfId="0" applyFont="1" applyFill="1" applyAlignment="1">
      <alignment horizontal="left" vertical="center"/>
    </xf>
    <xf numFmtId="0" fontId="43" fillId="18" borderId="53" xfId="0" applyFont="1" applyFill="1" applyBorder="1" applyAlignment="1">
      <alignment horizontal="left" vertical="center"/>
    </xf>
    <xf numFmtId="0" fontId="29" fillId="18" borderId="14" xfId="0" applyFont="1" applyFill="1" applyBorder="1" applyAlignment="1">
      <alignment horizontal="left" vertical="center"/>
    </xf>
    <xf numFmtId="0" fontId="29" fillId="18" borderId="49" xfId="0" applyFont="1" applyFill="1" applyBorder="1" applyAlignment="1">
      <alignment horizontal="left" vertical="center"/>
    </xf>
    <xf numFmtId="0" fontId="25" fillId="16" borderId="25" xfId="0" applyFont="1" applyFill="1" applyBorder="1" applyAlignment="1">
      <alignment horizontal="right" vertical="center" wrapText="1"/>
    </xf>
    <xf numFmtId="0" fontId="25" fillId="16" borderId="26" xfId="0" applyFont="1" applyFill="1" applyBorder="1" applyAlignment="1">
      <alignment horizontal="right" vertical="center" wrapText="1"/>
    </xf>
    <xf numFmtId="0" fontId="25" fillId="16" borderId="65" xfId="0" applyFont="1" applyFill="1" applyBorder="1" applyAlignment="1">
      <alignment horizontal="right" vertical="center" wrapText="1"/>
    </xf>
    <xf numFmtId="0" fontId="27" fillId="19" borderId="25" xfId="0" applyFont="1" applyFill="1" applyBorder="1" applyAlignment="1">
      <alignment horizontal="center" vertical="center" wrapText="1"/>
    </xf>
    <xf numFmtId="0" fontId="27" fillId="19" borderId="26" xfId="0" applyFont="1" applyFill="1" applyBorder="1" applyAlignment="1">
      <alignment horizontal="center" vertical="center" wrapText="1"/>
    </xf>
    <xf numFmtId="0" fontId="27" fillId="19" borderId="59" xfId="0" applyFont="1" applyFill="1" applyBorder="1" applyAlignment="1">
      <alignment horizontal="center" vertical="center" wrapText="1"/>
    </xf>
    <xf numFmtId="0" fontId="51" fillId="19" borderId="45" xfId="0" applyFont="1" applyFill="1" applyBorder="1" applyAlignment="1">
      <alignment horizontal="right" vertical="center" wrapText="1"/>
    </xf>
    <xf numFmtId="0" fontId="51" fillId="19" borderId="14" xfId="0" applyFont="1" applyFill="1" applyBorder="1" applyAlignment="1">
      <alignment horizontal="right" vertical="center" wrapText="1"/>
    </xf>
    <xf numFmtId="0" fontId="51" fillId="19" borderId="49" xfId="0" applyFont="1" applyFill="1" applyBorder="1" applyAlignment="1">
      <alignment horizontal="right" vertical="center" wrapText="1"/>
    </xf>
    <xf numFmtId="0" fontId="51" fillId="19" borderId="6" xfId="0" applyFont="1" applyFill="1" applyBorder="1" applyAlignment="1">
      <alignment horizontal="center" vertical="center"/>
    </xf>
    <xf numFmtId="0" fontId="51" fillId="19" borderId="5" xfId="0" applyFont="1" applyFill="1" applyBorder="1" applyAlignment="1">
      <alignment horizontal="center" vertical="center"/>
    </xf>
    <xf numFmtId="0" fontId="27" fillId="11" borderId="26" xfId="0" applyFont="1" applyFill="1" applyBorder="1" applyAlignment="1">
      <alignment horizontal="left" vertical="center"/>
    </xf>
    <xf numFmtId="0" fontId="27" fillId="11" borderId="65" xfId="0" applyFont="1" applyFill="1" applyBorder="1" applyAlignment="1">
      <alignment horizontal="left" vertical="center"/>
    </xf>
    <xf numFmtId="0" fontId="51" fillId="8" borderId="23" xfId="0" applyFont="1" applyFill="1" applyBorder="1" applyAlignment="1">
      <alignment horizontal="right" vertical="center" wrapText="1"/>
    </xf>
    <xf numFmtId="0" fontId="51" fillId="8" borderId="26" xfId="0" applyFont="1" applyFill="1" applyBorder="1" applyAlignment="1">
      <alignment horizontal="right" vertical="center" wrapText="1"/>
    </xf>
    <xf numFmtId="0" fontId="51" fillId="8" borderId="65" xfId="0" applyFont="1" applyFill="1" applyBorder="1" applyAlignment="1">
      <alignment horizontal="right" vertical="center" wrapText="1"/>
    </xf>
    <xf numFmtId="0" fontId="43" fillId="17" borderId="0" xfId="0" applyFont="1" applyFill="1" applyAlignment="1">
      <alignment horizontal="left" vertical="center"/>
    </xf>
    <xf numFmtId="0" fontId="43" fillId="17" borderId="53" xfId="0" applyFont="1" applyFill="1" applyBorder="1" applyAlignment="1">
      <alignment horizontal="left" vertical="center"/>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59" xfId="0" applyFont="1" applyBorder="1" applyAlignment="1">
      <alignment horizontal="center" vertical="center" wrapText="1"/>
    </xf>
    <xf numFmtId="2" fontId="37" fillId="20" borderId="26" xfId="1" applyNumberFormat="1" applyFont="1" applyFill="1" applyBorder="1" applyAlignment="1" applyProtection="1">
      <alignment horizontal="left" vertical="center"/>
    </xf>
    <xf numFmtId="2" fontId="37" fillId="20" borderId="65" xfId="1" applyNumberFormat="1" applyFont="1" applyFill="1" applyBorder="1" applyAlignment="1" applyProtection="1">
      <alignment horizontal="left"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59" xfId="0" applyFont="1" applyFill="1" applyBorder="1" applyAlignment="1">
      <alignment horizontal="center" vertical="center"/>
    </xf>
    <xf numFmtId="0" fontId="39" fillId="5" borderId="68" xfId="0" applyFont="1" applyFill="1" applyBorder="1" applyAlignment="1">
      <alignment horizontal="center" vertical="center"/>
    </xf>
    <xf numFmtId="0" fontId="39" fillId="5" borderId="31" xfId="0" applyFont="1" applyFill="1" applyBorder="1" applyAlignment="1">
      <alignment horizontal="center" vertical="center"/>
    </xf>
    <xf numFmtId="0" fontId="39" fillId="5" borderId="69" xfId="0" applyFont="1" applyFill="1" applyBorder="1" applyAlignment="1">
      <alignment horizontal="center" vertical="center"/>
    </xf>
    <xf numFmtId="0" fontId="37" fillId="0" borderId="2" xfId="1" applyFont="1" applyFill="1" applyBorder="1" applyAlignment="1" applyProtection="1">
      <alignment horizontal="center" vertical="center"/>
      <protection locked="0"/>
    </xf>
    <xf numFmtId="0" fontId="37" fillId="0" borderId="2" xfId="1" applyFont="1" applyBorder="1" applyAlignment="1" applyProtection="1">
      <alignment horizontal="center" vertical="center" wrapText="1"/>
    </xf>
    <xf numFmtId="0" fontId="37" fillId="0" borderId="31" xfId="1" applyFont="1" applyFill="1" applyBorder="1" applyAlignment="1" applyProtection="1">
      <alignment horizontal="center" vertical="center"/>
      <protection locked="0"/>
    </xf>
    <xf numFmtId="0" fontId="37" fillId="14" borderId="68" xfId="1" applyFont="1" applyFill="1" applyBorder="1" applyAlignment="1" applyProtection="1">
      <alignment horizontal="center" vertical="center"/>
    </xf>
    <xf numFmtId="0" fontId="37" fillId="14" borderId="31" xfId="1" applyFont="1" applyFill="1" applyBorder="1" applyAlignment="1" applyProtection="1">
      <alignment horizontal="center" vertical="center"/>
    </xf>
    <xf numFmtId="0" fontId="37" fillId="14" borderId="69" xfId="1" applyFont="1" applyFill="1" applyBorder="1" applyAlignment="1" applyProtection="1">
      <alignment horizontal="center" vertical="center"/>
    </xf>
    <xf numFmtId="0" fontId="37" fillId="26" borderId="9" xfId="1" applyFont="1" applyFill="1" applyBorder="1" applyAlignment="1" applyProtection="1">
      <alignment horizontal="center" vertical="center"/>
      <protection locked="0"/>
    </xf>
    <xf numFmtId="0" fontId="37" fillId="26" borderId="27" xfId="1" applyFont="1" applyFill="1" applyBorder="1" applyAlignment="1" applyProtection="1">
      <alignment horizontal="center" vertical="center"/>
      <protection locked="0"/>
    </xf>
    <xf numFmtId="0" fontId="37" fillId="26" borderId="56" xfId="1"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27" fillId="7" borderId="68" xfId="0" applyFont="1" applyFill="1" applyBorder="1" applyAlignment="1">
      <alignment horizontal="center" vertical="top" wrapText="1"/>
    </xf>
    <xf numFmtId="0" fontId="27" fillId="7" borderId="31" xfId="0" applyFont="1" applyFill="1" applyBorder="1" applyAlignment="1">
      <alignment horizontal="center" vertical="top" wrapText="1"/>
    </xf>
    <xf numFmtId="0" fontId="27" fillId="7" borderId="69" xfId="0" applyFont="1" applyFill="1" applyBorder="1" applyAlignment="1">
      <alignment horizontal="center" vertical="top" wrapText="1"/>
    </xf>
  </cellXfs>
  <cellStyles count="3">
    <cellStyle name="Hyperlink" xfId="1" builtinId="8"/>
    <cellStyle name="Normal" xfId="0" builtinId="0"/>
    <cellStyle name="Percent" xfId="2" builtinId="5"/>
  </cellStyles>
  <dxfs count="53">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ont>
        <color auto="1"/>
      </font>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Radio" firstButton="1" fmlaLink="$C$10"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C$18"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file>

<file path=xl/ctrlProps/ctrlProp369.xml><?xml version="1.0" encoding="utf-8"?>
<formControlPr xmlns="http://schemas.microsoft.com/office/spreadsheetml/2009/9/main" objectType="GBox"/>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C$27"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C$34"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Drop" dropStyle="combo" dx="31" fmlaLink="$AL$8" fmlaRange="cups1" noThreeD="1" sel="1" val="0"/>
</file>

<file path=xl/ctrlProps/ctrlProp381.xml><?xml version="1.0" encoding="utf-8"?>
<formControlPr xmlns="http://schemas.microsoft.com/office/spreadsheetml/2009/9/main" objectType="Drop" dropStyle="combo" dx="31" fmlaLink="$AL$9" fmlaRange="cups1" noThreeD="1" sel="1" val="0"/>
</file>

<file path=xl/ctrlProps/ctrlProp382.xml><?xml version="1.0" encoding="utf-8"?>
<formControlPr xmlns="http://schemas.microsoft.com/office/spreadsheetml/2009/9/main" objectType="Drop" dropStyle="combo" dx="31" fmlaLink="$AT$8" fmlaRange="cups1" noThreeD="1" sel="1" val="0"/>
</file>

<file path=xl/ctrlProps/ctrlProp383.xml><?xml version="1.0" encoding="utf-8"?>
<formControlPr xmlns="http://schemas.microsoft.com/office/spreadsheetml/2009/9/main" objectType="Drop" dropStyle="combo" dx="31" fmlaLink="$AT$9" fmlaRange="cups1" noThreeD="1" sel="1" val="0"/>
</file>

<file path=xl/ctrlProps/ctrlProp384.xml><?xml version="1.0" encoding="utf-8"?>
<formControlPr xmlns="http://schemas.microsoft.com/office/spreadsheetml/2009/9/main" objectType="Drop" dropStyle="combo" dx="31" fmlaLink="$AT$10" fmlaRange="cups1" noThreeD="1" sel="1" val="0"/>
</file>

<file path=xl/ctrlProps/ctrlProp385.xml><?xml version="1.0" encoding="utf-8"?>
<formControlPr xmlns="http://schemas.microsoft.com/office/spreadsheetml/2009/9/main" objectType="Drop" dropStyle="combo" dx="31" fmlaLink="$AT$11" fmlaRange="cups1" noThreeD="1" sel="1" val="0"/>
</file>

<file path=xl/ctrlProps/ctrlProp386.xml><?xml version="1.0" encoding="utf-8"?>
<formControlPr xmlns="http://schemas.microsoft.com/office/spreadsheetml/2009/9/main" objectType="Drop" dropStyle="combo" dx="31" fmlaLink="$AT$12" fmlaRange="cups1" noThreeD="1" sel="1" val="0"/>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I$10"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L$45" lockText="1" noThreeD="1"/>
</file>

<file path=xl/ctrlProps/ctrlProp396.xml><?xml version="1.0" encoding="utf-8"?>
<formControlPr xmlns="http://schemas.microsoft.com/office/spreadsheetml/2009/9/main" objectType="CheckBox" fmlaLink="$L$46" lockText="1" noThreeD="1"/>
</file>

<file path=xl/ctrlProps/ctrlProp397.xml><?xml version="1.0" encoding="utf-8"?>
<formControlPr xmlns="http://schemas.microsoft.com/office/spreadsheetml/2009/9/main" objectType="CheckBox" fmlaLink="$L$47" lockText="1" noThreeD="1"/>
</file>

<file path=xl/ctrlProps/ctrlProp398.xml><?xml version="1.0" encoding="utf-8"?>
<formControlPr xmlns="http://schemas.microsoft.com/office/spreadsheetml/2009/9/main" objectType="CheckBox" fmlaLink="$L$50" lockText="1" noThreeD="1"/>
</file>

<file path=xl/ctrlProps/ctrlProp3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10277475</xdr:colOff>
      <xdr:row>0</xdr:row>
      <xdr:rowOff>647700</xdr:rowOff>
    </xdr:to>
    <xdr:pic>
      <xdr:nvPicPr>
        <xdr:cNvPr id="39955" name="Picture 1">
          <a:extLst>
            <a:ext uri="{FF2B5EF4-FFF2-40B4-BE49-F238E27FC236}">
              <a16:creationId xmlns:a16="http://schemas.microsoft.com/office/drawing/2014/main" id="{00000000-0008-0000-0100-0000139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7418" name="Drop Down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7420" name="Drop Down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7421" name="Drop Down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7422" name="Drop Down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7423" name="Drop Down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7424" name="Drop Down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7425" name="Drop Down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7426" name="Drop Down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7427" name="Drop Down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7428" name="Drop Down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7434" name="Drop Down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7435" name="Drop Down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7436" name="Drop Down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7437" name="Drop Down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7438" name="Drop Down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643454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B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B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B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B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B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5%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5%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9" Type="http://schemas.openxmlformats.org/officeDocument/2006/relationships/ctrlProp" Target="../ctrlProps/ctrlProp394.xml"/><Relationship Id="rId21" Type="http://schemas.openxmlformats.org/officeDocument/2006/relationships/ctrlProp" Target="../ctrlProps/ctrlProp376.xml"/><Relationship Id="rId34" Type="http://schemas.openxmlformats.org/officeDocument/2006/relationships/ctrlProp" Target="../ctrlProps/ctrlProp389.xml"/><Relationship Id="rId42" Type="http://schemas.openxmlformats.org/officeDocument/2006/relationships/ctrlProp" Target="../ctrlProps/ctrlProp397.xml"/><Relationship Id="rId7" Type="http://schemas.openxmlformats.org/officeDocument/2006/relationships/ctrlProp" Target="../ctrlProps/ctrlProp362.xml"/><Relationship Id="rId2" Type="http://schemas.openxmlformats.org/officeDocument/2006/relationships/drawing" Target="../drawings/drawing9.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41" Type="http://schemas.openxmlformats.org/officeDocument/2006/relationships/ctrlProp" Target="../ctrlProps/ctrlProp396.xml"/><Relationship Id="rId1" Type="http://schemas.openxmlformats.org/officeDocument/2006/relationships/printerSettings" Target="../printerSettings/printerSettings11.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37" Type="http://schemas.openxmlformats.org/officeDocument/2006/relationships/ctrlProp" Target="../ctrlProps/ctrlProp392.xml"/><Relationship Id="rId40" Type="http://schemas.openxmlformats.org/officeDocument/2006/relationships/ctrlProp" Target="../ctrlProps/ctrlProp395.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36" Type="http://schemas.openxmlformats.org/officeDocument/2006/relationships/ctrlProp" Target="../ctrlProps/ctrlProp391.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4" Type="http://schemas.openxmlformats.org/officeDocument/2006/relationships/ctrlProp" Target="../ctrlProps/ctrlProp399.xml"/><Relationship Id="rId4" Type="http://schemas.openxmlformats.org/officeDocument/2006/relationships/vmlDrawing" Target="../drawings/vmlDrawing17.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35" Type="http://schemas.openxmlformats.org/officeDocument/2006/relationships/ctrlProp" Target="../ctrlProps/ctrlProp390.xml"/><Relationship Id="rId43" Type="http://schemas.openxmlformats.org/officeDocument/2006/relationships/ctrlProp" Target="../ctrlProps/ctrlProp398.xml"/><Relationship Id="rId8" Type="http://schemas.openxmlformats.org/officeDocument/2006/relationships/ctrlProp" Target="../ctrlProps/ctrlProp363.xml"/><Relationship Id="rId3" Type="http://schemas.openxmlformats.org/officeDocument/2006/relationships/vmlDrawing" Target="../drawings/vmlDrawing16.v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38" Type="http://schemas.openxmlformats.org/officeDocument/2006/relationships/ctrlProp" Target="../ctrlProps/ctrlProp3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110" zoomScaleNormal="110" workbookViewId="0">
      <selection activeCell="A3" sqref="A3"/>
    </sheetView>
  </sheetViews>
  <sheetFormatPr defaultColWidth="0" defaultRowHeight="15" x14ac:dyDescent="0.25"/>
  <cols>
    <col min="1" max="1" width="154.140625" style="38" customWidth="1"/>
    <col min="2" max="2" width="2.42578125" style="38" customWidth="1"/>
    <col min="3" max="16384" width="154.140625" hidden="1"/>
  </cols>
  <sheetData>
    <row r="1" spans="1:2" ht="69.75" customHeight="1" x14ac:dyDescent="0.25"/>
    <row r="2" spans="1:2" ht="20.25" x14ac:dyDescent="0.3">
      <c r="A2" s="39" t="s">
        <v>216</v>
      </c>
      <c r="B2" s="39"/>
    </row>
    <row r="3" spans="1:2" ht="20.25" x14ac:dyDescent="0.3">
      <c r="A3" s="375">
        <v>45072</v>
      </c>
      <c r="B3" s="39"/>
    </row>
    <row r="4" spans="1:2" ht="24" customHeight="1" thickBot="1" x14ac:dyDescent="0.3">
      <c r="A4" s="94"/>
      <c r="B4" s="54"/>
    </row>
    <row r="5" spans="1:2" ht="15.75" x14ac:dyDescent="0.25">
      <c r="A5" s="45" t="s">
        <v>15</v>
      </c>
      <c r="B5" s="55"/>
    </row>
    <row r="6" spans="1:2" ht="15.75" x14ac:dyDescent="0.25">
      <c r="A6" s="51" t="s">
        <v>16</v>
      </c>
      <c r="B6" s="56"/>
    </row>
    <row r="7" spans="1:2" ht="15.75" x14ac:dyDescent="0.25">
      <c r="A7" s="46" t="s">
        <v>17</v>
      </c>
      <c r="B7" s="57"/>
    </row>
    <row r="8" spans="1:2" ht="15.75" x14ac:dyDescent="0.25">
      <c r="A8" s="44" t="s">
        <v>18</v>
      </c>
      <c r="B8" s="53"/>
    </row>
    <row r="9" spans="1:2" ht="15.75" x14ac:dyDescent="0.25">
      <c r="A9" s="44" t="s">
        <v>19</v>
      </c>
      <c r="B9" s="53"/>
    </row>
    <row r="10" spans="1:2" ht="15.75" x14ac:dyDescent="0.25">
      <c r="A10" s="44" t="s">
        <v>20</v>
      </c>
      <c r="B10" s="53"/>
    </row>
    <row r="11" spans="1:2" ht="15.75" x14ac:dyDescent="0.25">
      <c r="A11" s="44" t="s">
        <v>21</v>
      </c>
      <c r="B11" s="53"/>
    </row>
    <row r="12" spans="1:2" ht="15.75" x14ac:dyDescent="0.25">
      <c r="A12" s="44" t="s">
        <v>22</v>
      </c>
      <c r="B12" s="53"/>
    </row>
    <row r="13" spans="1:2" ht="15.75" x14ac:dyDescent="0.25">
      <c r="A13" s="47" t="s">
        <v>395</v>
      </c>
      <c r="B13" s="58"/>
    </row>
    <row r="14" spans="1:2" ht="15.75" x14ac:dyDescent="0.25">
      <c r="A14" s="47" t="s">
        <v>23</v>
      </c>
      <c r="B14" s="58"/>
    </row>
    <row r="15" spans="1:2" ht="30" customHeight="1" x14ac:dyDescent="0.25">
      <c r="A15" s="44" t="s">
        <v>414</v>
      </c>
      <c r="B15" s="53"/>
    </row>
    <row r="16" spans="1:2" ht="31.5" x14ac:dyDescent="0.25">
      <c r="A16" s="44" t="s">
        <v>415</v>
      </c>
      <c r="B16" s="53"/>
    </row>
    <row r="17" spans="1:2" ht="15.75" x14ac:dyDescent="0.25">
      <c r="A17" s="48" t="s">
        <v>24</v>
      </c>
      <c r="B17" s="59"/>
    </row>
    <row r="18" spans="1:2" ht="32.25" thickBot="1" x14ac:dyDescent="0.3">
      <c r="A18" s="50" t="s">
        <v>25</v>
      </c>
      <c r="B18" s="59"/>
    </row>
    <row r="19" spans="1:2" ht="15.75" thickBot="1" x14ac:dyDescent="0.3"/>
    <row r="20" spans="1:2" ht="15.75" x14ac:dyDescent="0.25">
      <c r="A20" s="45" t="s">
        <v>26</v>
      </c>
      <c r="B20" s="55"/>
    </row>
    <row r="21" spans="1:2" ht="15.75" x14ac:dyDescent="0.25">
      <c r="A21" s="44" t="s">
        <v>71</v>
      </c>
      <c r="B21" s="53"/>
    </row>
    <row r="22" spans="1:2" ht="15.75" x14ac:dyDescent="0.25">
      <c r="A22" s="44" t="s">
        <v>69</v>
      </c>
      <c r="B22" s="53"/>
    </row>
    <row r="23" spans="1:2" ht="15.75" x14ac:dyDescent="0.25">
      <c r="A23" s="44" t="s">
        <v>27</v>
      </c>
      <c r="B23" s="53"/>
    </row>
    <row r="24" spans="1:2" ht="15.75" x14ac:dyDescent="0.25">
      <c r="A24" s="44" t="s">
        <v>28</v>
      </c>
      <c r="B24" s="53"/>
    </row>
    <row r="25" spans="1:2" ht="16.5" thickBot="1" x14ac:dyDescent="0.3">
      <c r="A25" s="49" t="s">
        <v>29</v>
      </c>
      <c r="B25" s="60"/>
    </row>
    <row r="26" spans="1:2" ht="16.5" thickBot="1" x14ac:dyDescent="0.3">
      <c r="A26" s="89"/>
      <c r="B26" s="53"/>
    </row>
    <row r="27" spans="1:2" ht="15.75" x14ac:dyDescent="0.25">
      <c r="A27" s="376" t="s">
        <v>30</v>
      </c>
      <c r="B27" s="61"/>
    </row>
    <row r="28" spans="1:2" ht="16.5" thickBot="1" x14ac:dyDescent="0.3">
      <c r="A28" s="67" t="s">
        <v>60</v>
      </c>
      <c r="B28" s="53"/>
    </row>
    <row r="29" spans="1:2" ht="16.5" thickBot="1" x14ac:dyDescent="0.3">
      <c r="A29" s="89"/>
      <c r="B29" s="53"/>
    </row>
    <row r="30" spans="1:2" ht="15.75" x14ac:dyDescent="0.25">
      <c r="A30" s="73" t="s">
        <v>371</v>
      </c>
      <c r="B30" s="62"/>
    </row>
    <row r="31" spans="1:2" ht="15.75" x14ac:dyDescent="0.25">
      <c r="A31" s="86" t="s">
        <v>416</v>
      </c>
      <c r="B31" s="63"/>
    </row>
    <row r="32" spans="1:2" ht="31.5" x14ac:dyDescent="0.25">
      <c r="A32" s="44" t="s">
        <v>35</v>
      </c>
      <c r="B32" s="53"/>
    </row>
    <row r="33" spans="1:2" ht="15.75" x14ac:dyDescent="0.25">
      <c r="A33" s="44" t="s">
        <v>34</v>
      </c>
      <c r="B33" s="53"/>
    </row>
    <row r="34" spans="1:2" ht="31.5" x14ac:dyDescent="0.25">
      <c r="A34" s="44" t="s">
        <v>70</v>
      </c>
      <c r="B34" s="53"/>
    </row>
    <row r="35" spans="1:2" ht="15.75" x14ac:dyDescent="0.25">
      <c r="A35" s="44" t="s">
        <v>31</v>
      </c>
      <c r="B35" s="53"/>
    </row>
    <row r="36" spans="1:2" ht="15.75" x14ac:dyDescent="0.25">
      <c r="A36" s="44" t="s">
        <v>36</v>
      </c>
      <c r="B36" s="53"/>
    </row>
    <row r="37" spans="1:2" ht="15.75" x14ac:dyDescent="0.25">
      <c r="A37" s="52" t="s">
        <v>32</v>
      </c>
      <c r="B37" s="53"/>
    </row>
    <row r="38" spans="1:2" ht="15.75" x14ac:dyDescent="0.25">
      <c r="A38" s="86" t="s">
        <v>417</v>
      </c>
      <c r="B38" s="63"/>
    </row>
    <row r="39" spans="1:2" ht="15.75" x14ac:dyDescent="0.25">
      <c r="A39" s="44" t="s">
        <v>72</v>
      </c>
      <c r="B39" s="53"/>
    </row>
    <row r="40" spans="1:2" ht="15.75" x14ac:dyDescent="0.25">
      <c r="A40" s="44" t="s">
        <v>279</v>
      </c>
      <c r="B40" s="53"/>
    </row>
    <row r="41" spans="1:2" ht="15.75" x14ac:dyDescent="0.25">
      <c r="A41" s="44" t="s">
        <v>280</v>
      </c>
      <c r="B41" s="53"/>
    </row>
    <row r="42" spans="1:2" ht="31.5" x14ac:dyDescent="0.25">
      <c r="A42" s="44" t="s">
        <v>281</v>
      </c>
      <c r="B42" s="53"/>
    </row>
    <row r="43" spans="1:2" ht="15.75" x14ac:dyDescent="0.25">
      <c r="A43" s="44" t="s">
        <v>33</v>
      </c>
      <c r="B43" s="53"/>
    </row>
    <row r="44" spans="1:2" ht="35.25" customHeight="1" thickBot="1" x14ac:dyDescent="0.3">
      <c r="A44" s="67" t="s">
        <v>61</v>
      </c>
      <c r="B44" s="53"/>
    </row>
    <row r="45" spans="1:2" ht="15.75" customHeight="1" thickBot="1" x14ac:dyDescent="0.3">
      <c r="A45" s="89"/>
      <c r="B45" s="53"/>
    </row>
    <row r="46" spans="1:2" ht="15.75" x14ac:dyDescent="0.25">
      <c r="A46" s="99" t="s">
        <v>372</v>
      </c>
      <c r="B46" s="63"/>
    </row>
    <row r="47" spans="1:2" ht="16.5" thickBot="1" x14ac:dyDescent="0.3">
      <c r="A47" s="358" t="s">
        <v>396</v>
      </c>
      <c r="B47" s="53"/>
    </row>
    <row r="48" spans="1:2" ht="39.75" thickBot="1" x14ac:dyDescent="0.4">
      <c r="A48" s="100" t="s">
        <v>87</v>
      </c>
      <c r="B48" s="53"/>
    </row>
    <row r="49" spans="1:2" ht="24" customHeight="1" x14ac:dyDescent="0.25">
      <c r="A49" s="357" t="s">
        <v>418</v>
      </c>
      <c r="B49" s="53"/>
    </row>
    <row r="50" spans="1:2" ht="31.5" x14ac:dyDescent="0.25">
      <c r="A50" s="99" t="s">
        <v>397</v>
      </c>
      <c r="B50" s="53"/>
    </row>
    <row r="51" spans="1:2" ht="15.75" x14ac:dyDescent="0.25">
      <c r="A51" s="43" t="s">
        <v>373</v>
      </c>
      <c r="B51" s="63"/>
    </row>
    <row r="52" spans="1:2" ht="15.75" x14ac:dyDescent="0.25">
      <c r="A52" s="99" t="s">
        <v>374</v>
      </c>
      <c r="B52" s="53"/>
    </row>
    <row r="53" spans="1:2" ht="31.5" x14ac:dyDescent="0.25">
      <c r="A53" s="358" t="s">
        <v>398</v>
      </c>
      <c r="B53" s="53"/>
    </row>
    <row r="54" spans="1:2" ht="15.75" x14ac:dyDescent="0.25">
      <c r="A54" s="87" t="s">
        <v>399</v>
      </c>
      <c r="B54" s="40"/>
    </row>
    <row r="55" spans="1:2" ht="15.75" x14ac:dyDescent="0.25">
      <c r="A55" s="359" t="s">
        <v>419</v>
      </c>
      <c r="B55" s="63"/>
    </row>
    <row r="56" spans="1:2" ht="15.75" x14ac:dyDescent="0.25">
      <c r="A56" s="87" t="s">
        <v>400</v>
      </c>
      <c r="B56" s="63"/>
    </row>
    <row r="57" spans="1:2" ht="15.75" x14ac:dyDescent="0.25">
      <c r="A57" s="87" t="s">
        <v>401</v>
      </c>
      <c r="B57" s="63"/>
    </row>
    <row r="58" spans="1:2" ht="15.75" x14ac:dyDescent="0.25">
      <c r="A58" s="87" t="s">
        <v>402</v>
      </c>
      <c r="B58" s="63"/>
    </row>
    <row r="59" spans="1:2" ht="15.75" x14ac:dyDescent="0.25">
      <c r="A59" s="87" t="s">
        <v>403</v>
      </c>
      <c r="B59" s="63"/>
    </row>
    <row r="60" spans="1:2" ht="15.75" x14ac:dyDescent="0.25">
      <c r="A60" s="43" t="s">
        <v>404</v>
      </c>
      <c r="B60" s="63"/>
    </row>
    <row r="61" spans="1:2" ht="15.75" x14ac:dyDescent="0.25">
      <c r="A61" s="99" t="s">
        <v>420</v>
      </c>
      <c r="B61" s="63"/>
    </row>
    <row r="62" spans="1:2" ht="15.75" x14ac:dyDescent="0.25">
      <c r="A62" s="43" t="s">
        <v>375</v>
      </c>
      <c r="B62" s="63"/>
    </row>
    <row r="63" spans="1:2" ht="15.75" x14ac:dyDescent="0.25">
      <c r="A63" s="43" t="s">
        <v>376</v>
      </c>
      <c r="B63" s="63"/>
    </row>
    <row r="64" spans="1:2" ht="16.5" thickBot="1" x14ac:dyDescent="0.3">
      <c r="A64" s="360" t="s">
        <v>405</v>
      </c>
      <c r="B64" s="63"/>
    </row>
    <row r="65" spans="1:2" ht="16.5" thickBot="1" x14ac:dyDescent="0.3">
      <c r="A65" s="89"/>
      <c r="B65" s="63"/>
    </row>
    <row r="66" spans="1:2" ht="15.75" x14ac:dyDescent="0.25">
      <c r="A66" s="68" t="s">
        <v>377</v>
      </c>
      <c r="B66" s="63"/>
    </row>
    <row r="67" spans="1:2" ht="15.75" x14ac:dyDescent="0.25">
      <c r="A67" s="41"/>
      <c r="B67" s="63"/>
    </row>
    <row r="68" spans="1:2" ht="31.5" x14ac:dyDescent="0.25">
      <c r="A68" s="42" t="s">
        <v>378</v>
      </c>
      <c r="B68" s="63"/>
    </row>
    <row r="69" spans="1:2" ht="15.75" x14ac:dyDescent="0.25">
      <c r="A69" s="42"/>
      <c r="B69" s="63"/>
    </row>
    <row r="70" spans="1:2" ht="15.75" x14ac:dyDescent="0.25">
      <c r="A70" s="42" t="s">
        <v>421</v>
      </c>
      <c r="B70" s="63"/>
    </row>
    <row r="71" spans="1:2" ht="15.75" x14ac:dyDescent="0.25">
      <c r="A71" s="42"/>
      <c r="B71" s="53"/>
    </row>
    <row r="72" spans="1:2" ht="15.75" x14ac:dyDescent="0.25">
      <c r="A72" s="42" t="s">
        <v>379</v>
      </c>
      <c r="B72" s="40"/>
    </row>
    <row r="73" spans="1:2" ht="15.75" x14ac:dyDescent="0.25">
      <c r="A73" s="42"/>
      <c r="B73" s="40"/>
    </row>
    <row r="74" spans="1:2" ht="15.75" x14ac:dyDescent="0.25">
      <c r="A74" s="42" t="s">
        <v>422</v>
      </c>
      <c r="B74" s="40"/>
    </row>
    <row r="75" spans="1:2" ht="15.75" x14ac:dyDescent="0.25">
      <c r="A75" s="42"/>
      <c r="B75" s="62"/>
    </row>
    <row r="76" spans="1:2" ht="31.5" x14ac:dyDescent="0.25">
      <c r="A76" s="42" t="s">
        <v>423</v>
      </c>
      <c r="B76" s="64"/>
    </row>
    <row r="77" spans="1:2" ht="15.75" x14ac:dyDescent="0.25">
      <c r="A77" s="42"/>
      <c r="B77" s="65"/>
    </row>
    <row r="78" spans="1:2" ht="15.75" x14ac:dyDescent="0.25">
      <c r="A78" s="42" t="s">
        <v>380</v>
      </c>
      <c r="B78" s="66"/>
    </row>
    <row r="79" spans="1:2" ht="16.5" thickBot="1" x14ac:dyDescent="0.3">
      <c r="A79" s="378" t="s">
        <v>43</v>
      </c>
      <c r="B79" s="65"/>
    </row>
    <row r="80" spans="1:2" ht="16.5" thickBot="1" x14ac:dyDescent="0.3">
      <c r="A80" s="379"/>
      <c r="B80" s="65"/>
    </row>
    <row r="81" spans="1:2" ht="15.75" x14ac:dyDescent="0.25">
      <c r="A81" s="377" t="s">
        <v>381</v>
      </c>
      <c r="B81" s="65"/>
    </row>
    <row r="82" spans="1:2" ht="16.5" thickBot="1" x14ac:dyDescent="0.3">
      <c r="A82" s="361" t="s">
        <v>382</v>
      </c>
      <c r="B82" s="65"/>
    </row>
    <row r="83" spans="1:2" ht="16.5" thickBot="1" x14ac:dyDescent="0.3">
      <c r="A83" s="40"/>
      <c r="B83" s="65"/>
    </row>
    <row r="84" spans="1:2" ht="15.75" x14ac:dyDescent="0.25">
      <c r="A84" s="90" t="s">
        <v>78</v>
      </c>
    </row>
    <row r="85" spans="1:2" ht="15.75" x14ac:dyDescent="0.25">
      <c r="A85" s="92" t="s">
        <v>79</v>
      </c>
    </row>
    <row r="86" spans="1:2" ht="15.75" x14ac:dyDescent="0.25">
      <c r="A86" s="91" t="s">
        <v>80</v>
      </c>
    </row>
    <row r="87" spans="1:2" ht="15.75" x14ac:dyDescent="0.25">
      <c r="A87" s="91" t="s">
        <v>74</v>
      </c>
    </row>
    <row r="88" spans="1:2" ht="15.75" x14ac:dyDescent="0.25">
      <c r="A88" s="91" t="s">
        <v>75</v>
      </c>
    </row>
    <row r="89" spans="1:2" ht="15.75" x14ac:dyDescent="0.25">
      <c r="A89" s="91"/>
    </row>
    <row r="90" spans="1:2" ht="15.75" x14ac:dyDescent="0.25">
      <c r="A90" s="92" t="s">
        <v>76</v>
      </c>
    </row>
    <row r="91" spans="1:2" ht="31.5" x14ac:dyDescent="0.25">
      <c r="A91" s="91" t="s">
        <v>424</v>
      </c>
    </row>
    <row r="92" spans="1:2" ht="16.5" thickBot="1" x14ac:dyDescent="0.3">
      <c r="A92" s="93" t="s">
        <v>77</v>
      </c>
    </row>
    <row r="93" spans="1:2" ht="16.5" thickBot="1" x14ac:dyDescent="0.3">
      <c r="A93" s="40"/>
    </row>
    <row r="94" spans="1:2" ht="15.75" x14ac:dyDescent="0.25">
      <c r="A94" s="73" t="s">
        <v>44</v>
      </c>
    </row>
    <row r="95" spans="1:2" ht="15.75" x14ac:dyDescent="0.25">
      <c r="A95" s="72" t="s">
        <v>45</v>
      </c>
    </row>
    <row r="96" spans="1:2" ht="15.75" x14ac:dyDescent="0.25">
      <c r="A96" s="72" t="s">
        <v>47</v>
      </c>
    </row>
    <row r="97" spans="1:1" ht="15.75" x14ac:dyDescent="0.25">
      <c r="A97" s="72" t="s">
        <v>46</v>
      </c>
    </row>
    <row r="98" spans="1:1" ht="31.5" x14ac:dyDescent="0.25">
      <c r="A98" s="72" t="s">
        <v>48</v>
      </c>
    </row>
    <row r="99" spans="1:1" ht="15.75" x14ac:dyDescent="0.25">
      <c r="A99" s="72" t="s">
        <v>282</v>
      </c>
    </row>
    <row r="100" spans="1:1" ht="15.75" x14ac:dyDescent="0.25">
      <c r="A100" s="72" t="s">
        <v>283</v>
      </c>
    </row>
    <row r="101" spans="1:1" ht="16.5" thickBot="1" x14ac:dyDescent="0.3">
      <c r="A101" s="15" t="s">
        <v>62</v>
      </c>
    </row>
  </sheetData>
  <sheetProtection algorithmName="SHA-512" hashValue="lqacaymKbiRRz/W0vie08SLqHboIZprSiZYDPoCOyWSzzk8DgP9DHaixjRErMX4nnuc3gLQ5/M0iOm1WtfZOQg==" saltValue="eDovU03n1RSVhBPNks6fZA=="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Monday!A1" display="Step 4 (Selecting Meals and Vegetable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5" t="s">
        <v>410</v>
      </c>
      <c r="B1" s="386"/>
      <c r="C1" s="386"/>
      <c r="D1" s="386"/>
      <c r="E1" s="386"/>
      <c r="F1" s="386"/>
      <c r="G1" s="386"/>
      <c r="H1" s="386"/>
      <c r="I1" s="386"/>
      <c r="J1" s="386"/>
      <c r="K1" s="386"/>
      <c r="L1" s="386"/>
      <c r="M1" s="386"/>
      <c r="N1" s="386"/>
      <c r="O1" s="387"/>
    </row>
    <row r="2" spans="1:15" ht="22.5" customHeight="1" x14ac:dyDescent="0.25">
      <c r="A2" s="388"/>
      <c r="B2" s="389"/>
      <c r="C2" s="389"/>
      <c r="D2" s="389"/>
      <c r="E2" s="389"/>
      <c r="F2" s="389"/>
      <c r="G2" s="389"/>
      <c r="H2" s="389"/>
      <c r="I2" s="389"/>
      <c r="J2" s="389"/>
      <c r="K2" s="389"/>
      <c r="L2" s="389"/>
      <c r="M2" s="389"/>
      <c r="N2" s="389"/>
      <c r="O2" s="390"/>
    </row>
    <row r="3" spans="1:15" x14ac:dyDescent="0.25">
      <c r="A3" s="391" t="s">
        <v>86</v>
      </c>
      <c r="B3" s="392"/>
      <c r="C3" s="392"/>
      <c r="D3" s="392"/>
      <c r="E3" s="392"/>
      <c r="F3" s="392"/>
      <c r="G3" s="392"/>
      <c r="H3" s="392"/>
      <c r="I3" s="392"/>
      <c r="J3" s="392"/>
      <c r="K3" s="392"/>
      <c r="L3" s="392"/>
      <c r="M3" s="392"/>
      <c r="N3" s="392"/>
      <c r="O3" s="393"/>
    </row>
    <row r="4" spans="1:15" x14ac:dyDescent="0.25">
      <c r="A4" s="394"/>
      <c r="B4" s="395"/>
      <c r="C4" s="395"/>
      <c r="D4" s="395"/>
      <c r="E4" s="395"/>
      <c r="F4" s="395"/>
      <c r="G4" s="395"/>
      <c r="H4" s="395"/>
      <c r="I4" s="395"/>
      <c r="J4" s="395"/>
      <c r="K4" s="395"/>
      <c r="L4" s="395"/>
      <c r="M4" s="395"/>
      <c r="N4" s="395"/>
      <c r="O4" s="396"/>
    </row>
    <row r="5" spans="1:15" x14ac:dyDescent="0.25">
      <c r="A5" s="394"/>
      <c r="B5" s="395"/>
      <c r="C5" s="395"/>
      <c r="D5" s="395"/>
      <c r="E5" s="395"/>
      <c r="F5" s="395"/>
      <c r="G5" s="395"/>
      <c r="H5" s="395"/>
      <c r="I5" s="395"/>
      <c r="J5" s="395"/>
      <c r="K5" s="395"/>
      <c r="L5" s="395"/>
      <c r="M5" s="395"/>
      <c r="N5" s="395"/>
      <c r="O5" s="396"/>
    </row>
    <row r="6" spans="1:15" x14ac:dyDescent="0.25">
      <c r="A6" s="394"/>
      <c r="B6" s="395"/>
      <c r="C6" s="395"/>
      <c r="D6" s="395"/>
      <c r="E6" s="395"/>
      <c r="F6" s="395"/>
      <c r="G6" s="395"/>
      <c r="H6" s="395"/>
      <c r="I6" s="395"/>
      <c r="J6" s="395"/>
      <c r="K6" s="395"/>
      <c r="L6" s="395"/>
      <c r="M6" s="395"/>
      <c r="N6" s="395"/>
      <c r="O6" s="396"/>
    </row>
    <row r="7" spans="1:15" x14ac:dyDescent="0.25">
      <c r="A7" s="394"/>
      <c r="B7" s="395"/>
      <c r="C7" s="395"/>
      <c r="D7" s="395"/>
      <c r="E7" s="395"/>
      <c r="F7" s="395"/>
      <c r="G7" s="395"/>
      <c r="H7" s="395"/>
      <c r="I7" s="395"/>
      <c r="J7" s="395"/>
      <c r="K7" s="395"/>
      <c r="L7" s="395"/>
      <c r="M7" s="395"/>
      <c r="N7" s="395"/>
      <c r="O7" s="396"/>
    </row>
    <row r="8" spans="1:15" x14ac:dyDescent="0.25">
      <c r="A8" s="394"/>
      <c r="B8" s="395"/>
      <c r="C8" s="395"/>
      <c r="D8" s="395"/>
      <c r="E8" s="395"/>
      <c r="F8" s="395"/>
      <c r="G8" s="395"/>
      <c r="H8" s="395"/>
      <c r="I8" s="395"/>
      <c r="J8" s="395"/>
      <c r="K8" s="395"/>
      <c r="L8" s="395"/>
      <c r="M8" s="395"/>
      <c r="N8" s="395"/>
      <c r="O8" s="396"/>
    </row>
    <row r="9" spans="1:15" x14ac:dyDescent="0.25">
      <c r="A9" s="394"/>
      <c r="B9" s="395"/>
      <c r="C9" s="395"/>
      <c r="D9" s="395"/>
      <c r="E9" s="395"/>
      <c r="F9" s="395"/>
      <c r="G9" s="395"/>
      <c r="H9" s="395"/>
      <c r="I9" s="395"/>
      <c r="J9" s="395"/>
      <c r="K9" s="395"/>
      <c r="L9" s="395"/>
      <c r="M9" s="395"/>
      <c r="N9" s="395"/>
      <c r="O9" s="396"/>
    </row>
    <row r="10" spans="1:15" x14ac:dyDescent="0.25">
      <c r="A10" s="394"/>
      <c r="B10" s="395"/>
      <c r="C10" s="395"/>
      <c r="D10" s="395"/>
      <c r="E10" s="395"/>
      <c r="F10" s="395"/>
      <c r="G10" s="395"/>
      <c r="H10" s="395"/>
      <c r="I10" s="395"/>
      <c r="J10" s="395"/>
      <c r="K10" s="395"/>
      <c r="L10" s="395"/>
      <c r="M10" s="395"/>
      <c r="N10" s="395"/>
      <c r="O10" s="396"/>
    </row>
    <row r="11" spans="1:15" x14ac:dyDescent="0.25">
      <c r="A11" s="394"/>
      <c r="B11" s="395"/>
      <c r="C11" s="395"/>
      <c r="D11" s="395"/>
      <c r="E11" s="395"/>
      <c r="F11" s="395"/>
      <c r="G11" s="395"/>
      <c r="H11" s="395"/>
      <c r="I11" s="395"/>
      <c r="J11" s="395"/>
      <c r="K11" s="395"/>
      <c r="L11" s="395"/>
      <c r="M11" s="395"/>
      <c r="N11" s="395"/>
      <c r="O11" s="396"/>
    </row>
    <row r="12" spans="1:15" x14ac:dyDescent="0.25">
      <c r="A12" s="394"/>
      <c r="B12" s="395"/>
      <c r="C12" s="395"/>
      <c r="D12" s="395"/>
      <c r="E12" s="395"/>
      <c r="F12" s="395"/>
      <c r="G12" s="395"/>
      <c r="H12" s="395"/>
      <c r="I12" s="395"/>
      <c r="J12" s="395"/>
      <c r="K12" s="395"/>
      <c r="L12" s="395"/>
      <c r="M12" s="395"/>
      <c r="N12" s="395"/>
      <c r="O12" s="396"/>
    </row>
    <row r="13" spans="1:15" x14ac:dyDescent="0.25">
      <c r="A13" s="394"/>
      <c r="B13" s="395"/>
      <c r="C13" s="395"/>
      <c r="D13" s="395"/>
      <c r="E13" s="395"/>
      <c r="F13" s="395"/>
      <c r="G13" s="395"/>
      <c r="H13" s="395"/>
      <c r="I13" s="395"/>
      <c r="J13" s="395"/>
      <c r="K13" s="395"/>
      <c r="L13" s="395"/>
      <c r="M13" s="395"/>
      <c r="N13" s="395"/>
      <c r="O13" s="396"/>
    </row>
    <row r="14" spans="1:15" x14ac:dyDescent="0.25">
      <c r="A14" s="394"/>
      <c r="B14" s="395"/>
      <c r="C14" s="395"/>
      <c r="D14" s="395"/>
      <c r="E14" s="395"/>
      <c r="F14" s="395"/>
      <c r="G14" s="395"/>
      <c r="H14" s="395"/>
      <c r="I14" s="395"/>
      <c r="J14" s="395"/>
      <c r="K14" s="395"/>
      <c r="L14" s="395"/>
      <c r="M14" s="395"/>
      <c r="N14" s="395"/>
      <c r="O14" s="396"/>
    </row>
    <row r="15" spans="1:15" x14ac:dyDescent="0.25">
      <c r="A15" s="394"/>
      <c r="B15" s="395"/>
      <c r="C15" s="395"/>
      <c r="D15" s="395"/>
      <c r="E15" s="395"/>
      <c r="F15" s="395"/>
      <c r="G15" s="395"/>
      <c r="H15" s="395"/>
      <c r="I15" s="395"/>
      <c r="J15" s="395"/>
      <c r="K15" s="395"/>
      <c r="L15" s="395"/>
      <c r="M15" s="395"/>
      <c r="N15" s="395"/>
      <c r="O15" s="396"/>
    </row>
    <row r="16" spans="1:15" x14ac:dyDescent="0.25">
      <c r="A16" s="394"/>
      <c r="B16" s="395"/>
      <c r="C16" s="395"/>
      <c r="D16" s="395"/>
      <c r="E16" s="395"/>
      <c r="F16" s="395"/>
      <c r="G16" s="395"/>
      <c r="H16" s="395"/>
      <c r="I16" s="395"/>
      <c r="J16" s="395"/>
      <c r="K16" s="395"/>
      <c r="L16" s="395"/>
      <c r="M16" s="395"/>
      <c r="N16" s="395"/>
      <c r="O16" s="396"/>
    </row>
    <row r="17" spans="1:15" x14ac:dyDescent="0.25">
      <c r="A17" s="394"/>
      <c r="B17" s="395"/>
      <c r="C17" s="395"/>
      <c r="D17" s="395"/>
      <c r="E17" s="395"/>
      <c r="F17" s="395"/>
      <c r="G17" s="395"/>
      <c r="H17" s="395"/>
      <c r="I17" s="395"/>
      <c r="J17" s="395"/>
      <c r="K17" s="395"/>
      <c r="L17" s="395"/>
      <c r="M17" s="395"/>
      <c r="N17" s="395"/>
      <c r="O17" s="396"/>
    </row>
    <row r="18" spans="1:15" x14ac:dyDescent="0.25">
      <c r="A18" s="394"/>
      <c r="B18" s="395"/>
      <c r="C18" s="395"/>
      <c r="D18" s="395"/>
      <c r="E18" s="395"/>
      <c r="F18" s="395"/>
      <c r="G18" s="395"/>
      <c r="H18" s="395"/>
      <c r="I18" s="395"/>
      <c r="J18" s="395"/>
      <c r="K18" s="395"/>
      <c r="L18" s="395"/>
      <c r="M18" s="395"/>
      <c r="N18" s="395"/>
      <c r="O18" s="396"/>
    </row>
    <row r="19" spans="1:15" x14ac:dyDescent="0.25">
      <c r="A19" s="394"/>
      <c r="B19" s="395"/>
      <c r="C19" s="395"/>
      <c r="D19" s="395"/>
      <c r="E19" s="395"/>
      <c r="F19" s="395"/>
      <c r="G19" s="395"/>
      <c r="H19" s="395"/>
      <c r="I19" s="395"/>
      <c r="J19" s="395"/>
      <c r="K19" s="395"/>
      <c r="L19" s="395"/>
      <c r="M19" s="395"/>
      <c r="N19" s="395"/>
      <c r="O19" s="396"/>
    </row>
    <row r="20" spans="1:15" x14ac:dyDescent="0.25">
      <c r="A20" s="394"/>
      <c r="B20" s="395"/>
      <c r="C20" s="395"/>
      <c r="D20" s="395"/>
      <c r="E20" s="395"/>
      <c r="F20" s="395"/>
      <c r="G20" s="395"/>
      <c r="H20" s="395"/>
      <c r="I20" s="395"/>
      <c r="J20" s="395"/>
      <c r="K20" s="395"/>
      <c r="L20" s="395"/>
      <c r="M20" s="395"/>
      <c r="N20" s="395"/>
      <c r="O20" s="396"/>
    </row>
    <row r="21" spans="1:15" x14ac:dyDescent="0.25">
      <c r="A21" s="394"/>
      <c r="B21" s="395"/>
      <c r="C21" s="395"/>
      <c r="D21" s="395"/>
      <c r="E21" s="395"/>
      <c r="F21" s="395"/>
      <c r="G21" s="395"/>
      <c r="H21" s="395"/>
      <c r="I21" s="395"/>
      <c r="J21" s="395"/>
      <c r="K21" s="395"/>
      <c r="L21" s="395"/>
      <c r="M21" s="395"/>
      <c r="N21" s="395"/>
      <c r="O21" s="396"/>
    </row>
    <row r="22" spans="1:15" x14ac:dyDescent="0.25">
      <c r="A22" s="394"/>
      <c r="B22" s="395"/>
      <c r="C22" s="395"/>
      <c r="D22" s="395"/>
      <c r="E22" s="395"/>
      <c r="F22" s="395"/>
      <c r="G22" s="395"/>
      <c r="H22" s="395"/>
      <c r="I22" s="395"/>
      <c r="J22" s="395"/>
      <c r="K22" s="395"/>
      <c r="L22" s="395"/>
      <c r="M22" s="395"/>
      <c r="N22" s="395"/>
      <c r="O22" s="396"/>
    </row>
    <row r="23" spans="1:15" x14ac:dyDescent="0.25">
      <c r="A23" s="394"/>
      <c r="B23" s="395"/>
      <c r="C23" s="395"/>
      <c r="D23" s="395"/>
      <c r="E23" s="395"/>
      <c r="F23" s="395"/>
      <c r="G23" s="395"/>
      <c r="H23" s="395"/>
      <c r="I23" s="395"/>
      <c r="J23" s="395"/>
      <c r="K23" s="395"/>
      <c r="L23" s="395"/>
      <c r="M23" s="395"/>
      <c r="N23" s="395"/>
      <c r="O23" s="396"/>
    </row>
    <row r="24" spans="1:15" x14ac:dyDescent="0.25">
      <c r="A24" s="394"/>
      <c r="B24" s="395"/>
      <c r="C24" s="395"/>
      <c r="D24" s="395"/>
      <c r="E24" s="395"/>
      <c r="F24" s="395"/>
      <c r="G24" s="395"/>
      <c r="H24" s="395"/>
      <c r="I24" s="395"/>
      <c r="J24" s="395"/>
      <c r="K24" s="395"/>
      <c r="L24" s="395"/>
      <c r="M24" s="395"/>
      <c r="N24" s="395"/>
      <c r="O24" s="396"/>
    </row>
    <row r="25" spans="1:15" x14ac:dyDescent="0.25">
      <c r="A25" s="394"/>
      <c r="B25" s="395"/>
      <c r="C25" s="395"/>
      <c r="D25" s="395"/>
      <c r="E25" s="395"/>
      <c r="F25" s="395"/>
      <c r="G25" s="395"/>
      <c r="H25" s="395"/>
      <c r="I25" s="395"/>
      <c r="J25" s="395"/>
      <c r="K25" s="395"/>
      <c r="L25" s="395"/>
      <c r="M25" s="395"/>
      <c r="N25" s="395"/>
      <c r="O25" s="396"/>
    </row>
    <row r="26" spans="1:15" x14ac:dyDescent="0.25">
      <c r="A26" s="394"/>
      <c r="B26" s="395"/>
      <c r="C26" s="395"/>
      <c r="D26" s="395"/>
      <c r="E26" s="395"/>
      <c r="F26" s="395"/>
      <c r="G26" s="395"/>
      <c r="H26" s="395"/>
      <c r="I26" s="395"/>
      <c r="J26" s="395"/>
      <c r="K26" s="395"/>
      <c r="L26" s="395"/>
      <c r="M26" s="395"/>
      <c r="N26" s="395"/>
      <c r="O26" s="396"/>
    </row>
    <row r="27" spans="1:15" x14ac:dyDescent="0.25">
      <c r="A27" s="394"/>
      <c r="B27" s="395"/>
      <c r="C27" s="395"/>
      <c r="D27" s="395"/>
      <c r="E27" s="395"/>
      <c r="F27" s="395"/>
      <c r="G27" s="395"/>
      <c r="H27" s="395"/>
      <c r="I27" s="395"/>
      <c r="J27" s="395"/>
      <c r="K27" s="395"/>
      <c r="L27" s="395"/>
      <c r="M27" s="395"/>
      <c r="N27" s="395"/>
      <c r="O27" s="396"/>
    </row>
    <row r="28" spans="1:15" x14ac:dyDescent="0.25">
      <c r="A28" s="394"/>
      <c r="B28" s="395"/>
      <c r="C28" s="395"/>
      <c r="D28" s="395"/>
      <c r="E28" s="395"/>
      <c r="F28" s="395"/>
      <c r="G28" s="395"/>
      <c r="H28" s="395"/>
      <c r="I28" s="395"/>
      <c r="J28" s="395"/>
      <c r="K28" s="395"/>
      <c r="L28" s="395"/>
      <c r="M28" s="395"/>
      <c r="N28" s="395"/>
      <c r="O28" s="396"/>
    </row>
    <row r="29" spans="1:15" x14ac:dyDescent="0.25">
      <c r="A29" s="394"/>
      <c r="B29" s="395"/>
      <c r="C29" s="395"/>
      <c r="D29" s="395"/>
      <c r="E29" s="395"/>
      <c r="F29" s="395"/>
      <c r="G29" s="395"/>
      <c r="H29" s="395"/>
      <c r="I29" s="395"/>
      <c r="J29" s="395"/>
      <c r="K29" s="395"/>
      <c r="L29" s="395"/>
      <c r="M29" s="395"/>
      <c r="N29" s="395"/>
      <c r="O29" s="396"/>
    </row>
    <row r="30" spans="1:15" x14ac:dyDescent="0.25">
      <c r="A30" s="394"/>
      <c r="B30" s="395"/>
      <c r="C30" s="395"/>
      <c r="D30" s="395"/>
      <c r="E30" s="395"/>
      <c r="F30" s="395"/>
      <c r="G30" s="395"/>
      <c r="H30" s="395"/>
      <c r="I30" s="395"/>
      <c r="J30" s="395"/>
      <c r="K30" s="395"/>
      <c r="L30" s="395"/>
      <c r="M30" s="395"/>
      <c r="N30" s="395"/>
      <c r="O30" s="396"/>
    </row>
    <row r="31" spans="1:15" x14ac:dyDescent="0.25">
      <c r="A31" s="394"/>
      <c r="B31" s="395"/>
      <c r="C31" s="395"/>
      <c r="D31" s="395"/>
      <c r="E31" s="395"/>
      <c r="F31" s="395"/>
      <c r="G31" s="395"/>
      <c r="H31" s="395"/>
      <c r="I31" s="395"/>
      <c r="J31" s="395"/>
      <c r="K31" s="395"/>
      <c r="L31" s="395"/>
      <c r="M31" s="395"/>
      <c r="N31" s="395"/>
      <c r="O31" s="396"/>
    </row>
    <row r="32" spans="1:15" x14ac:dyDescent="0.25">
      <c r="A32" s="394"/>
      <c r="B32" s="395"/>
      <c r="C32" s="395"/>
      <c r="D32" s="395"/>
      <c r="E32" s="395"/>
      <c r="F32" s="395"/>
      <c r="G32" s="395"/>
      <c r="H32" s="395"/>
      <c r="I32" s="395"/>
      <c r="J32" s="395"/>
      <c r="K32" s="395"/>
      <c r="L32" s="395"/>
      <c r="M32" s="395"/>
      <c r="N32" s="395"/>
      <c r="O32" s="396"/>
    </row>
    <row r="33" spans="1:15" x14ac:dyDescent="0.25">
      <c r="A33" s="394"/>
      <c r="B33" s="395"/>
      <c r="C33" s="395"/>
      <c r="D33" s="395"/>
      <c r="E33" s="395"/>
      <c r="F33" s="395"/>
      <c r="G33" s="395"/>
      <c r="H33" s="395"/>
      <c r="I33" s="395"/>
      <c r="J33" s="395"/>
      <c r="K33" s="395"/>
      <c r="L33" s="395"/>
      <c r="M33" s="395"/>
      <c r="N33" s="395"/>
      <c r="O33" s="396"/>
    </row>
    <row r="34" spans="1:15" x14ac:dyDescent="0.25">
      <c r="A34" s="394"/>
      <c r="B34" s="395"/>
      <c r="C34" s="395"/>
      <c r="D34" s="395"/>
      <c r="E34" s="395"/>
      <c r="F34" s="395"/>
      <c r="G34" s="395"/>
      <c r="H34" s="395"/>
      <c r="I34" s="395"/>
      <c r="J34" s="395"/>
      <c r="K34" s="395"/>
      <c r="L34" s="395"/>
      <c r="M34" s="395"/>
      <c r="N34" s="395"/>
      <c r="O34" s="396"/>
    </row>
    <row r="35" spans="1:15" x14ac:dyDescent="0.25">
      <c r="A35" s="394"/>
      <c r="B35" s="395"/>
      <c r="C35" s="395"/>
      <c r="D35" s="395"/>
      <c r="E35" s="395"/>
      <c r="F35" s="395"/>
      <c r="G35" s="395"/>
      <c r="H35" s="395"/>
      <c r="I35" s="395"/>
      <c r="J35" s="395"/>
      <c r="K35" s="395"/>
      <c r="L35" s="395"/>
      <c r="M35" s="395"/>
      <c r="N35" s="395"/>
      <c r="O35" s="396"/>
    </row>
    <row r="36" spans="1:15" x14ac:dyDescent="0.25">
      <c r="A36" s="394"/>
      <c r="B36" s="395"/>
      <c r="C36" s="395"/>
      <c r="D36" s="395"/>
      <c r="E36" s="395"/>
      <c r="F36" s="395"/>
      <c r="G36" s="395"/>
      <c r="H36" s="395"/>
      <c r="I36" s="395"/>
      <c r="J36" s="395"/>
      <c r="K36" s="395"/>
      <c r="L36" s="395"/>
      <c r="M36" s="395"/>
      <c r="N36" s="395"/>
      <c r="O36" s="396"/>
    </row>
    <row r="37" spans="1:15" x14ac:dyDescent="0.25">
      <c r="A37" s="394"/>
      <c r="B37" s="395"/>
      <c r="C37" s="395"/>
      <c r="D37" s="395"/>
      <c r="E37" s="395"/>
      <c r="F37" s="395"/>
      <c r="G37" s="395"/>
      <c r="H37" s="395"/>
      <c r="I37" s="395"/>
      <c r="J37" s="395"/>
      <c r="K37" s="395"/>
      <c r="L37" s="395"/>
      <c r="M37" s="395"/>
      <c r="N37" s="395"/>
      <c r="O37" s="396"/>
    </row>
    <row r="38" spans="1:15" x14ac:dyDescent="0.25">
      <c r="A38" s="394"/>
      <c r="B38" s="395"/>
      <c r="C38" s="395"/>
      <c r="D38" s="395"/>
      <c r="E38" s="395"/>
      <c r="F38" s="395"/>
      <c r="G38" s="395"/>
      <c r="H38" s="395"/>
      <c r="I38" s="395"/>
      <c r="J38" s="395"/>
      <c r="K38" s="395"/>
      <c r="L38" s="395"/>
      <c r="M38" s="395"/>
      <c r="N38" s="395"/>
      <c r="O38" s="396"/>
    </row>
    <row r="39" spans="1:15" x14ac:dyDescent="0.25">
      <c r="A39" s="394"/>
      <c r="B39" s="395"/>
      <c r="C39" s="395"/>
      <c r="D39" s="395"/>
      <c r="E39" s="395"/>
      <c r="F39" s="395"/>
      <c r="G39" s="395"/>
      <c r="H39" s="395"/>
      <c r="I39" s="395"/>
      <c r="J39" s="395"/>
      <c r="K39" s="395"/>
      <c r="L39" s="395"/>
      <c r="M39" s="395"/>
      <c r="N39" s="395"/>
      <c r="O39" s="396"/>
    </row>
    <row r="40" spans="1:15" x14ac:dyDescent="0.25">
      <c r="A40" s="394"/>
      <c r="B40" s="395"/>
      <c r="C40" s="395"/>
      <c r="D40" s="395"/>
      <c r="E40" s="395"/>
      <c r="F40" s="395"/>
      <c r="G40" s="395"/>
      <c r="H40" s="395"/>
      <c r="I40" s="395"/>
      <c r="J40" s="395"/>
      <c r="K40" s="395"/>
      <c r="L40" s="395"/>
      <c r="M40" s="395"/>
      <c r="N40" s="395"/>
      <c r="O40" s="396"/>
    </row>
    <row r="41" spans="1:15" x14ac:dyDescent="0.25">
      <c r="A41" s="394"/>
      <c r="B41" s="395"/>
      <c r="C41" s="395"/>
      <c r="D41" s="395"/>
      <c r="E41" s="395"/>
      <c r="F41" s="395"/>
      <c r="G41" s="395"/>
      <c r="H41" s="395"/>
      <c r="I41" s="395"/>
      <c r="J41" s="395"/>
      <c r="K41" s="395"/>
      <c r="L41" s="395"/>
      <c r="M41" s="395"/>
      <c r="N41" s="395"/>
      <c r="O41" s="396"/>
    </row>
    <row r="42" spans="1:15" x14ac:dyDescent="0.25">
      <c r="A42" s="394"/>
      <c r="B42" s="395"/>
      <c r="C42" s="395"/>
      <c r="D42" s="395"/>
      <c r="E42" s="395"/>
      <c r="F42" s="395"/>
      <c r="G42" s="395"/>
      <c r="H42" s="395"/>
      <c r="I42" s="395"/>
      <c r="J42" s="395"/>
      <c r="K42" s="395"/>
      <c r="L42" s="395"/>
      <c r="M42" s="395"/>
      <c r="N42" s="395"/>
      <c r="O42" s="396"/>
    </row>
    <row r="43" spans="1:15" x14ac:dyDescent="0.25">
      <c r="A43" s="394"/>
      <c r="B43" s="395"/>
      <c r="C43" s="395"/>
      <c r="D43" s="395"/>
      <c r="E43" s="395"/>
      <c r="F43" s="395"/>
      <c r="G43" s="395"/>
      <c r="H43" s="395"/>
      <c r="I43" s="395"/>
      <c r="J43" s="395"/>
      <c r="K43" s="395"/>
      <c r="L43" s="395"/>
      <c r="M43" s="395"/>
      <c r="N43" s="395"/>
      <c r="O43" s="396"/>
    </row>
    <row r="44" spans="1:15" x14ac:dyDescent="0.25">
      <c r="A44" s="397"/>
      <c r="B44" s="398"/>
      <c r="C44" s="398"/>
      <c r="D44" s="398"/>
      <c r="E44" s="398"/>
      <c r="F44" s="398"/>
      <c r="G44" s="398"/>
      <c r="H44" s="398"/>
      <c r="I44" s="398"/>
      <c r="J44" s="398"/>
      <c r="K44" s="398"/>
      <c r="L44" s="398"/>
      <c r="M44" s="398"/>
      <c r="N44" s="398"/>
      <c r="O44" s="399"/>
    </row>
  </sheetData>
  <mergeCells count="2">
    <mergeCell ref="A1:O2"/>
    <mergeCell ref="A3:O44"/>
  </mergeCells>
  <pageMargins left="0.7" right="0.7" top="1.1166666666666667"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P13" sqref="P13"/>
      <selection pane="topRight" activeCell="P13" sqref="P13"/>
      <selection pane="bottomLeft" activeCell="P13" sqref="P13"/>
      <selection pane="bottomRight" activeCell="F2" sqref="F2:S2"/>
    </sheetView>
  </sheetViews>
  <sheetFormatPr defaultColWidth="9.140625" defaultRowHeight="15" x14ac:dyDescent="0.25"/>
  <cols>
    <col min="1" max="1" width="9.85546875" hidden="1" customWidth="1"/>
    <col min="2" max="2" width="10" customWidth="1"/>
    <col min="3" max="3" width="47.42578125" style="321"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29" t="s">
        <v>389</v>
      </c>
      <c r="B1" s="430"/>
      <c r="C1" s="431"/>
      <c r="D1" s="431"/>
      <c r="E1" s="431"/>
      <c r="F1" s="431"/>
      <c r="G1" s="431"/>
      <c r="H1" s="431"/>
      <c r="I1" s="431"/>
      <c r="J1" s="431"/>
      <c r="K1" s="431"/>
      <c r="L1" s="431"/>
      <c r="M1" s="431"/>
      <c r="N1" s="431"/>
      <c r="O1" s="431"/>
      <c r="P1" s="431"/>
      <c r="Q1" s="431"/>
      <c r="R1" s="431"/>
      <c r="S1" s="432"/>
    </row>
    <row r="2" spans="1:25" ht="20.25" customHeight="1" x14ac:dyDescent="0.25">
      <c r="A2" s="253"/>
      <c r="B2" s="433" t="s">
        <v>59</v>
      </c>
      <c r="C2" s="434"/>
      <c r="D2" s="434"/>
      <c r="E2" s="434"/>
      <c r="F2" s="435"/>
      <c r="G2" s="435"/>
      <c r="H2" s="435"/>
      <c r="I2" s="435"/>
      <c r="J2" s="435"/>
      <c r="K2" s="435"/>
      <c r="L2" s="435"/>
      <c r="M2" s="435"/>
      <c r="N2" s="435"/>
      <c r="O2" s="435"/>
      <c r="P2" s="435"/>
      <c r="Q2" s="435"/>
      <c r="R2" s="435"/>
      <c r="S2" s="436"/>
    </row>
    <row r="3" spans="1:25" ht="34.5" customHeight="1" thickBot="1" x14ac:dyDescent="0.3">
      <c r="A3" s="253"/>
      <c r="B3" s="437" t="s">
        <v>364</v>
      </c>
      <c r="C3" s="438"/>
      <c r="D3" s="438"/>
      <c r="E3" s="438"/>
      <c r="F3" s="439"/>
      <c r="G3" s="439"/>
      <c r="H3" s="439"/>
      <c r="I3" s="439"/>
      <c r="J3" s="439"/>
      <c r="K3" s="439"/>
      <c r="L3" s="439"/>
      <c r="M3" s="439"/>
      <c r="N3" s="439"/>
      <c r="O3" s="439"/>
      <c r="P3" s="439"/>
      <c r="Q3" s="439"/>
      <c r="R3" s="439"/>
      <c r="S3" s="440"/>
    </row>
    <row r="4" spans="1:25" ht="46.5" customHeight="1" thickBot="1" x14ac:dyDescent="0.3">
      <c r="B4" s="441" t="s">
        <v>388</v>
      </c>
      <c r="C4" s="441"/>
      <c r="D4" s="441"/>
      <c r="E4" s="441"/>
      <c r="F4" s="441"/>
      <c r="G4" s="441"/>
      <c r="H4" s="441"/>
      <c r="I4" s="441"/>
      <c r="J4" s="441"/>
      <c r="K4" s="441"/>
      <c r="L4" s="441"/>
      <c r="M4" s="441"/>
      <c r="N4" s="441"/>
      <c r="O4" s="441"/>
      <c r="P4" s="441"/>
      <c r="Q4" s="441"/>
      <c r="R4" s="441"/>
      <c r="S4" s="441"/>
      <c r="T4" s="254"/>
      <c r="U4" s="255"/>
      <c r="V4" s="442" t="s">
        <v>37</v>
      </c>
      <c r="W4" s="443"/>
      <c r="X4" s="443"/>
      <c r="Y4" s="444"/>
    </row>
    <row r="5" spans="1:25" ht="10.5" hidden="1" customHeight="1" thickBot="1" x14ac:dyDescent="0.3">
      <c r="A5">
        <v>1</v>
      </c>
      <c r="B5">
        <v>2</v>
      </c>
      <c r="C5" s="256">
        <v>3</v>
      </c>
      <c r="D5" s="256">
        <v>4</v>
      </c>
      <c r="E5" s="256">
        <v>5</v>
      </c>
      <c r="F5" s="256">
        <v>6</v>
      </c>
      <c r="G5" s="256">
        <v>7</v>
      </c>
      <c r="H5" s="256">
        <v>8</v>
      </c>
      <c r="I5" s="256">
        <v>9</v>
      </c>
      <c r="J5" s="256">
        <v>10</v>
      </c>
      <c r="K5" s="256">
        <v>11</v>
      </c>
      <c r="L5" s="256">
        <v>12</v>
      </c>
      <c r="M5" s="256">
        <v>13</v>
      </c>
      <c r="N5" s="256">
        <v>14</v>
      </c>
      <c r="O5" s="256">
        <v>15</v>
      </c>
      <c r="P5" s="256">
        <v>16</v>
      </c>
      <c r="Q5" s="256">
        <v>17</v>
      </c>
      <c r="R5" s="256">
        <v>18</v>
      </c>
      <c r="S5" s="256">
        <v>19</v>
      </c>
      <c r="T5" s="18"/>
      <c r="U5" s="18"/>
      <c r="V5" s="19"/>
      <c r="W5" s="20"/>
      <c r="X5" s="20"/>
      <c r="Y5" s="21"/>
    </row>
    <row r="6" spans="1:25" ht="31.5" customHeight="1" thickBot="1" x14ac:dyDescent="0.3">
      <c r="C6" s="425" t="s">
        <v>306</v>
      </c>
      <c r="D6" s="426"/>
      <c r="E6" s="426" t="s">
        <v>307</v>
      </c>
      <c r="F6" s="426"/>
      <c r="G6" s="426" t="s">
        <v>308</v>
      </c>
      <c r="H6" s="426"/>
      <c r="I6" s="426"/>
      <c r="J6" s="426"/>
      <c r="K6" s="426"/>
      <c r="L6" s="426"/>
      <c r="M6" s="426"/>
      <c r="N6" s="426"/>
      <c r="O6" s="426"/>
      <c r="P6" s="426"/>
      <c r="Q6" s="426"/>
      <c r="R6" s="426"/>
      <c r="S6" s="426"/>
      <c r="T6" s="18"/>
      <c r="U6" s="18"/>
      <c r="V6" s="422" t="s">
        <v>38</v>
      </c>
      <c r="W6" s="34">
        <v>1</v>
      </c>
      <c r="X6" s="34">
        <f>INDEX(Cups,W6)</f>
        <v>0</v>
      </c>
      <c r="Y6" s="30"/>
    </row>
    <row r="7" spans="1:25" s="257" customFormat="1" ht="16.5" customHeight="1" x14ac:dyDescent="0.25">
      <c r="B7" s="452">
        <v>1</v>
      </c>
      <c r="C7" s="453"/>
      <c r="D7" s="258">
        <v>2</v>
      </c>
      <c r="E7" s="259" t="s">
        <v>383</v>
      </c>
      <c r="F7" s="260" t="s">
        <v>384</v>
      </c>
      <c r="G7" s="261">
        <v>3</v>
      </c>
      <c r="H7" s="262"/>
      <c r="I7" s="263"/>
      <c r="J7" s="264" t="s">
        <v>309</v>
      </c>
      <c r="K7" s="265"/>
      <c r="L7" s="265"/>
      <c r="M7" s="264" t="s">
        <v>310</v>
      </c>
      <c r="N7" s="264"/>
      <c r="O7" s="264"/>
      <c r="P7" s="381" t="s">
        <v>385</v>
      </c>
      <c r="Q7" s="265"/>
      <c r="R7" s="265"/>
      <c r="S7" s="266">
        <v>4</v>
      </c>
      <c r="T7" s="267"/>
      <c r="U7" s="267"/>
      <c r="V7" s="423"/>
      <c r="W7" s="32"/>
      <c r="X7" s="32"/>
      <c r="Y7" s="33"/>
    </row>
    <row r="8" spans="1:25" ht="75.75" customHeight="1" x14ac:dyDescent="0.25">
      <c r="B8" s="454" t="s">
        <v>311</v>
      </c>
      <c r="C8" s="455"/>
      <c r="D8" s="404" t="s">
        <v>205</v>
      </c>
      <c r="E8" s="405"/>
      <c r="F8" s="406"/>
      <c r="G8" s="447" t="s">
        <v>312</v>
      </c>
      <c r="H8" s="448"/>
      <c r="I8" s="448"/>
      <c r="J8" s="448"/>
      <c r="K8" s="448"/>
      <c r="L8" s="448"/>
      <c r="M8" s="448"/>
      <c r="N8" s="448"/>
      <c r="O8" s="448"/>
      <c r="P8" s="449"/>
      <c r="Q8" s="380"/>
      <c r="R8" s="268"/>
      <c r="S8" s="269" t="s">
        <v>313</v>
      </c>
      <c r="T8" s="18"/>
      <c r="U8" s="18"/>
      <c r="V8" s="423"/>
      <c r="W8" s="34">
        <v>1</v>
      </c>
      <c r="X8" s="34">
        <f>INDEX(Cups,W8)</f>
        <v>0</v>
      </c>
      <c r="Y8" s="31"/>
    </row>
    <row r="9" spans="1:25" ht="30.75" customHeight="1" x14ac:dyDescent="0.25">
      <c r="A9" s="81"/>
      <c r="B9" s="454"/>
      <c r="C9" s="455"/>
      <c r="D9" s="407" t="s">
        <v>314</v>
      </c>
      <c r="E9" s="409" t="s">
        <v>178</v>
      </c>
      <c r="F9" s="445" t="s">
        <v>174</v>
      </c>
      <c r="G9" s="402" t="s">
        <v>315</v>
      </c>
      <c r="H9" s="14" t="s">
        <v>0</v>
      </c>
      <c r="I9" s="14" t="s">
        <v>1</v>
      </c>
      <c r="J9" s="414" t="s">
        <v>316</v>
      </c>
      <c r="K9" s="270" t="s">
        <v>317</v>
      </c>
      <c r="L9" s="270" t="s">
        <v>318</v>
      </c>
      <c r="M9" s="414" t="s">
        <v>339</v>
      </c>
      <c r="N9" s="414" t="s">
        <v>319</v>
      </c>
      <c r="O9" s="414" t="s">
        <v>320</v>
      </c>
      <c r="P9" s="458" t="s">
        <v>340</v>
      </c>
      <c r="Q9" s="271" t="s">
        <v>321</v>
      </c>
      <c r="R9" s="271" t="s">
        <v>322</v>
      </c>
      <c r="S9" s="450" t="s">
        <v>323</v>
      </c>
      <c r="V9" s="423"/>
      <c r="W9" s="34">
        <v>1</v>
      </c>
      <c r="X9" s="34">
        <f>INDEX(Cups,W9)</f>
        <v>0</v>
      </c>
      <c r="Y9" s="31"/>
    </row>
    <row r="10" spans="1:25" ht="63" customHeight="1" x14ac:dyDescent="0.25">
      <c r="A10" s="81"/>
      <c r="B10" s="456"/>
      <c r="C10" s="457"/>
      <c r="D10" s="408"/>
      <c r="E10" s="410"/>
      <c r="F10" s="446"/>
      <c r="G10" s="403"/>
      <c r="H10" s="14"/>
      <c r="I10" s="14"/>
      <c r="J10" s="415"/>
      <c r="K10" s="13"/>
      <c r="L10" s="13"/>
      <c r="M10" s="415"/>
      <c r="N10" s="415"/>
      <c r="O10" s="415"/>
      <c r="P10" s="459"/>
      <c r="Q10" s="272"/>
      <c r="R10" s="272"/>
      <c r="S10" s="451"/>
      <c r="T10" s="3"/>
      <c r="U10" s="3"/>
      <c r="V10" s="423"/>
      <c r="W10" s="34">
        <v>1</v>
      </c>
      <c r="X10" s="34">
        <f>INDEX(Cups,W10)</f>
        <v>0</v>
      </c>
      <c r="Y10" s="31"/>
    </row>
    <row r="11" spans="1:25" ht="32.25" customHeight="1" x14ac:dyDescent="0.25">
      <c r="A11" s="81"/>
      <c r="B11" s="71"/>
      <c r="C11" s="273" t="s">
        <v>363</v>
      </c>
      <c r="D11" s="274">
        <v>2</v>
      </c>
      <c r="E11" s="275">
        <v>2</v>
      </c>
      <c r="F11" s="276">
        <v>0</v>
      </c>
      <c r="G11" s="277"/>
      <c r="H11" s="278">
        <v>9</v>
      </c>
      <c r="I11" s="279">
        <f>IF(H11=1,"",INDEX(Cups,H11))</f>
        <v>1</v>
      </c>
      <c r="J11" s="280"/>
      <c r="K11" s="281">
        <v>1</v>
      </c>
      <c r="L11" s="281" t="str">
        <f t="shared" ref="L11:L43" si="0">IF(K11=1,"",INDEX(Cups,K11))</f>
        <v/>
      </c>
      <c r="M11" s="280"/>
      <c r="N11" s="280">
        <v>1</v>
      </c>
      <c r="O11" s="280" t="str">
        <f t="shared" ref="O11:O43" si="1">IF(N11=1, "", INDEX(Cups,N11))</f>
        <v/>
      </c>
      <c r="P11" s="280"/>
      <c r="Q11" s="281">
        <v>1</v>
      </c>
      <c r="R11" s="282" t="str">
        <f t="shared" ref="R11:R42" si="2">IF(Q11=1, "", INDEX(Cups,Q11))</f>
        <v/>
      </c>
      <c r="S11" s="283">
        <v>1</v>
      </c>
      <c r="T11" s="3"/>
      <c r="U11" s="3"/>
      <c r="V11" s="423"/>
      <c r="W11" s="34">
        <v>1</v>
      </c>
      <c r="X11" s="34">
        <f>INDEX(Cups,W11)</f>
        <v>0</v>
      </c>
      <c r="Y11" s="427">
        <f>SUM(X6:X11)</f>
        <v>0</v>
      </c>
    </row>
    <row r="12" spans="1:25" ht="18.75" hidden="1" customHeight="1" thickBot="1" x14ac:dyDescent="0.3">
      <c r="A12" s="81">
        <v>1</v>
      </c>
      <c r="B12" s="74"/>
      <c r="C12" s="284"/>
      <c r="D12" s="70"/>
      <c r="E12" s="285"/>
      <c r="F12" s="286"/>
      <c r="G12" s="71"/>
      <c r="H12" s="34"/>
      <c r="I12" s="69"/>
      <c r="J12" s="287"/>
      <c r="K12" s="288"/>
      <c r="L12" s="288"/>
      <c r="M12" s="71"/>
      <c r="N12" s="34"/>
      <c r="O12" s="289"/>
      <c r="P12" s="290"/>
      <c r="Q12" s="288"/>
      <c r="R12" s="75"/>
      <c r="S12" s="98"/>
      <c r="T12" s="3"/>
      <c r="U12" s="3"/>
      <c r="V12" s="423"/>
      <c r="W12" s="83"/>
      <c r="X12" s="291"/>
      <c r="Y12" s="427"/>
    </row>
    <row r="13" spans="1:25" ht="32.25" customHeight="1" thickBot="1" x14ac:dyDescent="0.3">
      <c r="A13" s="81">
        <v>2</v>
      </c>
      <c r="B13" s="292">
        <v>1</v>
      </c>
      <c r="C13" s="293"/>
      <c r="D13" s="70"/>
      <c r="E13" s="285"/>
      <c r="F13" s="286"/>
      <c r="G13" s="71"/>
      <c r="H13" s="34">
        <v>1</v>
      </c>
      <c r="I13" s="294" t="str">
        <f>IF(H13=1,"", INDEX(Cups,H13))</f>
        <v/>
      </c>
      <c r="J13" s="287"/>
      <c r="K13" s="288">
        <v>1</v>
      </c>
      <c r="L13" s="288" t="str">
        <f t="shared" si="0"/>
        <v/>
      </c>
      <c r="M13" s="71"/>
      <c r="N13" s="34">
        <v>1</v>
      </c>
      <c r="O13" s="289" t="str">
        <f t="shared" si="1"/>
        <v/>
      </c>
      <c r="P13" s="290"/>
      <c r="Q13" s="288">
        <v>1</v>
      </c>
      <c r="R13" s="75" t="str">
        <f t="shared" si="2"/>
        <v/>
      </c>
      <c r="S13" s="295"/>
      <c r="T13" s="3"/>
      <c r="U13" s="3"/>
      <c r="V13" s="424"/>
      <c r="W13" s="83"/>
      <c r="X13" s="83"/>
      <c r="Y13" s="428"/>
    </row>
    <row r="14" spans="1:25" ht="32.25" customHeight="1" thickBot="1" x14ac:dyDescent="0.3">
      <c r="A14" s="81">
        <v>3</v>
      </c>
      <c r="B14" s="292">
        <v>2</v>
      </c>
      <c r="C14" s="293"/>
      <c r="D14" s="70"/>
      <c r="E14" s="285"/>
      <c r="F14" s="286"/>
      <c r="G14" s="292"/>
      <c r="H14" s="138">
        <v>1</v>
      </c>
      <c r="I14" s="294" t="str">
        <f t="shared" ref="I14:I44" si="3">IF(H14=1,"", INDEX(Cups,H14))</f>
        <v/>
      </c>
      <c r="J14" s="287"/>
      <c r="K14" s="288">
        <v>1</v>
      </c>
      <c r="L14" s="288" t="str">
        <f t="shared" si="0"/>
        <v/>
      </c>
      <c r="M14" s="292"/>
      <c r="N14" s="138">
        <v>1</v>
      </c>
      <c r="O14" s="69" t="str">
        <f t="shared" si="1"/>
        <v/>
      </c>
      <c r="P14" s="287"/>
      <c r="Q14" s="288">
        <v>1</v>
      </c>
      <c r="R14" s="288" t="str">
        <f t="shared" si="2"/>
        <v/>
      </c>
      <c r="S14" s="295"/>
      <c r="T14" s="3"/>
      <c r="U14" s="3"/>
      <c r="V14" s="411" t="s">
        <v>39</v>
      </c>
      <c r="W14" s="412"/>
      <c r="X14" s="412"/>
      <c r="Y14" s="413"/>
    </row>
    <row r="15" spans="1:25" ht="32.25" customHeight="1" x14ac:dyDescent="0.25">
      <c r="A15" s="81">
        <v>4</v>
      </c>
      <c r="B15" s="292">
        <v>3</v>
      </c>
      <c r="C15" s="293"/>
      <c r="D15" s="70"/>
      <c r="E15" s="285"/>
      <c r="F15" s="286"/>
      <c r="G15" s="292"/>
      <c r="H15" s="138">
        <v>1</v>
      </c>
      <c r="I15" s="294" t="str">
        <f t="shared" si="3"/>
        <v/>
      </c>
      <c r="J15" s="287"/>
      <c r="K15" s="288">
        <v>1</v>
      </c>
      <c r="L15" s="288" t="str">
        <f t="shared" si="0"/>
        <v/>
      </c>
      <c r="M15" s="292"/>
      <c r="N15" s="138">
        <v>1</v>
      </c>
      <c r="O15" s="69" t="str">
        <f t="shared" si="1"/>
        <v/>
      </c>
      <c r="P15" s="287"/>
      <c r="Q15" s="288">
        <v>1</v>
      </c>
      <c r="R15" s="288" t="str">
        <f t="shared" si="2"/>
        <v/>
      </c>
      <c r="S15" s="295"/>
      <c r="T15" s="3"/>
      <c r="U15" s="3"/>
      <c r="V15" s="418" t="s">
        <v>40</v>
      </c>
      <c r="W15" s="22"/>
      <c r="X15" s="23"/>
      <c r="Y15" s="420"/>
    </row>
    <row r="16" spans="1:25" ht="32.25" customHeight="1" x14ac:dyDescent="0.25">
      <c r="A16" s="81">
        <v>5</v>
      </c>
      <c r="B16" s="292">
        <v>4</v>
      </c>
      <c r="C16" s="293"/>
      <c r="D16" s="70"/>
      <c r="E16" s="285"/>
      <c r="F16" s="286"/>
      <c r="G16" s="292"/>
      <c r="H16" s="138">
        <v>1</v>
      </c>
      <c r="I16" s="294" t="str">
        <f t="shared" si="3"/>
        <v/>
      </c>
      <c r="J16" s="287"/>
      <c r="K16" s="288">
        <v>1</v>
      </c>
      <c r="L16" s="288" t="str">
        <f t="shared" si="0"/>
        <v/>
      </c>
      <c r="M16" s="292"/>
      <c r="N16" s="138">
        <v>1</v>
      </c>
      <c r="O16" s="69" t="str">
        <f t="shared" si="1"/>
        <v/>
      </c>
      <c r="P16" s="287"/>
      <c r="Q16" s="288">
        <v>1</v>
      </c>
      <c r="R16" s="288" t="str">
        <f t="shared" si="2"/>
        <v/>
      </c>
      <c r="S16" s="295"/>
      <c r="T16" s="3"/>
      <c r="U16" s="3"/>
      <c r="V16" s="419"/>
      <c r="W16" s="24"/>
      <c r="X16" s="25"/>
      <c r="Y16" s="421"/>
    </row>
    <row r="17" spans="1:25" ht="39" customHeight="1" x14ac:dyDescent="0.25">
      <c r="A17" s="81">
        <v>6</v>
      </c>
      <c r="B17" s="292">
        <v>5</v>
      </c>
      <c r="C17" s="293"/>
      <c r="D17" s="70"/>
      <c r="E17" s="285"/>
      <c r="F17" s="286"/>
      <c r="G17" s="292"/>
      <c r="H17" s="138">
        <v>1</v>
      </c>
      <c r="I17" s="294" t="str">
        <f t="shared" si="3"/>
        <v/>
      </c>
      <c r="J17" s="287"/>
      <c r="K17" s="288">
        <v>1</v>
      </c>
      <c r="L17" s="288" t="str">
        <f t="shared" si="0"/>
        <v/>
      </c>
      <c r="M17" s="292"/>
      <c r="N17" s="138">
        <v>1</v>
      </c>
      <c r="O17" s="69" t="str">
        <f t="shared" si="1"/>
        <v/>
      </c>
      <c r="P17" s="287"/>
      <c r="Q17" s="288">
        <v>1</v>
      </c>
      <c r="R17" s="288" t="str">
        <f t="shared" si="2"/>
        <v/>
      </c>
      <c r="S17" s="295"/>
      <c r="T17" s="3"/>
      <c r="U17" s="3"/>
      <c r="V17" s="400" t="s">
        <v>41</v>
      </c>
      <c r="W17" s="26"/>
      <c r="X17" s="27"/>
      <c r="Y17" s="416">
        <f>FLOOR(Y15, 0.125)</f>
        <v>0</v>
      </c>
    </row>
    <row r="18" spans="1:25" ht="35.25" customHeight="1" thickBot="1" x14ac:dyDescent="0.3">
      <c r="A18" s="81">
        <v>7</v>
      </c>
      <c r="B18" s="292">
        <v>6</v>
      </c>
      <c r="C18" s="293"/>
      <c r="D18" s="296"/>
      <c r="E18" s="297"/>
      <c r="F18" s="298"/>
      <c r="G18" s="292"/>
      <c r="H18" s="138">
        <v>1</v>
      </c>
      <c r="I18" s="294" t="str">
        <f t="shared" si="3"/>
        <v/>
      </c>
      <c r="J18" s="287"/>
      <c r="K18" s="288">
        <v>1</v>
      </c>
      <c r="L18" s="288" t="str">
        <f t="shared" si="0"/>
        <v/>
      </c>
      <c r="M18" s="292"/>
      <c r="N18" s="138">
        <v>1</v>
      </c>
      <c r="O18" s="69" t="str">
        <f t="shared" si="1"/>
        <v/>
      </c>
      <c r="P18" s="287"/>
      <c r="Q18" s="288">
        <v>1</v>
      </c>
      <c r="R18" s="288" t="str">
        <f t="shared" si="2"/>
        <v/>
      </c>
      <c r="S18" s="295"/>
      <c r="T18" s="3"/>
      <c r="U18" s="3"/>
      <c r="V18" s="401"/>
      <c r="W18" s="28"/>
      <c r="X18" s="29"/>
      <c r="Y18" s="417"/>
    </row>
    <row r="19" spans="1:25" ht="32.25" customHeight="1" x14ac:dyDescent="0.25">
      <c r="A19" s="81">
        <v>8</v>
      </c>
      <c r="B19" s="292">
        <v>7</v>
      </c>
      <c r="C19" s="293"/>
      <c r="D19" s="296"/>
      <c r="E19" s="297"/>
      <c r="F19" s="298"/>
      <c r="G19" s="292"/>
      <c r="H19" s="138">
        <v>1</v>
      </c>
      <c r="I19" s="294" t="str">
        <f t="shared" si="3"/>
        <v/>
      </c>
      <c r="J19" s="287"/>
      <c r="K19" s="288">
        <v>1</v>
      </c>
      <c r="L19" s="288" t="str">
        <f t="shared" si="0"/>
        <v/>
      </c>
      <c r="M19" s="292"/>
      <c r="N19" s="138">
        <v>1</v>
      </c>
      <c r="O19" s="69" t="str">
        <f t="shared" si="1"/>
        <v/>
      </c>
      <c r="P19" s="287"/>
      <c r="Q19" s="288">
        <v>1</v>
      </c>
      <c r="R19" s="288" t="str">
        <f t="shared" si="2"/>
        <v/>
      </c>
      <c r="S19" s="295"/>
      <c r="T19" s="3"/>
      <c r="U19" s="3"/>
    </row>
    <row r="20" spans="1:25" ht="32.25" customHeight="1" x14ac:dyDescent="0.25">
      <c r="A20" s="81">
        <v>9</v>
      </c>
      <c r="B20" s="292">
        <v>8</v>
      </c>
      <c r="C20" s="293"/>
      <c r="D20" s="296"/>
      <c r="E20" s="297"/>
      <c r="F20" s="298"/>
      <c r="G20" s="292"/>
      <c r="H20" s="138">
        <v>1</v>
      </c>
      <c r="I20" s="294" t="str">
        <f t="shared" si="3"/>
        <v/>
      </c>
      <c r="J20" s="287"/>
      <c r="K20" s="288">
        <v>1</v>
      </c>
      <c r="L20" s="288" t="str">
        <f t="shared" si="0"/>
        <v/>
      </c>
      <c r="M20" s="292"/>
      <c r="N20" s="138">
        <v>1</v>
      </c>
      <c r="O20" s="69" t="str">
        <f t="shared" si="1"/>
        <v/>
      </c>
      <c r="P20" s="287"/>
      <c r="Q20" s="288">
        <v>1</v>
      </c>
      <c r="R20" s="288" t="str">
        <f t="shared" si="2"/>
        <v/>
      </c>
      <c r="S20" s="295"/>
      <c r="T20" s="3"/>
      <c r="U20" s="3"/>
    </row>
    <row r="21" spans="1:25" ht="32.25" customHeight="1" x14ac:dyDescent="0.25">
      <c r="A21" s="81">
        <v>10</v>
      </c>
      <c r="B21" s="292">
        <v>9</v>
      </c>
      <c r="C21" s="293"/>
      <c r="D21" s="296"/>
      <c r="E21" s="297"/>
      <c r="F21" s="298"/>
      <c r="G21" s="292"/>
      <c r="H21" s="138">
        <v>1</v>
      </c>
      <c r="I21" s="294" t="str">
        <f t="shared" si="3"/>
        <v/>
      </c>
      <c r="J21" s="287"/>
      <c r="K21" s="288">
        <v>1</v>
      </c>
      <c r="L21" s="288" t="str">
        <f t="shared" si="0"/>
        <v/>
      </c>
      <c r="M21" s="292"/>
      <c r="N21" s="138">
        <v>1</v>
      </c>
      <c r="O21" s="69" t="str">
        <f t="shared" si="1"/>
        <v/>
      </c>
      <c r="P21" s="287"/>
      <c r="Q21" s="288">
        <v>1</v>
      </c>
      <c r="R21" s="288" t="str">
        <f t="shared" si="2"/>
        <v/>
      </c>
      <c r="S21" s="295"/>
      <c r="T21" s="3"/>
      <c r="U21" s="3"/>
    </row>
    <row r="22" spans="1:25" ht="32.25" customHeight="1" x14ac:dyDescent="0.25">
      <c r="A22" s="81">
        <v>11</v>
      </c>
      <c r="B22" s="292">
        <v>10</v>
      </c>
      <c r="C22" s="299"/>
      <c r="D22" s="296"/>
      <c r="E22" s="297"/>
      <c r="F22" s="298"/>
      <c r="G22" s="292"/>
      <c r="H22" s="138">
        <v>1</v>
      </c>
      <c r="I22" s="294" t="str">
        <f t="shared" si="3"/>
        <v/>
      </c>
      <c r="J22" s="287"/>
      <c r="K22" s="288">
        <v>1</v>
      </c>
      <c r="L22" s="288" t="str">
        <f t="shared" si="0"/>
        <v/>
      </c>
      <c r="M22" s="292"/>
      <c r="N22" s="138">
        <v>1</v>
      </c>
      <c r="O22" s="69" t="str">
        <f t="shared" si="1"/>
        <v/>
      </c>
      <c r="P22" s="287"/>
      <c r="Q22" s="288">
        <v>1</v>
      </c>
      <c r="R22" s="288" t="str">
        <f t="shared" si="2"/>
        <v/>
      </c>
      <c r="S22" s="295"/>
      <c r="T22" s="3"/>
      <c r="U22" s="3"/>
    </row>
    <row r="23" spans="1:25" ht="32.25" customHeight="1" x14ac:dyDescent="0.25">
      <c r="A23" s="81">
        <v>12</v>
      </c>
      <c r="B23" s="292">
        <v>11</v>
      </c>
      <c r="C23" s="299"/>
      <c r="D23" s="296"/>
      <c r="E23" s="297"/>
      <c r="F23" s="298"/>
      <c r="G23" s="292"/>
      <c r="H23" s="138">
        <v>1</v>
      </c>
      <c r="I23" s="294" t="str">
        <f t="shared" si="3"/>
        <v/>
      </c>
      <c r="J23" s="287"/>
      <c r="K23" s="288">
        <v>1</v>
      </c>
      <c r="L23" s="288" t="str">
        <f t="shared" si="0"/>
        <v/>
      </c>
      <c r="M23" s="292"/>
      <c r="N23" s="138">
        <v>1</v>
      </c>
      <c r="O23" s="69" t="str">
        <f t="shared" si="1"/>
        <v/>
      </c>
      <c r="P23" s="287"/>
      <c r="Q23" s="288">
        <v>1</v>
      </c>
      <c r="R23" s="288" t="str">
        <f t="shared" si="2"/>
        <v/>
      </c>
      <c r="S23" s="300"/>
      <c r="T23" s="3"/>
      <c r="U23" s="3"/>
    </row>
    <row r="24" spans="1:25" ht="32.25" customHeight="1" x14ac:dyDescent="0.25">
      <c r="A24" s="81">
        <v>13</v>
      </c>
      <c r="B24" s="292">
        <v>12</v>
      </c>
      <c r="C24" s="299"/>
      <c r="D24" s="296"/>
      <c r="E24" s="297"/>
      <c r="F24" s="298"/>
      <c r="G24" s="292"/>
      <c r="H24" s="138">
        <v>1</v>
      </c>
      <c r="I24" s="294" t="str">
        <f t="shared" si="3"/>
        <v/>
      </c>
      <c r="J24" s="287"/>
      <c r="K24" s="288">
        <v>1</v>
      </c>
      <c r="L24" s="288" t="str">
        <f t="shared" si="0"/>
        <v/>
      </c>
      <c r="M24" s="292"/>
      <c r="N24" s="138">
        <v>1</v>
      </c>
      <c r="O24" s="69" t="str">
        <f t="shared" si="1"/>
        <v/>
      </c>
      <c r="P24" s="287"/>
      <c r="Q24" s="288">
        <v>1</v>
      </c>
      <c r="R24" s="288" t="str">
        <f t="shared" si="2"/>
        <v/>
      </c>
      <c r="S24" s="300"/>
      <c r="T24" s="3"/>
      <c r="U24" s="3"/>
    </row>
    <row r="25" spans="1:25" ht="32.25" customHeight="1" x14ac:dyDescent="0.25">
      <c r="A25" s="81">
        <v>14</v>
      </c>
      <c r="B25" s="292">
        <v>13</v>
      </c>
      <c r="C25" s="299"/>
      <c r="D25" s="296"/>
      <c r="E25" s="297"/>
      <c r="F25" s="298"/>
      <c r="G25" s="292"/>
      <c r="H25" s="138">
        <v>1</v>
      </c>
      <c r="I25" s="294" t="str">
        <f t="shared" si="3"/>
        <v/>
      </c>
      <c r="J25" s="287"/>
      <c r="K25" s="288">
        <v>1</v>
      </c>
      <c r="L25" s="288" t="str">
        <f t="shared" si="0"/>
        <v/>
      </c>
      <c r="M25" s="292"/>
      <c r="N25" s="138">
        <v>1</v>
      </c>
      <c r="O25" s="69" t="str">
        <f t="shared" si="1"/>
        <v/>
      </c>
      <c r="P25" s="287"/>
      <c r="Q25" s="288">
        <v>1</v>
      </c>
      <c r="R25" s="288" t="str">
        <f t="shared" si="2"/>
        <v/>
      </c>
      <c r="S25" s="300"/>
      <c r="T25" s="3"/>
      <c r="U25" s="3"/>
    </row>
    <row r="26" spans="1:25" ht="32.25" customHeight="1" x14ac:dyDescent="0.25">
      <c r="A26" s="81">
        <v>15</v>
      </c>
      <c r="B26" s="292">
        <v>14</v>
      </c>
      <c r="C26" s="299"/>
      <c r="D26" s="296"/>
      <c r="E26" s="297"/>
      <c r="F26" s="298"/>
      <c r="G26" s="292"/>
      <c r="H26" s="138">
        <v>1</v>
      </c>
      <c r="I26" s="294" t="str">
        <f t="shared" si="3"/>
        <v/>
      </c>
      <c r="J26" s="287"/>
      <c r="K26" s="288">
        <v>1</v>
      </c>
      <c r="L26" s="288" t="str">
        <f t="shared" si="0"/>
        <v/>
      </c>
      <c r="M26" s="292"/>
      <c r="N26" s="138">
        <v>1</v>
      </c>
      <c r="O26" s="69" t="str">
        <f t="shared" si="1"/>
        <v/>
      </c>
      <c r="P26" s="287"/>
      <c r="Q26" s="288">
        <v>1</v>
      </c>
      <c r="R26" s="288" t="str">
        <f t="shared" si="2"/>
        <v/>
      </c>
      <c r="S26" s="300"/>
      <c r="T26" s="3"/>
      <c r="U26" s="3"/>
    </row>
    <row r="27" spans="1:25" ht="32.25" customHeight="1" x14ac:dyDescent="0.25">
      <c r="A27" s="81">
        <v>16</v>
      </c>
      <c r="B27" s="292">
        <v>15</v>
      </c>
      <c r="C27" s="299"/>
      <c r="D27" s="296"/>
      <c r="E27" s="297"/>
      <c r="F27" s="298"/>
      <c r="G27" s="292"/>
      <c r="H27" s="138">
        <v>1</v>
      </c>
      <c r="I27" s="294" t="str">
        <f t="shared" si="3"/>
        <v/>
      </c>
      <c r="J27" s="287"/>
      <c r="K27" s="288">
        <v>1</v>
      </c>
      <c r="L27" s="288" t="str">
        <f t="shared" si="0"/>
        <v/>
      </c>
      <c r="M27" s="292"/>
      <c r="N27" s="138">
        <v>1</v>
      </c>
      <c r="O27" s="69" t="str">
        <f t="shared" si="1"/>
        <v/>
      </c>
      <c r="P27" s="287"/>
      <c r="Q27" s="288">
        <v>1</v>
      </c>
      <c r="R27" s="288" t="str">
        <f t="shared" si="2"/>
        <v/>
      </c>
      <c r="S27" s="300"/>
      <c r="T27" s="3"/>
      <c r="U27" s="3"/>
    </row>
    <row r="28" spans="1:25" ht="32.25" customHeight="1" x14ac:dyDescent="0.25">
      <c r="A28" s="81">
        <v>17</v>
      </c>
      <c r="B28" s="292">
        <v>16</v>
      </c>
      <c r="C28" s="299"/>
      <c r="D28" s="296"/>
      <c r="E28" s="297"/>
      <c r="F28" s="298"/>
      <c r="G28" s="292"/>
      <c r="H28" s="138">
        <v>1</v>
      </c>
      <c r="I28" s="294" t="str">
        <f t="shared" si="3"/>
        <v/>
      </c>
      <c r="J28" s="287"/>
      <c r="K28" s="288">
        <v>1</v>
      </c>
      <c r="L28" s="288" t="str">
        <f t="shared" si="0"/>
        <v/>
      </c>
      <c r="M28" s="292"/>
      <c r="N28" s="138">
        <v>1</v>
      </c>
      <c r="O28" s="69" t="str">
        <f t="shared" si="1"/>
        <v/>
      </c>
      <c r="P28" s="287"/>
      <c r="Q28" s="288">
        <v>1</v>
      </c>
      <c r="R28" s="288" t="str">
        <f t="shared" si="2"/>
        <v/>
      </c>
      <c r="S28" s="300"/>
      <c r="T28" s="3"/>
      <c r="U28" s="3"/>
    </row>
    <row r="29" spans="1:25" ht="32.25" customHeight="1" x14ac:dyDescent="0.25">
      <c r="A29" s="81">
        <v>18</v>
      </c>
      <c r="B29" s="292">
        <v>17</v>
      </c>
      <c r="C29" s="299"/>
      <c r="D29" s="296"/>
      <c r="E29" s="297"/>
      <c r="F29" s="298"/>
      <c r="G29" s="292"/>
      <c r="H29" s="138">
        <v>1</v>
      </c>
      <c r="I29" s="294" t="str">
        <f t="shared" si="3"/>
        <v/>
      </c>
      <c r="J29" s="287"/>
      <c r="K29" s="288">
        <v>1</v>
      </c>
      <c r="L29" s="288" t="str">
        <f t="shared" si="0"/>
        <v/>
      </c>
      <c r="M29" s="292"/>
      <c r="N29" s="138">
        <v>1</v>
      </c>
      <c r="O29" s="69" t="str">
        <f t="shared" si="1"/>
        <v/>
      </c>
      <c r="P29" s="287"/>
      <c r="Q29" s="288">
        <v>1</v>
      </c>
      <c r="R29" s="288" t="str">
        <f t="shared" si="2"/>
        <v/>
      </c>
      <c r="S29" s="300"/>
      <c r="T29" s="3"/>
      <c r="U29" s="3"/>
    </row>
    <row r="30" spans="1:25" ht="32.25" customHeight="1" x14ac:dyDescent="0.25">
      <c r="A30" s="81">
        <v>19</v>
      </c>
      <c r="B30" s="292">
        <v>18</v>
      </c>
      <c r="C30" s="299"/>
      <c r="D30" s="296"/>
      <c r="E30" s="297"/>
      <c r="F30" s="298"/>
      <c r="G30" s="292"/>
      <c r="H30" s="138">
        <v>1</v>
      </c>
      <c r="I30" s="294" t="str">
        <f t="shared" si="3"/>
        <v/>
      </c>
      <c r="J30" s="287"/>
      <c r="K30" s="288">
        <v>1</v>
      </c>
      <c r="L30" s="288" t="str">
        <f t="shared" si="0"/>
        <v/>
      </c>
      <c r="M30" s="292"/>
      <c r="N30" s="138">
        <v>1</v>
      </c>
      <c r="O30" s="69" t="str">
        <f t="shared" si="1"/>
        <v/>
      </c>
      <c r="P30" s="287"/>
      <c r="Q30" s="288">
        <v>1</v>
      </c>
      <c r="R30" s="288" t="str">
        <f t="shared" si="2"/>
        <v/>
      </c>
      <c r="S30" s="300"/>
      <c r="T30" s="3"/>
      <c r="U30" s="3"/>
    </row>
    <row r="31" spans="1:25" ht="32.25" customHeight="1" x14ac:dyDescent="0.25">
      <c r="A31" s="81">
        <v>20</v>
      </c>
      <c r="B31" s="292">
        <v>19</v>
      </c>
      <c r="C31" s="299"/>
      <c r="D31" s="296"/>
      <c r="E31" s="297"/>
      <c r="F31" s="298"/>
      <c r="G31" s="292"/>
      <c r="H31" s="138">
        <v>1</v>
      </c>
      <c r="I31" s="294" t="str">
        <f t="shared" si="3"/>
        <v/>
      </c>
      <c r="J31" s="287"/>
      <c r="K31" s="288">
        <v>1</v>
      </c>
      <c r="L31" s="288" t="str">
        <f t="shared" si="0"/>
        <v/>
      </c>
      <c r="M31" s="292"/>
      <c r="N31" s="138">
        <v>1</v>
      </c>
      <c r="O31" s="69" t="str">
        <f t="shared" si="1"/>
        <v/>
      </c>
      <c r="P31" s="287"/>
      <c r="Q31" s="288">
        <v>1</v>
      </c>
      <c r="R31" s="288" t="str">
        <f t="shared" si="2"/>
        <v/>
      </c>
      <c r="S31" s="300"/>
      <c r="T31" s="3"/>
      <c r="U31" s="3"/>
    </row>
    <row r="32" spans="1:25" ht="32.25" customHeight="1" x14ac:dyDescent="0.25">
      <c r="A32" s="81">
        <v>21</v>
      </c>
      <c r="B32" s="292">
        <v>20</v>
      </c>
      <c r="C32" s="299"/>
      <c r="D32" s="296"/>
      <c r="E32" s="297"/>
      <c r="F32" s="298"/>
      <c r="G32" s="292"/>
      <c r="H32" s="138">
        <v>1</v>
      </c>
      <c r="I32" s="294" t="str">
        <f t="shared" si="3"/>
        <v/>
      </c>
      <c r="J32" s="287"/>
      <c r="K32" s="288">
        <v>1</v>
      </c>
      <c r="L32" s="288" t="str">
        <f t="shared" si="0"/>
        <v/>
      </c>
      <c r="M32" s="292"/>
      <c r="N32" s="138">
        <v>1</v>
      </c>
      <c r="O32" s="69" t="str">
        <f t="shared" si="1"/>
        <v/>
      </c>
      <c r="P32" s="287"/>
      <c r="Q32" s="288">
        <v>1</v>
      </c>
      <c r="R32" s="288" t="str">
        <f t="shared" si="2"/>
        <v/>
      </c>
      <c r="S32" s="300"/>
      <c r="T32" s="3"/>
      <c r="U32" s="3"/>
    </row>
    <row r="33" spans="1:21" ht="32.25" customHeight="1" x14ac:dyDescent="0.25">
      <c r="A33" s="81">
        <v>22</v>
      </c>
      <c r="B33" s="292">
        <v>21</v>
      </c>
      <c r="C33" s="299"/>
      <c r="D33" s="296"/>
      <c r="E33" s="297"/>
      <c r="F33" s="298"/>
      <c r="G33" s="292"/>
      <c r="H33" s="138">
        <v>1</v>
      </c>
      <c r="I33" s="294" t="str">
        <f t="shared" si="3"/>
        <v/>
      </c>
      <c r="J33" s="287"/>
      <c r="K33" s="288">
        <v>1</v>
      </c>
      <c r="L33" s="288" t="str">
        <f t="shared" si="0"/>
        <v/>
      </c>
      <c r="M33" s="292"/>
      <c r="N33" s="138">
        <v>1</v>
      </c>
      <c r="O33" s="69" t="str">
        <f t="shared" si="1"/>
        <v/>
      </c>
      <c r="P33" s="287"/>
      <c r="Q33" s="288">
        <v>1</v>
      </c>
      <c r="R33" s="288" t="str">
        <f t="shared" si="2"/>
        <v/>
      </c>
      <c r="S33" s="300"/>
      <c r="T33" s="3"/>
      <c r="U33" s="3"/>
    </row>
    <row r="34" spans="1:21" ht="32.25" customHeight="1" x14ac:dyDescent="0.25">
      <c r="A34" s="81">
        <v>23</v>
      </c>
      <c r="B34" s="292">
        <v>22</v>
      </c>
      <c r="C34" s="299"/>
      <c r="D34" s="296"/>
      <c r="E34" s="297"/>
      <c r="F34" s="298"/>
      <c r="G34" s="292"/>
      <c r="H34" s="138">
        <v>1</v>
      </c>
      <c r="I34" s="294" t="str">
        <f t="shared" si="3"/>
        <v/>
      </c>
      <c r="J34" s="287"/>
      <c r="K34" s="288">
        <v>1</v>
      </c>
      <c r="L34" s="288" t="str">
        <f t="shared" si="0"/>
        <v/>
      </c>
      <c r="M34" s="292"/>
      <c r="N34" s="138">
        <v>1</v>
      </c>
      <c r="O34" s="69" t="str">
        <f t="shared" si="1"/>
        <v/>
      </c>
      <c r="P34" s="287"/>
      <c r="Q34" s="288">
        <v>1</v>
      </c>
      <c r="R34" s="288" t="str">
        <f t="shared" si="2"/>
        <v/>
      </c>
      <c r="S34" s="300"/>
      <c r="T34" s="3"/>
      <c r="U34" s="3"/>
    </row>
    <row r="35" spans="1:21" ht="32.25" customHeight="1" x14ac:dyDescent="0.25">
      <c r="A35" s="81">
        <v>24</v>
      </c>
      <c r="B35" s="292">
        <v>23</v>
      </c>
      <c r="C35" s="299"/>
      <c r="D35" s="296"/>
      <c r="E35" s="297"/>
      <c r="F35" s="298"/>
      <c r="G35" s="292"/>
      <c r="H35" s="138">
        <v>1</v>
      </c>
      <c r="I35" s="294" t="str">
        <f t="shared" si="3"/>
        <v/>
      </c>
      <c r="J35" s="287"/>
      <c r="K35" s="288">
        <v>1</v>
      </c>
      <c r="L35" s="288" t="str">
        <f t="shared" si="0"/>
        <v/>
      </c>
      <c r="M35" s="292"/>
      <c r="N35" s="138">
        <v>1</v>
      </c>
      <c r="O35" s="69" t="str">
        <f t="shared" si="1"/>
        <v/>
      </c>
      <c r="P35" s="287"/>
      <c r="Q35" s="288">
        <v>1</v>
      </c>
      <c r="R35" s="288" t="str">
        <f t="shared" si="2"/>
        <v/>
      </c>
      <c r="S35" s="300"/>
      <c r="T35" s="3"/>
      <c r="U35" s="3"/>
    </row>
    <row r="36" spans="1:21" ht="32.25" customHeight="1" x14ac:dyDescent="0.25">
      <c r="A36" s="81">
        <v>25</v>
      </c>
      <c r="B36" s="292">
        <v>24</v>
      </c>
      <c r="C36" s="299"/>
      <c r="D36" s="296"/>
      <c r="E36" s="297"/>
      <c r="F36" s="298"/>
      <c r="G36" s="292"/>
      <c r="H36" s="138">
        <v>1</v>
      </c>
      <c r="I36" s="294" t="str">
        <f t="shared" si="3"/>
        <v/>
      </c>
      <c r="J36" s="287"/>
      <c r="K36" s="288">
        <v>1</v>
      </c>
      <c r="L36" s="288" t="str">
        <f t="shared" si="0"/>
        <v/>
      </c>
      <c r="M36" s="292"/>
      <c r="N36" s="138">
        <v>1</v>
      </c>
      <c r="O36" s="69" t="str">
        <f t="shared" si="1"/>
        <v/>
      </c>
      <c r="P36" s="287"/>
      <c r="Q36" s="288">
        <v>1</v>
      </c>
      <c r="R36" s="288" t="str">
        <f t="shared" si="2"/>
        <v/>
      </c>
      <c r="S36" s="300"/>
      <c r="T36" s="3"/>
      <c r="U36" s="3"/>
    </row>
    <row r="37" spans="1:21" ht="32.25" customHeight="1" x14ac:dyDescent="0.25">
      <c r="A37" s="81">
        <v>26</v>
      </c>
      <c r="B37" s="292">
        <v>25</v>
      </c>
      <c r="C37" s="299"/>
      <c r="D37" s="296"/>
      <c r="E37" s="297"/>
      <c r="F37" s="298"/>
      <c r="G37" s="292"/>
      <c r="H37" s="138">
        <v>1</v>
      </c>
      <c r="I37" s="294" t="str">
        <f t="shared" si="3"/>
        <v/>
      </c>
      <c r="J37" s="287"/>
      <c r="K37" s="288">
        <v>1</v>
      </c>
      <c r="L37" s="288" t="str">
        <f t="shared" si="0"/>
        <v/>
      </c>
      <c r="M37" s="292"/>
      <c r="N37" s="138">
        <v>1</v>
      </c>
      <c r="O37" s="69" t="str">
        <f t="shared" si="1"/>
        <v/>
      </c>
      <c r="P37" s="287"/>
      <c r="Q37" s="288">
        <v>1</v>
      </c>
      <c r="R37" s="288" t="str">
        <f t="shared" si="2"/>
        <v/>
      </c>
      <c r="S37" s="300"/>
      <c r="T37" s="3"/>
      <c r="U37" s="3"/>
    </row>
    <row r="38" spans="1:21" ht="32.25" customHeight="1" x14ac:dyDescent="0.25">
      <c r="A38" s="81">
        <v>27</v>
      </c>
      <c r="B38" s="292">
        <v>26</v>
      </c>
      <c r="C38" s="299"/>
      <c r="D38" s="296"/>
      <c r="E38" s="297"/>
      <c r="F38" s="298"/>
      <c r="G38" s="292"/>
      <c r="H38" s="138">
        <v>1</v>
      </c>
      <c r="I38" s="294" t="str">
        <f t="shared" si="3"/>
        <v/>
      </c>
      <c r="J38" s="287"/>
      <c r="K38" s="288">
        <v>1</v>
      </c>
      <c r="L38" s="288" t="str">
        <f t="shared" si="0"/>
        <v/>
      </c>
      <c r="M38" s="292"/>
      <c r="N38" s="138">
        <v>1</v>
      </c>
      <c r="O38" s="69" t="str">
        <f t="shared" si="1"/>
        <v/>
      </c>
      <c r="P38" s="287"/>
      <c r="Q38" s="288">
        <v>1</v>
      </c>
      <c r="R38" s="288" t="str">
        <f t="shared" si="2"/>
        <v/>
      </c>
      <c r="S38" s="300"/>
      <c r="T38" s="3"/>
      <c r="U38" s="3"/>
    </row>
    <row r="39" spans="1:21" ht="32.25" customHeight="1" x14ac:dyDescent="0.25">
      <c r="A39" s="81">
        <v>28</v>
      </c>
      <c r="B39" s="292">
        <v>27</v>
      </c>
      <c r="C39" s="299"/>
      <c r="D39" s="296"/>
      <c r="E39" s="297"/>
      <c r="F39" s="298"/>
      <c r="G39" s="292"/>
      <c r="H39" s="138">
        <v>1</v>
      </c>
      <c r="I39" s="294" t="str">
        <f t="shared" si="3"/>
        <v/>
      </c>
      <c r="J39" s="287"/>
      <c r="K39" s="288">
        <v>1</v>
      </c>
      <c r="L39" s="288" t="str">
        <f t="shared" si="0"/>
        <v/>
      </c>
      <c r="M39" s="292"/>
      <c r="N39" s="138">
        <v>1</v>
      </c>
      <c r="O39" s="69" t="str">
        <f t="shared" si="1"/>
        <v/>
      </c>
      <c r="P39" s="287"/>
      <c r="Q39" s="288">
        <v>1</v>
      </c>
      <c r="R39" s="288" t="str">
        <f t="shared" si="2"/>
        <v/>
      </c>
      <c r="S39" s="300"/>
      <c r="T39" s="3"/>
      <c r="U39" s="3"/>
    </row>
    <row r="40" spans="1:21" ht="32.25" customHeight="1" x14ac:dyDescent="0.25">
      <c r="A40" s="81">
        <v>29</v>
      </c>
      <c r="B40" s="292">
        <v>28</v>
      </c>
      <c r="C40" s="299"/>
      <c r="D40" s="296"/>
      <c r="E40" s="297"/>
      <c r="F40" s="298"/>
      <c r="G40" s="292"/>
      <c r="H40" s="138">
        <v>1</v>
      </c>
      <c r="I40" s="294" t="str">
        <f t="shared" si="3"/>
        <v/>
      </c>
      <c r="J40" s="287"/>
      <c r="K40" s="288">
        <v>1</v>
      </c>
      <c r="L40" s="288" t="str">
        <f t="shared" si="0"/>
        <v/>
      </c>
      <c r="M40" s="292"/>
      <c r="N40" s="138">
        <v>1</v>
      </c>
      <c r="O40" s="69" t="str">
        <f t="shared" si="1"/>
        <v/>
      </c>
      <c r="P40" s="287"/>
      <c r="Q40" s="288">
        <v>1</v>
      </c>
      <c r="R40" s="288" t="str">
        <f t="shared" si="2"/>
        <v/>
      </c>
      <c r="S40" s="300"/>
      <c r="T40" s="3"/>
      <c r="U40" s="3"/>
    </row>
    <row r="41" spans="1:21" ht="32.25" customHeight="1" x14ac:dyDescent="0.25">
      <c r="A41" s="81">
        <v>30</v>
      </c>
      <c r="B41" s="292">
        <v>29</v>
      </c>
      <c r="C41" s="299"/>
      <c r="D41" s="296"/>
      <c r="E41" s="297"/>
      <c r="F41" s="298"/>
      <c r="G41" s="292"/>
      <c r="H41" s="138">
        <v>1</v>
      </c>
      <c r="I41" s="294" t="str">
        <f t="shared" si="3"/>
        <v/>
      </c>
      <c r="J41" s="287"/>
      <c r="K41" s="288">
        <v>1</v>
      </c>
      <c r="L41" s="288" t="str">
        <f t="shared" si="0"/>
        <v/>
      </c>
      <c r="M41" s="292"/>
      <c r="N41" s="138">
        <v>1</v>
      </c>
      <c r="O41" s="69" t="str">
        <f t="shared" si="1"/>
        <v/>
      </c>
      <c r="P41" s="287"/>
      <c r="Q41" s="288">
        <v>1</v>
      </c>
      <c r="R41" s="288" t="str">
        <f t="shared" si="2"/>
        <v/>
      </c>
      <c r="S41" s="300"/>
      <c r="T41" s="3"/>
      <c r="U41" s="3"/>
    </row>
    <row r="42" spans="1:21" ht="32.25" customHeight="1" x14ac:dyDescent="0.25">
      <c r="A42" s="81">
        <v>31</v>
      </c>
      <c r="B42" s="292">
        <v>30</v>
      </c>
      <c r="C42" s="299"/>
      <c r="D42" s="296"/>
      <c r="E42" s="297"/>
      <c r="F42" s="298"/>
      <c r="G42" s="292"/>
      <c r="H42" s="138">
        <v>1</v>
      </c>
      <c r="I42" s="294" t="str">
        <f t="shared" si="3"/>
        <v/>
      </c>
      <c r="J42" s="287"/>
      <c r="K42" s="288">
        <v>1</v>
      </c>
      <c r="L42" s="288" t="str">
        <f t="shared" si="0"/>
        <v/>
      </c>
      <c r="M42" s="292"/>
      <c r="N42" s="138">
        <v>1</v>
      </c>
      <c r="O42" s="69" t="str">
        <f t="shared" si="1"/>
        <v/>
      </c>
      <c r="P42" s="287"/>
      <c r="Q42" s="288">
        <v>1</v>
      </c>
      <c r="R42" s="288" t="str">
        <f t="shared" si="2"/>
        <v/>
      </c>
      <c r="S42" s="300"/>
      <c r="T42" s="3"/>
      <c r="U42" s="3"/>
    </row>
    <row r="43" spans="1:21" ht="32.25" customHeight="1" x14ac:dyDescent="0.25">
      <c r="A43" s="81">
        <v>32</v>
      </c>
      <c r="B43" s="292">
        <v>31</v>
      </c>
      <c r="C43" s="299"/>
      <c r="D43" s="296"/>
      <c r="E43" s="297"/>
      <c r="F43" s="298"/>
      <c r="G43" s="292"/>
      <c r="H43" s="138">
        <v>1</v>
      </c>
      <c r="I43" s="294" t="str">
        <f t="shared" si="3"/>
        <v/>
      </c>
      <c r="J43" s="287"/>
      <c r="K43" s="288">
        <v>1</v>
      </c>
      <c r="L43" s="288" t="str">
        <f t="shared" si="0"/>
        <v/>
      </c>
      <c r="M43" s="292"/>
      <c r="N43" s="138">
        <v>1</v>
      </c>
      <c r="O43" s="69" t="str">
        <f t="shared" si="1"/>
        <v/>
      </c>
      <c r="P43" s="287"/>
      <c r="Q43" s="288">
        <v>1</v>
      </c>
      <c r="R43" s="288" t="str">
        <f t="shared" ref="R43:R62" si="4">IF(Q43=1, "", INDEX(Cups,Q43))</f>
        <v/>
      </c>
      <c r="S43" s="300"/>
      <c r="T43" s="3"/>
      <c r="U43" s="3"/>
    </row>
    <row r="44" spans="1:21" ht="32.25" customHeight="1" x14ac:dyDescent="0.25">
      <c r="A44" s="81">
        <v>33</v>
      </c>
      <c r="B44" s="292">
        <v>32</v>
      </c>
      <c r="C44" s="299"/>
      <c r="D44" s="296"/>
      <c r="E44" s="297"/>
      <c r="F44" s="298"/>
      <c r="G44" s="292"/>
      <c r="H44" s="138">
        <v>1</v>
      </c>
      <c r="I44" s="294" t="str">
        <f t="shared" si="3"/>
        <v/>
      </c>
      <c r="J44" s="287"/>
      <c r="K44" s="288">
        <v>1</v>
      </c>
      <c r="L44" s="288" t="str">
        <f t="shared" ref="L44:L61" si="5">IF(K44=1,"",INDEX(Cups,K44))</f>
        <v/>
      </c>
      <c r="M44" s="292"/>
      <c r="N44" s="138">
        <v>1</v>
      </c>
      <c r="O44" s="69" t="str">
        <f t="shared" ref="O44:O62" si="6">IF(N44=1, "", INDEX(Cups,N44))</f>
        <v/>
      </c>
      <c r="P44" s="287"/>
      <c r="Q44" s="288">
        <v>1</v>
      </c>
      <c r="R44" s="288" t="str">
        <f t="shared" si="4"/>
        <v/>
      </c>
      <c r="S44" s="300"/>
      <c r="T44" s="3"/>
      <c r="U44" s="3"/>
    </row>
    <row r="45" spans="1:21" ht="32.25" customHeight="1" x14ac:dyDescent="0.25">
      <c r="A45" s="81">
        <v>34</v>
      </c>
      <c r="B45" s="292">
        <v>33</v>
      </c>
      <c r="C45" s="299"/>
      <c r="D45" s="296"/>
      <c r="E45" s="297"/>
      <c r="F45" s="298"/>
      <c r="G45" s="292"/>
      <c r="H45" s="138">
        <v>1</v>
      </c>
      <c r="I45" s="294" t="str">
        <f t="shared" ref="I45:I62" si="7">IF(H45=1,"", INDEX(Cups,H45))</f>
        <v/>
      </c>
      <c r="J45" s="287"/>
      <c r="K45" s="288">
        <v>1</v>
      </c>
      <c r="L45" s="288" t="str">
        <f t="shared" si="5"/>
        <v/>
      </c>
      <c r="M45" s="292"/>
      <c r="N45" s="138">
        <v>1</v>
      </c>
      <c r="O45" s="69" t="str">
        <f t="shared" si="6"/>
        <v/>
      </c>
      <c r="P45" s="287"/>
      <c r="Q45" s="288">
        <v>1</v>
      </c>
      <c r="R45" s="288" t="str">
        <f t="shared" si="4"/>
        <v/>
      </c>
      <c r="S45" s="300"/>
      <c r="T45" s="3"/>
      <c r="U45" s="3"/>
    </row>
    <row r="46" spans="1:21" ht="32.25" customHeight="1" x14ac:dyDescent="0.25">
      <c r="A46" s="81">
        <v>35</v>
      </c>
      <c r="B46" s="292">
        <v>34</v>
      </c>
      <c r="C46" s="299"/>
      <c r="D46" s="296"/>
      <c r="E46" s="297"/>
      <c r="F46" s="298"/>
      <c r="G46" s="292"/>
      <c r="H46" s="138">
        <v>1</v>
      </c>
      <c r="I46" s="294" t="str">
        <f t="shared" si="7"/>
        <v/>
      </c>
      <c r="J46" s="287"/>
      <c r="K46" s="288">
        <v>1</v>
      </c>
      <c r="L46" s="288" t="str">
        <f t="shared" si="5"/>
        <v/>
      </c>
      <c r="M46" s="292"/>
      <c r="N46" s="138">
        <v>1</v>
      </c>
      <c r="O46" s="69" t="str">
        <f t="shared" si="6"/>
        <v/>
      </c>
      <c r="P46" s="287"/>
      <c r="Q46" s="288">
        <v>1</v>
      </c>
      <c r="R46" s="288" t="str">
        <f t="shared" si="4"/>
        <v/>
      </c>
      <c r="S46" s="300"/>
      <c r="T46" s="3"/>
      <c r="U46" s="3"/>
    </row>
    <row r="47" spans="1:21" ht="32.25" customHeight="1" x14ac:dyDescent="0.25">
      <c r="A47" s="81">
        <v>36</v>
      </c>
      <c r="B47" s="292">
        <v>35</v>
      </c>
      <c r="C47" s="299"/>
      <c r="D47" s="296"/>
      <c r="E47" s="297"/>
      <c r="F47" s="298"/>
      <c r="G47" s="292"/>
      <c r="H47" s="138">
        <v>1</v>
      </c>
      <c r="I47" s="294" t="str">
        <f t="shared" si="7"/>
        <v/>
      </c>
      <c r="J47" s="287"/>
      <c r="K47" s="288">
        <v>1</v>
      </c>
      <c r="L47" s="288" t="str">
        <f t="shared" si="5"/>
        <v/>
      </c>
      <c r="M47" s="292"/>
      <c r="N47" s="138">
        <v>1</v>
      </c>
      <c r="O47" s="69" t="str">
        <f t="shared" si="6"/>
        <v/>
      </c>
      <c r="P47" s="287"/>
      <c r="Q47" s="288">
        <v>1</v>
      </c>
      <c r="R47" s="288" t="str">
        <f t="shared" si="4"/>
        <v/>
      </c>
      <c r="S47" s="300"/>
      <c r="T47" s="3"/>
      <c r="U47" s="3"/>
    </row>
    <row r="48" spans="1:21" ht="32.25" customHeight="1" x14ac:dyDescent="0.25">
      <c r="A48" s="81">
        <v>37</v>
      </c>
      <c r="B48" s="292">
        <v>36</v>
      </c>
      <c r="C48" s="299"/>
      <c r="D48" s="296"/>
      <c r="E48" s="297"/>
      <c r="F48" s="298"/>
      <c r="G48" s="292"/>
      <c r="H48" s="138">
        <v>1</v>
      </c>
      <c r="I48" s="294" t="str">
        <f t="shared" si="7"/>
        <v/>
      </c>
      <c r="J48" s="287"/>
      <c r="K48" s="288">
        <v>1</v>
      </c>
      <c r="L48" s="288" t="str">
        <f t="shared" si="5"/>
        <v/>
      </c>
      <c r="M48" s="292"/>
      <c r="N48" s="138">
        <v>1</v>
      </c>
      <c r="O48" s="69" t="str">
        <f t="shared" si="6"/>
        <v/>
      </c>
      <c r="P48" s="287"/>
      <c r="Q48" s="288">
        <v>1</v>
      </c>
      <c r="R48" s="288" t="str">
        <f t="shared" si="4"/>
        <v/>
      </c>
      <c r="S48" s="300"/>
      <c r="T48" s="3"/>
      <c r="U48" s="3"/>
    </row>
    <row r="49" spans="1:21" ht="32.25" customHeight="1" x14ac:dyDescent="0.25">
      <c r="A49" s="81">
        <v>38</v>
      </c>
      <c r="B49" s="292">
        <v>37</v>
      </c>
      <c r="C49" s="299"/>
      <c r="D49" s="296"/>
      <c r="E49" s="297"/>
      <c r="F49" s="298"/>
      <c r="G49" s="292"/>
      <c r="H49" s="138">
        <v>1</v>
      </c>
      <c r="I49" s="294" t="str">
        <f t="shared" si="7"/>
        <v/>
      </c>
      <c r="J49" s="287"/>
      <c r="K49" s="288">
        <v>1</v>
      </c>
      <c r="L49" s="288" t="str">
        <f t="shared" si="5"/>
        <v/>
      </c>
      <c r="M49" s="292"/>
      <c r="N49" s="138">
        <v>1</v>
      </c>
      <c r="O49" s="69" t="str">
        <f t="shared" si="6"/>
        <v/>
      </c>
      <c r="P49" s="287"/>
      <c r="Q49" s="288">
        <v>1</v>
      </c>
      <c r="R49" s="288" t="str">
        <f t="shared" si="4"/>
        <v/>
      </c>
      <c r="S49" s="300"/>
      <c r="T49" s="3"/>
      <c r="U49" s="3"/>
    </row>
    <row r="50" spans="1:21" ht="32.25" customHeight="1" x14ac:dyDescent="0.25">
      <c r="A50" s="81">
        <v>39</v>
      </c>
      <c r="B50" s="292">
        <v>38</v>
      </c>
      <c r="C50" s="299"/>
      <c r="D50" s="296"/>
      <c r="E50" s="297"/>
      <c r="F50" s="298"/>
      <c r="G50" s="292"/>
      <c r="H50" s="138">
        <v>1</v>
      </c>
      <c r="I50" s="294" t="str">
        <f t="shared" si="7"/>
        <v/>
      </c>
      <c r="J50" s="287"/>
      <c r="K50" s="288">
        <v>1</v>
      </c>
      <c r="L50" s="288" t="str">
        <f t="shared" si="5"/>
        <v/>
      </c>
      <c r="M50" s="292"/>
      <c r="N50" s="138">
        <v>1</v>
      </c>
      <c r="O50" s="69" t="str">
        <f t="shared" si="6"/>
        <v/>
      </c>
      <c r="P50" s="287"/>
      <c r="Q50" s="288">
        <v>1</v>
      </c>
      <c r="R50" s="288" t="str">
        <f t="shared" si="4"/>
        <v/>
      </c>
      <c r="S50" s="300"/>
      <c r="T50" s="3"/>
      <c r="U50" s="3"/>
    </row>
    <row r="51" spans="1:21" ht="32.25" customHeight="1" x14ac:dyDescent="0.25">
      <c r="A51" s="81">
        <v>40</v>
      </c>
      <c r="B51" s="292">
        <v>39</v>
      </c>
      <c r="C51" s="299"/>
      <c r="D51" s="296"/>
      <c r="E51" s="297"/>
      <c r="F51" s="298"/>
      <c r="G51" s="292"/>
      <c r="H51" s="138">
        <v>1</v>
      </c>
      <c r="I51" s="294" t="str">
        <f t="shared" si="7"/>
        <v/>
      </c>
      <c r="J51" s="287"/>
      <c r="K51" s="288">
        <v>1</v>
      </c>
      <c r="L51" s="288" t="str">
        <f t="shared" si="5"/>
        <v/>
      </c>
      <c r="M51" s="292"/>
      <c r="N51" s="138">
        <v>1</v>
      </c>
      <c r="O51" s="69" t="str">
        <f t="shared" si="6"/>
        <v/>
      </c>
      <c r="P51" s="287"/>
      <c r="Q51" s="288">
        <v>1</v>
      </c>
      <c r="R51" s="288" t="str">
        <f t="shared" si="4"/>
        <v/>
      </c>
      <c r="S51" s="300"/>
      <c r="T51" s="3"/>
      <c r="U51" s="3"/>
    </row>
    <row r="52" spans="1:21" ht="32.25" customHeight="1" x14ac:dyDescent="0.25">
      <c r="A52" s="81">
        <v>41</v>
      </c>
      <c r="B52" s="292">
        <v>40</v>
      </c>
      <c r="C52" s="299"/>
      <c r="D52" s="296"/>
      <c r="E52" s="297"/>
      <c r="F52" s="298"/>
      <c r="G52" s="292"/>
      <c r="H52" s="138">
        <v>1</v>
      </c>
      <c r="I52" s="294" t="str">
        <f t="shared" si="7"/>
        <v/>
      </c>
      <c r="J52" s="287"/>
      <c r="K52" s="288">
        <v>1</v>
      </c>
      <c r="L52" s="288" t="str">
        <f t="shared" si="5"/>
        <v/>
      </c>
      <c r="M52" s="292"/>
      <c r="N52" s="138">
        <v>1</v>
      </c>
      <c r="O52" s="69" t="str">
        <f t="shared" si="6"/>
        <v/>
      </c>
      <c r="P52" s="287"/>
      <c r="Q52" s="288">
        <v>1</v>
      </c>
      <c r="R52" s="288" t="str">
        <f t="shared" si="4"/>
        <v/>
      </c>
      <c r="S52" s="300"/>
      <c r="T52" s="3"/>
      <c r="U52" s="3"/>
    </row>
    <row r="53" spans="1:21" ht="32.25" customHeight="1" x14ac:dyDescent="0.25">
      <c r="A53" s="81">
        <v>42</v>
      </c>
      <c r="B53" s="292">
        <v>41</v>
      </c>
      <c r="C53" s="299"/>
      <c r="D53" s="296"/>
      <c r="E53" s="297"/>
      <c r="F53" s="298"/>
      <c r="G53" s="292"/>
      <c r="H53" s="138">
        <v>1</v>
      </c>
      <c r="I53" s="294" t="str">
        <f t="shared" si="7"/>
        <v/>
      </c>
      <c r="J53" s="287"/>
      <c r="K53" s="288">
        <v>1</v>
      </c>
      <c r="L53" s="288" t="str">
        <f t="shared" si="5"/>
        <v/>
      </c>
      <c r="M53" s="292"/>
      <c r="N53" s="138">
        <v>1</v>
      </c>
      <c r="O53" s="69" t="str">
        <f t="shared" si="6"/>
        <v/>
      </c>
      <c r="P53" s="287"/>
      <c r="Q53" s="288">
        <v>1</v>
      </c>
      <c r="R53" s="288" t="str">
        <f t="shared" si="4"/>
        <v/>
      </c>
      <c r="S53" s="300"/>
      <c r="T53" s="3"/>
      <c r="U53" s="3"/>
    </row>
    <row r="54" spans="1:21" ht="32.25" customHeight="1" x14ac:dyDescent="0.25">
      <c r="A54" s="81">
        <v>43</v>
      </c>
      <c r="B54" s="292">
        <v>42</v>
      </c>
      <c r="C54" s="299"/>
      <c r="D54" s="296"/>
      <c r="E54" s="297"/>
      <c r="F54" s="298"/>
      <c r="G54" s="292"/>
      <c r="H54" s="138">
        <v>1</v>
      </c>
      <c r="I54" s="294" t="str">
        <f t="shared" si="7"/>
        <v/>
      </c>
      <c r="J54" s="287"/>
      <c r="K54" s="288">
        <v>1</v>
      </c>
      <c r="L54" s="288" t="str">
        <f t="shared" si="5"/>
        <v/>
      </c>
      <c r="M54" s="292"/>
      <c r="N54" s="138">
        <v>1</v>
      </c>
      <c r="O54" s="69" t="str">
        <f t="shared" si="6"/>
        <v/>
      </c>
      <c r="P54" s="287"/>
      <c r="Q54" s="288">
        <v>1</v>
      </c>
      <c r="R54" s="288" t="str">
        <f t="shared" si="4"/>
        <v/>
      </c>
      <c r="S54" s="300"/>
      <c r="T54" s="3"/>
      <c r="U54" s="3"/>
    </row>
    <row r="55" spans="1:21" ht="32.25" customHeight="1" x14ac:dyDescent="0.25">
      <c r="A55" s="81">
        <v>44</v>
      </c>
      <c r="B55" s="292">
        <v>43</v>
      </c>
      <c r="C55" s="299"/>
      <c r="D55" s="296"/>
      <c r="E55" s="297"/>
      <c r="F55" s="298"/>
      <c r="G55" s="292"/>
      <c r="H55" s="138">
        <v>1</v>
      </c>
      <c r="I55" s="294" t="str">
        <f t="shared" si="7"/>
        <v/>
      </c>
      <c r="J55" s="287"/>
      <c r="K55" s="288">
        <v>1</v>
      </c>
      <c r="L55" s="288" t="str">
        <f t="shared" si="5"/>
        <v/>
      </c>
      <c r="M55" s="292"/>
      <c r="N55" s="138">
        <v>1</v>
      </c>
      <c r="O55" s="69" t="str">
        <f t="shared" si="6"/>
        <v/>
      </c>
      <c r="P55" s="287"/>
      <c r="Q55" s="288">
        <v>1</v>
      </c>
      <c r="R55" s="288" t="str">
        <f t="shared" si="4"/>
        <v/>
      </c>
      <c r="S55" s="300"/>
      <c r="T55" s="3"/>
      <c r="U55" s="3"/>
    </row>
    <row r="56" spans="1:21" ht="32.25" customHeight="1" x14ac:dyDescent="0.25">
      <c r="A56" s="81">
        <v>45</v>
      </c>
      <c r="B56" s="292">
        <v>44</v>
      </c>
      <c r="C56" s="299"/>
      <c r="D56" s="296"/>
      <c r="E56" s="297"/>
      <c r="F56" s="298"/>
      <c r="G56" s="292"/>
      <c r="H56" s="138">
        <v>1</v>
      </c>
      <c r="I56" s="294" t="str">
        <f t="shared" si="7"/>
        <v/>
      </c>
      <c r="J56" s="287"/>
      <c r="K56" s="288">
        <v>1</v>
      </c>
      <c r="L56" s="288" t="str">
        <f t="shared" si="5"/>
        <v/>
      </c>
      <c r="M56" s="292"/>
      <c r="N56" s="138">
        <v>1</v>
      </c>
      <c r="O56" s="69" t="str">
        <f t="shared" si="6"/>
        <v/>
      </c>
      <c r="P56" s="287"/>
      <c r="Q56" s="288">
        <v>1</v>
      </c>
      <c r="R56" s="288" t="str">
        <f t="shared" si="4"/>
        <v/>
      </c>
      <c r="S56" s="300"/>
      <c r="T56" s="3"/>
      <c r="U56" s="3"/>
    </row>
    <row r="57" spans="1:21" ht="32.25" customHeight="1" x14ac:dyDescent="0.25">
      <c r="A57" s="81">
        <v>46</v>
      </c>
      <c r="B57" s="292">
        <v>45</v>
      </c>
      <c r="C57" s="299"/>
      <c r="D57" s="296"/>
      <c r="E57" s="297"/>
      <c r="F57" s="298"/>
      <c r="G57" s="292"/>
      <c r="H57" s="138">
        <v>1</v>
      </c>
      <c r="I57" s="294" t="str">
        <f t="shared" si="7"/>
        <v/>
      </c>
      <c r="J57" s="287"/>
      <c r="K57" s="288">
        <v>1</v>
      </c>
      <c r="L57" s="288" t="str">
        <f t="shared" si="5"/>
        <v/>
      </c>
      <c r="M57" s="292"/>
      <c r="N57" s="138">
        <v>1</v>
      </c>
      <c r="O57" s="69" t="str">
        <f t="shared" si="6"/>
        <v/>
      </c>
      <c r="P57" s="287"/>
      <c r="Q57" s="288">
        <v>1</v>
      </c>
      <c r="R57" s="288" t="str">
        <f t="shared" si="4"/>
        <v/>
      </c>
      <c r="S57" s="300"/>
      <c r="T57" s="3"/>
      <c r="U57" s="3"/>
    </row>
    <row r="58" spans="1:21" ht="32.25" customHeight="1" x14ac:dyDescent="0.25">
      <c r="A58" s="81">
        <v>47</v>
      </c>
      <c r="B58" s="292">
        <v>46</v>
      </c>
      <c r="C58" s="299"/>
      <c r="D58" s="296"/>
      <c r="E58" s="297"/>
      <c r="F58" s="298"/>
      <c r="G58" s="292"/>
      <c r="H58" s="138">
        <v>1</v>
      </c>
      <c r="I58" s="294" t="str">
        <f t="shared" si="7"/>
        <v/>
      </c>
      <c r="J58" s="287"/>
      <c r="K58" s="288">
        <v>1</v>
      </c>
      <c r="L58" s="288" t="str">
        <f t="shared" si="5"/>
        <v/>
      </c>
      <c r="M58" s="292"/>
      <c r="N58" s="138">
        <v>1</v>
      </c>
      <c r="O58" s="69" t="str">
        <f t="shared" si="6"/>
        <v/>
      </c>
      <c r="P58" s="287"/>
      <c r="Q58" s="288">
        <v>1</v>
      </c>
      <c r="R58" s="288" t="str">
        <f t="shared" si="4"/>
        <v/>
      </c>
      <c r="S58" s="300"/>
      <c r="T58" s="3"/>
      <c r="U58" s="3"/>
    </row>
    <row r="59" spans="1:21" ht="32.25" customHeight="1" x14ac:dyDescent="0.25">
      <c r="A59" s="81">
        <v>48</v>
      </c>
      <c r="B59" s="292">
        <v>47</v>
      </c>
      <c r="C59" s="299"/>
      <c r="D59" s="296"/>
      <c r="E59" s="297"/>
      <c r="F59" s="298"/>
      <c r="G59" s="292"/>
      <c r="H59" s="138">
        <v>1</v>
      </c>
      <c r="I59" s="294" t="str">
        <f t="shared" si="7"/>
        <v/>
      </c>
      <c r="J59" s="287"/>
      <c r="K59" s="288">
        <v>1</v>
      </c>
      <c r="L59" s="288" t="str">
        <f t="shared" si="5"/>
        <v/>
      </c>
      <c r="M59" s="292"/>
      <c r="N59" s="138">
        <v>1</v>
      </c>
      <c r="O59" s="69" t="str">
        <f t="shared" si="6"/>
        <v/>
      </c>
      <c r="P59" s="287"/>
      <c r="Q59" s="288">
        <v>1</v>
      </c>
      <c r="R59" s="288" t="str">
        <f t="shared" si="4"/>
        <v/>
      </c>
      <c r="S59" s="300"/>
      <c r="T59" s="3"/>
      <c r="U59" s="3"/>
    </row>
    <row r="60" spans="1:21" ht="32.25" customHeight="1" x14ac:dyDescent="0.25">
      <c r="A60" s="81">
        <v>49</v>
      </c>
      <c r="B60" s="292">
        <v>48</v>
      </c>
      <c r="C60" s="299"/>
      <c r="D60" s="296"/>
      <c r="E60" s="297"/>
      <c r="F60" s="298"/>
      <c r="G60" s="292"/>
      <c r="H60" s="138">
        <v>1</v>
      </c>
      <c r="I60" s="294" t="str">
        <f t="shared" si="7"/>
        <v/>
      </c>
      <c r="J60" s="287"/>
      <c r="K60" s="288">
        <v>1</v>
      </c>
      <c r="L60" s="288" t="str">
        <f t="shared" si="5"/>
        <v/>
      </c>
      <c r="M60" s="292"/>
      <c r="N60" s="138">
        <v>1</v>
      </c>
      <c r="O60" s="69" t="str">
        <f t="shared" si="6"/>
        <v/>
      </c>
      <c r="P60" s="287"/>
      <c r="Q60" s="288">
        <v>1</v>
      </c>
      <c r="R60" s="288" t="str">
        <f t="shared" si="4"/>
        <v/>
      </c>
      <c r="S60" s="300"/>
      <c r="T60" s="3"/>
      <c r="U60" s="3"/>
    </row>
    <row r="61" spans="1:21" ht="32.25" customHeight="1" x14ac:dyDescent="0.25">
      <c r="A61" s="81">
        <v>50</v>
      </c>
      <c r="B61" s="301">
        <v>49</v>
      </c>
      <c r="C61" s="302"/>
      <c r="D61" s="303"/>
      <c r="E61" s="304"/>
      <c r="F61" s="305"/>
      <c r="G61" s="301"/>
      <c r="H61" s="306">
        <v>1</v>
      </c>
      <c r="I61" s="307" t="str">
        <f t="shared" si="7"/>
        <v/>
      </c>
      <c r="J61" s="308"/>
      <c r="K61" s="309">
        <v>1</v>
      </c>
      <c r="L61" s="309" t="str">
        <f t="shared" si="5"/>
        <v/>
      </c>
      <c r="M61" s="301"/>
      <c r="N61" s="306">
        <v>1</v>
      </c>
      <c r="O61" s="307" t="str">
        <f t="shared" si="6"/>
        <v/>
      </c>
      <c r="P61" s="308"/>
      <c r="Q61" s="309">
        <v>1</v>
      </c>
      <c r="R61" s="309" t="str">
        <f t="shared" si="4"/>
        <v/>
      </c>
      <c r="S61" s="310"/>
      <c r="T61" s="3"/>
      <c r="U61" s="3"/>
    </row>
    <row r="62" spans="1:21" ht="30.75" customHeight="1" thickBot="1" x14ac:dyDescent="0.3">
      <c r="B62" s="311">
        <v>50</v>
      </c>
      <c r="C62" s="312"/>
      <c r="D62" s="313"/>
      <c r="E62" s="314"/>
      <c r="F62" s="315"/>
      <c r="G62" s="311"/>
      <c r="H62" s="316">
        <v>1</v>
      </c>
      <c r="I62" s="317" t="str">
        <f t="shared" si="7"/>
        <v/>
      </c>
      <c r="J62" s="318"/>
      <c r="K62" s="319">
        <v>1</v>
      </c>
      <c r="L62" s="319" t="str">
        <f>IF(K62=1,"",INDEX(Cups,K62))</f>
        <v/>
      </c>
      <c r="M62" s="311"/>
      <c r="N62" s="316">
        <v>1</v>
      </c>
      <c r="O62" s="317" t="str">
        <f t="shared" si="6"/>
        <v/>
      </c>
      <c r="P62" s="318"/>
      <c r="Q62" s="319">
        <v>1</v>
      </c>
      <c r="R62" s="319" t="str">
        <f t="shared" si="4"/>
        <v/>
      </c>
      <c r="S62" s="320"/>
    </row>
  </sheetData>
  <sheetProtection algorithmName="SHA-512" hashValue="j6HE82EhD+6CPvHpfsuq8+AP9xOcvwo/SdqUmxisTMwOU7cGuQst0/nPAn8vf/fX9GqjRLlGDW1by0We3ZzIcQ==" saltValue="+Xu/T6qALepfTQjVr7kK0A==" spinCount="100000" sheet="1" formatCells="0" formatColumns="0" formatRows="0" selectLockedCells="1"/>
  <mergeCells count="31">
    <mergeCell ref="B4:S4"/>
    <mergeCell ref="E6:F6"/>
    <mergeCell ref="G6:S6"/>
    <mergeCell ref="V4:Y4"/>
    <mergeCell ref="F9:F10"/>
    <mergeCell ref="G8:P8"/>
    <mergeCell ref="S9:S10"/>
    <mergeCell ref="O9:O10"/>
    <mergeCell ref="B7:C7"/>
    <mergeCell ref="B8:C10"/>
    <mergeCell ref="N9:N10"/>
    <mergeCell ref="P9:P10"/>
    <mergeCell ref="J9:J10"/>
    <mergeCell ref="A1:S1"/>
    <mergeCell ref="B2:E2"/>
    <mergeCell ref="F2:S2"/>
    <mergeCell ref="B3:E3"/>
    <mergeCell ref="F3:S3"/>
    <mergeCell ref="V17:V18"/>
    <mergeCell ref="G9:G10"/>
    <mergeCell ref="D8:F8"/>
    <mergeCell ref="D9:D10"/>
    <mergeCell ref="E9:E10"/>
    <mergeCell ref="V14:Y14"/>
    <mergeCell ref="M9:M10"/>
    <mergeCell ref="Y17:Y18"/>
    <mergeCell ref="V15:V16"/>
    <mergeCell ref="Y15:Y16"/>
    <mergeCell ref="V6:V13"/>
    <mergeCell ref="C6:D6"/>
    <mergeCell ref="Y11:Y13"/>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V5" sqref="V5"/>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15" t="s">
        <v>366</v>
      </c>
      <c r="D1" s="516"/>
      <c r="E1" s="516"/>
      <c r="F1" s="516"/>
      <c r="G1" s="516"/>
      <c r="H1" s="516"/>
      <c r="I1" s="516"/>
      <c r="J1" s="516"/>
      <c r="K1" s="516"/>
      <c r="L1" s="516"/>
      <c r="M1" s="516"/>
      <c r="N1" s="516"/>
      <c r="O1" s="517"/>
      <c r="Q1" s="95"/>
      <c r="R1" s="531" t="s">
        <v>10</v>
      </c>
      <c r="S1" s="531"/>
      <c r="T1" s="531"/>
      <c r="U1" s="85"/>
      <c r="V1" s="85"/>
    </row>
    <row r="2" spans="1:23" ht="90.75" customHeight="1" thickBot="1" x14ac:dyDescent="0.3">
      <c r="C2" s="532" t="s">
        <v>63</v>
      </c>
      <c r="D2" s="533"/>
      <c r="E2" s="533"/>
      <c r="F2" s="533"/>
      <c r="G2" s="533"/>
      <c r="H2" s="533"/>
      <c r="I2" s="533"/>
      <c r="J2" s="533"/>
      <c r="K2" s="533"/>
      <c r="L2" s="533"/>
      <c r="M2" s="533"/>
      <c r="N2" s="533"/>
      <c r="O2" s="533"/>
      <c r="P2" s="76"/>
      <c r="Q2" s="96"/>
      <c r="R2" s="425" t="s">
        <v>12</v>
      </c>
      <c r="S2" s="425"/>
      <c r="T2" s="425"/>
    </row>
    <row r="3" spans="1:23" ht="21.75" customHeight="1" thickBot="1" x14ac:dyDescent="0.35">
      <c r="A3" s="97" t="s">
        <v>364</v>
      </c>
      <c r="C3" s="518" t="s">
        <v>5</v>
      </c>
      <c r="D3" s="519"/>
      <c r="E3" s="519"/>
      <c r="F3" s="519"/>
      <c r="G3" s="519"/>
      <c r="H3" s="519"/>
      <c r="I3" s="519"/>
      <c r="J3" s="519"/>
      <c r="K3" s="519"/>
      <c r="L3" s="519"/>
      <c r="M3" s="519"/>
      <c r="N3" s="519"/>
      <c r="O3" s="519"/>
      <c r="P3" s="519"/>
      <c r="Q3" s="519"/>
      <c r="R3" s="519"/>
      <c r="S3" s="519"/>
      <c r="T3" s="519"/>
      <c r="U3" s="519"/>
      <c r="V3" s="519"/>
      <c r="W3" s="520"/>
    </row>
    <row r="4" spans="1:23" ht="62.25" customHeight="1" x14ac:dyDescent="0.25">
      <c r="C4" s="529" t="s">
        <v>14</v>
      </c>
      <c r="D4" s="530"/>
      <c r="E4" s="502" t="s">
        <v>82</v>
      </c>
      <c r="F4" s="503"/>
      <c r="G4" s="503"/>
      <c r="H4" s="503"/>
      <c r="I4" s="504"/>
      <c r="J4" s="534" t="s">
        <v>176</v>
      </c>
      <c r="K4" s="535"/>
      <c r="L4" s="536"/>
      <c r="M4" s="527" t="s">
        <v>85</v>
      </c>
      <c r="N4" s="521" t="s">
        <v>83</v>
      </c>
      <c r="O4" s="522"/>
      <c r="P4" s="496" t="s">
        <v>50</v>
      </c>
      <c r="Q4" s="497"/>
      <c r="R4" s="497"/>
      <c r="S4" s="497"/>
      <c r="T4" s="497"/>
      <c r="U4" s="497"/>
      <c r="V4" s="497"/>
      <c r="W4" s="498"/>
    </row>
    <row r="5" spans="1:23" ht="34.5" customHeight="1" x14ac:dyDescent="0.25">
      <c r="C5" s="525" t="s">
        <v>81</v>
      </c>
      <c r="D5" s="526"/>
      <c r="E5" s="402" t="s">
        <v>425</v>
      </c>
      <c r="F5" s="510" t="s">
        <v>325</v>
      </c>
      <c r="G5" s="510" t="s">
        <v>326</v>
      </c>
      <c r="H5" s="510" t="s">
        <v>327</v>
      </c>
      <c r="I5" s="537" t="s">
        <v>303</v>
      </c>
      <c r="J5" s="407" t="s">
        <v>177</v>
      </c>
      <c r="K5" s="508" t="s">
        <v>324</v>
      </c>
      <c r="L5" s="508" t="s">
        <v>175</v>
      </c>
      <c r="M5" s="527"/>
      <c r="N5" s="500" t="s">
        <v>2</v>
      </c>
      <c r="O5" s="523" t="s">
        <v>11</v>
      </c>
      <c r="P5" s="506" t="s">
        <v>64</v>
      </c>
      <c r="Q5" s="507"/>
      <c r="R5" s="507"/>
      <c r="S5" s="507"/>
      <c r="T5" s="3"/>
      <c r="U5" s="3" t="b">
        <v>0</v>
      </c>
      <c r="V5" s="34"/>
      <c r="W5" s="512" t="str">
        <f>IF(AND(U5=FALSE,U6=FALSE,U7=FALSE,U8=FALSE),"",IF(AND(U5=TRUE,U6=TRUE),"Yes",IF(AND(U5=TRUE,U7=TRUE),"Yes",IF(AND(U6=TRUE,U7=TRUE),"Yes",IF(AND(U5=TRUE,U8=TRUE),"Yes",IF(AND(U7=TRUE,U8=TRUE),"Yes","No"))))))</f>
        <v/>
      </c>
    </row>
    <row r="6" spans="1:23" ht="34.5" customHeight="1" thickBot="1" x14ac:dyDescent="0.3">
      <c r="C6" s="525"/>
      <c r="D6" s="526"/>
      <c r="E6" s="499"/>
      <c r="F6" s="511"/>
      <c r="G6" s="511"/>
      <c r="H6" s="511"/>
      <c r="I6" s="538"/>
      <c r="J6" s="505"/>
      <c r="K6" s="509"/>
      <c r="L6" s="509"/>
      <c r="M6" s="528"/>
      <c r="N6" s="501"/>
      <c r="O6" s="524"/>
      <c r="P6" s="506" t="s">
        <v>65</v>
      </c>
      <c r="Q6" s="507"/>
      <c r="R6" s="507"/>
      <c r="S6" s="507"/>
      <c r="T6" s="3"/>
      <c r="U6" s="3" t="b">
        <v>0</v>
      </c>
      <c r="V6" s="34"/>
      <c r="W6" s="513"/>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506" t="s">
        <v>67</v>
      </c>
      <c r="Q7" s="507"/>
      <c r="R7" s="507"/>
      <c r="S7" s="507"/>
      <c r="T7" s="3"/>
      <c r="U7" s="3" t="b">
        <v>0</v>
      </c>
      <c r="V7" s="34"/>
      <c r="W7" s="513"/>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506" t="s">
        <v>66</v>
      </c>
      <c r="Q8" s="507"/>
      <c r="R8" s="507"/>
      <c r="S8" s="507"/>
      <c r="T8" s="3"/>
      <c r="U8" s="3" t="b">
        <v>0</v>
      </c>
      <c r="V8" s="34"/>
      <c r="W8" s="514"/>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88" t="s">
        <v>68</v>
      </c>
      <c r="Q9" s="489"/>
      <c r="R9" s="489"/>
      <c r="S9" s="489"/>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42" t="s">
        <v>37</v>
      </c>
      <c r="R11" s="443"/>
      <c r="S11" s="443"/>
      <c r="T11" s="443"/>
      <c r="U11" s="443"/>
      <c r="V11" s="443"/>
      <c r="W11" s="444"/>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5"/>
      <c r="R12" s="486"/>
      <c r="S12" s="486"/>
      <c r="T12" s="486"/>
      <c r="U12" s="486"/>
      <c r="V12" s="486"/>
      <c r="W12" s="487"/>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73" t="s">
        <v>42</v>
      </c>
      <c r="R13" s="474"/>
      <c r="S13" s="474"/>
      <c r="T13" s="34">
        <v>1</v>
      </c>
      <c r="U13" s="34">
        <f>INDEX(Cups,T13)</f>
        <v>0</v>
      </c>
      <c r="V13" s="492"/>
      <c r="W13" s="493"/>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73"/>
      <c r="R14" s="474"/>
      <c r="S14" s="474"/>
      <c r="T14" s="34">
        <v>1</v>
      </c>
      <c r="U14" s="34">
        <f>INDEX(Cups,T14)</f>
        <v>0</v>
      </c>
      <c r="V14" s="464"/>
      <c r="W14" s="465"/>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73"/>
      <c r="R15" s="474"/>
      <c r="S15" s="474"/>
      <c r="T15" s="34">
        <v>1</v>
      </c>
      <c r="U15" s="34">
        <f>INDEX(Cups,T15)</f>
        <v>0</v>
      </c>
      <c r="V15" s="464"/>
      <c r="W15" s="465"/>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73"/>
      <c r="R16" s="474"/>
      <c r="S16" s="474"/>
      <c r="T16" s="34">
        <v>1</v>
      </c>
      <c r="U16" s="34">
        <f>INDEX(Cups,T16)</f>
        <v>0</v>
      </c>
      <c r="V16" s="464"/>
      <c r="W16" s="465"/>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73"/>
      <c r="R17" s="474"/>
      <c r="S17" s="474"/>
      <c r="T17" s="34">
        <v>1</v>
      </c>
      <c r="U17" s="34">
        <f>INDEX(Cups,T17)</f>
        <v>0</v>
      </c>
      <c r="V17" s="490"/>
      <c r="W17" s="491"/>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75"/>
      <c r="R18" s="476"/>
      <c r="S18" s="476"/>
      <c r="T18" s="35"/>
      <c r="U18" s="35"/>
      <c r="V18" s="494">
        <f>SUM(U13:U17)</f>
        <v>0</v>
      </c>
      <c r="W18" s="495"/>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0" t="s">
        <v>39</v>
      </c>
      <c r="R19" s="471"/>
      <c r="S19" s="471"/>
      <c r="T19" s="471"/>
      <c r="U19" s="471"/>
      <c r="V19" s="471"/>
      <c r="W19" s="472"/>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8" t="s">
        <v>40</v>
      </c>
      <c r="R20" s="477"/>
      <c r="S20" s="478"/>
      <c r="V20" s="481"/>
      <c r="W20" s="482"/>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9"/>
      <c r="R21" s="479"/>
      <c r="S21" s="480"/>
      <c r="V21" s="483"/>
      <c r="W21" s="484"/>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0" t="s">
        <v>41</v>
      </c>
      <c r="R22" s="460"/>
      <c r="S22" s="461"/>
      <c r="T22" s="36"/>
      <c r="U22" s="36"/>
      <c r="V22" s="466">
        <f>FLOOR(V20,0.125)</f>
        <v>0</v>
      </c>
      <c r="W22" s="467"/>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1"/>
      <c r="R23" s="462"/>
      <c r="S23" s="463"/>
      <c r="T23" s="37"/>
      <c r="U23" s="37"/>
      <c r="V23" s="468"/>
      <c r="W23" s="469"/>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dJ50wKEhVeO0DtaxUnBEnWALDpaNyoEa/P0fzs2nO3p1V1rJ9zVRTlmCqaJOzQPOSicX6851qM7hlp44hLMp9A==" saltValue="xKhmAR3soBYU3HEsTLqNSA==" spinCount="100000" sheet="1" selectLockedCells="1"/>
  <mergeCells count="41">
    <mergeCell ref="C1:O1"/>
    <mergeCell ref="C3:W3"/>
    <mergeCell ref="N4:O4"/>
    <mergeCell ref="O5:O6"/>
    <mergeCell ref="L5:L6"/>
    <mergeCell ref="F5:F6"/>
    <mergeCell ref="G5:G6"/>
    <mergeCell ref="C5:D6"/>
    <mergeCell ref="M4:M6"/>
    <mergeCell ref="C4:D4"/>
    <mergeCell ref="R1:T1"/>
    <mergeCell ref="R2:T2"/>
    <mergeCell ref="C2:O2"/>
    <mergeCell ref="J4:L4"/>
    <mergeCell ref="I5:I6"/>
    <mergeCell ref="P6:S6"/>
    <mergeCell ref="P4:W4"/>
    <mergeCell ref="E5:E6"/>
    <mergeCell ref="N5:N6"/>
    <mergeCell ref="E4:I4"/>
    <mergeCell ref="J5:J6"/>
    <mergeCell ref="P5:S5"/>
    <mergeCell ref="K5:K6"/>
    <mergeCell ref="H5:H6"/>
    <mergeCell ref="W5:W8"/>
    <mergeCell ref="P8:S8"/>
    <mergeCell ref="P7:S7"/>
    <mergeCell ref="Q11:W12"/>
    <mergeCell ref="P9:S9"/>
    <mergeCell ref="V17:W17"/>
    <mergeCell ref="V13:W13"/>
    <mergeCell ref="V18:W18"/>
    <mergeCell ref="V14:W14"/>
    <mergeCell ref="Q22:S23"/>
    <mergeCell ref="V16:W16"/>
    <mergeCell ref="V15:W15"/>
    <mergeCell ref="V22:W23"/>
    <mergeCell ref="Q19:W19"/>
    <mergeCell ref="Q13:S18"/>
    <mergeCell ref="Q20:S21"/>
    <mergeCell ref="V20:W21"/>
  </mergeCells>
  <conditionalFormatting sqref="W5 O7:O26 M7:M26 I7:I26 W9">
    <cfRule type="containsText" dxfId="52" priority="7" stopIfTrue="1" operator="containsText" text="Yes">
      <formula>NOT(ISERROR(SEARCH("Yes",I5)))</formula>
    </cfRule>
    <cfRule type="containsText" dxfId="51"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P13" sqref="P13"/>
      <selection pane="bottomLeft" activeCell="Q2" sqref="Q2"/>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15" t="s">
        <v>390</v>
      </c>
      <c r="D1" s="516"/>
      <c r="E1" s="516"/>
      <c r="F1" s="516"/>
      <c r="G1" s="516"/>
      <c r="H1" s="516"/>
      <c r="I1" s="516"/>
      <c r="J1" s="516"/>
      <c r="K1" s="516"/>
      <c r="L1" s="516"/>
      <c r="M1" s="516"/>
      <c r="N1" s="516"/>
      <c r="O1" s="517"/>
      <c r="Q1" s="3"/>
      <c r="R1" s="531" t="s">
        <v>10</v>
      </c>
      <c r="S1" s="531"/>
      <c r="T1" s="531"/>
    </row>
    <row r="2" spans="1:23" ht="90.75" customHeight="1" thickBot="1" x14ac:dyDescent="0.3">
      <c r="C2" s="532" t="s">
        <v>63</v>
      </c>
      <c r="D2" s="533"/>
      <c r="E2" s="533"/>
      <c r="F2" s="533"/>
      <c r="G2" s="533"/>
      <c r="H2" s="533"/>
      <c r="I2" s="533"/>
      <c r="J2" s="533"/>
      <c r="K2" s="533"/>
      <c r="L2" s="533"/>
      <c r="M2" s="533"/>
      <c r="N2" s="533"/>
      <c r="O2" s="533"/>
      <c r="P2" s="76"/>
      <c r="Q2" s="96"/>
      <c r="R2" s="539" t="s">
        <v>12</v>
      </c>
      <c r="S2" s="539"/>
      <c r="T2" s="539"/>
    </row>
    <row r="3" spans="1:23" ht="21.75" customHeight="1" thickBot="1" x14ac:dyDescent="0.35">
      <c r="A3" s="97" t="s">
        <v>364</v>
      </c>
      <c r="C3" s="518" t="s">
        <v>6</v>
      </c>
      <c r="D3" s="519"/>
      <c r="E3" s="519"/>
      <c r="F3" s="519"/>
      <c r="G3" s="519"/>
      <c r="H3" s="519"/>
      <c r="I3" s="519"/>
      <c r="J3" s="519"/>
      <c r="K3" s="519"/>
      <c r="L3" s="519"/>
      <c r="M3" s="519"/>
      <c r="N3" s="519"/>
      <c r="O3" s="519"/>
      <c r="P3" s="519"/>
      <c r="Q3" s="519"/>
      <c r="R3" s="519"/>
      <c r="S3" s="519"/>
      <c r="T3" s="519"/>
      <c r="U3" s="519"/>
      <c r="V3" s="519"/>
      <c r="W3" s="520"/>
    </row>
    <row r="4" spans="1:23" ht="62.25" customHeight="1" x14ac:dyDescent="0.25">
      <c r="C4" s="529" t="s">
        <v>58</v>
      </c>
      <c r="D4" s="530"/>
      <c r="E4" s="502" t="s">
        <v>82</v>
      </c>
      <c r="F4" s="503"/>
      <c r="G4" s="503"/>
      <c r="H4" s="503"/>
      <c r="I4" s="504"/>
      <c r="J4" s="534" t="s">
        <v>176</v>
      </c>
      <c r="K4" s="535"/>
      <c r="L4" s="536"/>
      <c r="M4" s="527" t="s">
        <v>85</v>
      </c>
      <c r="N4" s="521" t="s">
        <v>83</v>
      </c>
      <c r="O4" s="522"/>
      <c r="P4" s="496" t="s">
        <v>51</v>
      </c>
      <c r="Q4" s="497"/>
      <c r="R4" s="497"/>
      <c r="S4" s="497"/>
      <c r="T4" s="497"/>
      <c r="U4" s="497"/>
      <c r="V4" s="497"/>
      <c r="W4" s="498"/>
    </row>
    <row r="5" spans="1:23" ht="34.5" customHeight="1" x14ac:dyDescent="0.25">
      <c r="C5" s="525" t="s">
        <v>81</v>
      </c>
      <c r="D5" s="526"/>
      <c r="E5" s="402" t="s">
        <v>426</v>
      </c>
      <c r="F5" s="510" t="s">
        <v>325</v>
      </c>
      <c r="G5" s="510" t="s">
        <v>326</v>
      </c>
      <c r="H5" s="510" t="s">
        <v>327</v>
      </c>
      <c r="I5" s="537" t="s">
        <v>303</v>
      </c>
      <c r="J5" s="407" t="s">
        <v>177</v>
      </c>
      <c r="K5" s="508" t="s">
        <v>324</v>
      </c>
      <c r="L5" s="508" t="s">
        <v>175</v>
      </c>
      <c r="M5" s="527"/>
      <c r="N5" s="500" t="s">
        <v>2</v>
      </c>
      <c r="O5" s="523" t="s">
        <v>11</v>
      </c>
      <c r="P5" s="506" t="s">
        <v>64</v>
      </c>
      <c r="Q5" s="507"/>
      <c r="R5" s="507"/>
      <c r="S5" s="507"/>
      <c r="T5" s="3"/>
      <c r="U5" s="3" t="b">
        <v>0</v>
      </c>
      <c r="V5" s="34"/>
      <c r="W5" s="512" t="str">
        <f>IF(AND(U5=FALSE,U6=FALSE,U7=FALSE,U8=FALSE),"",IF(AND(U5=TRUE,U6=TRUE),"Yes",IF(AND(U5=TRUE,U7=TRUE),"Yes",IF(AND(U6=TRUE,U7=TRUE),"Yes",IF(AND(U5=TRUE,U8=TRUE),"Yes",IF(AND(U7=TRUE,U8=TRUE),"Yes","No"))))))</f>
        <v/>
      </c>
    </row>
    <row r="6" spans="1:23" ht="34.5" customHeight="1" thickBot="1" x14ac:dyDescent="0.3">
      <c r="C6" s="525"/>
      <c r="D6" s="526"/>
      <c r="E6" s="499"/>
      <c r="F6" s="511"/>
      <c r="G6" s="511"/>
      <c r="H6" s="511"/>
      <c r="I6" s="538"/>
      <c r="J6" s="505"/>
      <c r="K6" s="509"/>
      <c r="L6" s="509"/>
      <c r="M6" s="528"/>
      <c r="N6" s="501"/>
      <c r="O6" s="524"/>
      <c r="P6" s="506" t="s">
        <v>65</v>
      </c>
      <c r="Q6" s="507"/>
      <c r="R6" s="507"/>
      <c r="S6" s="507"/>
      <c r="T6" s="3"/>
      <c r="U6" s="3" t="b">
        <v>0</v>
      </c>
      <c r="V6" s="34"/>
      <c r="W6" s="513"/>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506" t="s">
        <v>67</v>
      </c>
      <c r="Q7" s="507"/>
      <c r="R7" s="507"/>
      <c r="S7" s="507"/>
      <c r="T7" s="3"/>
      <c r="U7" s="3" t="b">
        <v>0</v>
      </c>
      <c r="V7" s="34"/>
      <c r="W7" s="513"/>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506" t="s">
        <v>66</v>
      </c>
      <c r="Q8" s="507"/>
      <c r="R8" s="507"/>
      <c r="S8" s="507"/>
      <c r="T8" s="3"/>
      <c r="U8" s="3" t="b">
        <v>0</v>
      </c>
      <c r="V8" s="34"/>
      <c r="W8" s="514"/>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88" t="s">
        <v>68</v>
      </c>
      <c r="Q9" s="489"/>
      <c r="R9" s="489"/>
      <c r="S9" s="48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42" t="s">
        <v>37</v>
      </c>
      <c r="R11" s="443"/>
      <c r="S11" s="443"/>
      <c r="T11" s="443"/>
      <c r="U11" s="443"/>
      <c r="V11" s="443"/>
      <c r="W11" s="444"/>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5"/>
      <c r="R12" s="486"/>
      <c r="S12" s="486"/>
      <c r="T12" s="486"/>
      <c r="U12" s="486"/>
      <c r="V12" s="486"/>
      <c r="W12" s="48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73" t="s">
        <v>42</v>
      </c>
      <c r="R13" s="474"/>
      <c r="S13" s="474"/>
      <c r="T13" s="34">
        <v>1</v>
      </c>
      <c r="U13" s="34">
        <f>INDEX(Cups,T13)</f>
        <v>0</v>
      </c>
      <c r="V13" s="492"/>
      <c r="W13" s="493"/>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73"/>
      <c r="R14" s="474"/>
      <c r="S14" s="474"/>
      <c r="T14" s="34">
        <v>1</v>
      </c>
      <c r="U14" s="34">
        <f>INDEX(Cups,T14)</f>
        <v>0</v>
      </c>
      <c r="V14" s="464"/>
      <c r="W14" s="46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73"/>
      <c r="R15" s="474"/>
      <c r="S15" s="474"/>
      <c r="T15" s="34">
        <v>1</v>
      </c>
      <c r="U15" s="34">
        <f>INDEX(Cups,T15)</f>
        <v>0</v>
      </c>
      <c r="V15" s="464"/>
      <c r="W15" s="46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73"/>
      <c r="R16" s="474"/>
      <c r="S16" s="474"/>
      <c r="T16" s="34">
        <v>1</v>
      </c>
      <c r="U16" s="34">
        <f>INDEX(Cups,T16)</f>
        <v>0</v>
      </c>
      <c r="V16" s="464"/>
      <c r="W16" s="46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73"/>
      <c r="R17" s="474"/>
      <c r="S17" s="474"/>
      <c r="T17" s="34">
        <v>1</v>
      </c>
      <c r="U17" s="34">
        <f>INDEX(Cups,T17)</f>
        <v>0</v>
      </c>
      <c r="V17" s="490"/>
      <c r="W17" s="491"/>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75"/>
      <c r="R18" s="476"/>
      <c r="S18" s="476"/>
      <c r="T18" s="35"/>
      <c r="U18" s="35"/>
      <c r="V18" s="494">
        <f>SUM(U13:U17)</f>
        <v>0</v>
      </c>
      <c r="W18" s="49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0" t="s">
        <v>39</v>
      </c>
      <c r="R19" s="471"/>
      <c r="S19" s="471"/>
      <c r="T19" s="471"/>
      <c r="U19" s="471"/>
      <c r="V19" s="471"/>
      <c r="W19" s="47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8" t="s">
        <v>40</v>
      </c>
      <c r="R20" s="477"/>
      <c r="S20" s="478"/>
      <c r="V20" s="481"/>
      <c r="W20" s="48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9"/>
      <c r="R21" s="479"/>
      <c r="S21" s="480"/>
      <c r="V21" s="483"/>
      <c r="W21" s="48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0" t="s">
        <v>41</v>
      </c>
      <c r="R22" s="460"/>
      <c r="S22" s="461"/>
      <c r="T22" s="36"/>
      <c r="U22" s="36"/>
      <c r="V22" s="466">
        <f>FLOOR(V20,0.125)</f>
        <v>0</v>
      </c>
      <c r="W22" s="467"/>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1"/>
      <c r="R23" s="462"/>
      <c r="S23" s="463"/>
      <c r="T23" s="37"/>
      <c r="U23" s="37"/>
      <c r="V23" s="468"/>
      <c r="W23" s="469"/>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2"/>
      <c r="F27" s="383"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ouvr8mpFWLnjcQom+sOzxxNXPE1IldqoMskwQTMSpwu3Snnl8enaetceIAW/7/w/I+eP36GD7sXRR3nAChK6Jg==" saltValue="rfmYgcVbRG/jVWIJbzsyOA==" spinCount="100000" sheet="1" selectLockedCells="1"/>
  <mergeCells count="41">
    <mergeCell ref="Q22:S23"/>
    <mergeCell ref="V22:W23"/>
    <mergeCell ref="V15:W15"/>
    <mergeCell ref="V16:W16"/>
    <mergeCell ref="V17:W17"/>
    <mergeCell ref="Q20:S21"/>
    <mergeCell ref="V20:W21"/>
    <mergeCell ref="Q11:W12"/>
    <mergeCell ref="V13:W13"/>
    <mergeCell ref="Q19:W19"/>
    <mergeCell ref="P8:S8"/>
    <mergeCell ref="Q13:S18"/>
    <mergeCell ref="V14:W14"/>
    <mergeCell ref="V18:W18"/>
    <mergeCell ref="W5:W8"/>
    <mergeCell ref="P9:S9"/>
    <mergeCell ref="C4:D4"/>
    <mergeCell ref="P5:S5"/>
    <mergeCell ref="R1:T1"/>
    <mergeCell ref="R2:T2"/>
    <mergeCell ref="C1:O1"/>
    <mergeCell ref="C2:O2"/>
    <mergeCell ref="C5:D6"/>
    <mergeCell ref="K5:K6"/>
    <mergeCell ref="E4:I4"/>
    <mergeCell ref="P6:S6"/>
    <mergeCell ref="C3:W3"/>
    <mergeCell ref="G5:G6"/>
    <mergeCell ref="I5:I6"/>
    <mergeCell ref="J5:J6"/>
    <mergeCell ref="J4:L4"/>
    <mergeCell ref="F5:F6"/>
    <mergeCell ref="E5:E6"/>
    <mergeCell ref="P7:S7"/>
    <mergeCell ref="H5:H6"/>
    <mergeCell ref="M4:M6"/>
    <mergeCell ref="N4:O4"/>
    <mergeCell ref="L5:L6"/>
    <mergeCell ref="P4:W4"/>
    <mergeCell ref="O5:O6"/>
    <mergeCell ref="N5:N6"/>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P13" sqref="P13"/>
      <selection pane="bottomLeft" activeCell="Q1" sqref="Q1"/>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5" t="s">
        <v>391</v>
      </c>
      <c r="D1" s="516"/>
      <c r="E1" s="516"/>
      <c r="F1" s="516"/>
      <c r="G1" s="516"/>
      <c r="H1" s="516"/>
      <c r="I1" s="516"/>
      <c r="J1" s="516"/>
      <c r="K1" s="516"/>
      <c r="L1" s="516"/>
      <c r="M1" s="516"/>
      <c r="N1" s="516"/>
      <c r="O1" s="517"/>
      <c r="Q1" s="3"/>
      <c r="R1" s="531" t="s">
        <v>10</v>
      </c>
      <c r="S1" s="531"/>
      <c r="T1" s="531"/>
    </row>
    <row r="2" spans="1:23" ht="90.75" customHeight="1" thickBot="1" x14ac:dyDescent="0.3">
      <c r="C2" s="532" t="s">
        <v>63</v>
      </c>
      <c r="D2" s="533"/>
      <c r="E2" s="533"/>
      <c r="F2" s="533"/>
      <c r="G2" s="533"/>
      <c r="H2" s="533"/>
      <c r="I2" s="533"/>
      <c r="J2" s="533"/>
      <c r="K2" s="533"/>
      <c r="L2" s="533"/>
      <c r="M2" s="533"/>
      <c r="N2" s="533"/>
      <c r="O2" s="533"/>
      <c r="P2" s="76"/>
      <c r="Q2" s="96"/>
      <c r="R2" s="425" t="s">
        <v>12</v>
      </c>
      <c r="S2" s="425"/>
      <c r="T2" s="425"/>
    </row>
    <row r="3" spans="1:23" ht="21.75" customHeight="1" thickBot="1" x14ac:dyDescent="0.35">
      <c r="A3" s="97" t="s">
        <v>364</v>
      </c>
      <c r="C3" s="518" t="s">
        <v>7</v>
      </c>
      <c r="D3" s="519"/>
      <c r="E3" s="519"/>
      <c r="F3" s="519"/>
      <c r="G3" s="519"/>
      <c r="H3" s="519"/>
      <c r="I3" s="519"/>
      <c r="J3" s="519"/>
      <c r="K3" s="519"/>
      <c r="L3" s="519"/>
      <c r="M3" s="519"/>
      <c r="N3" s="519"/>
      <c r="O3" s="519"/>
      <c r="P3" s="519"/>
      <c r="Q3" s="519"/>
      <c r="R3" s="519"/>
      <c r="S3" s="519"/>
      <c r="T3" s="519"/>
      <c r="U3" s="519"/>
      <c r="V3" s="519"/>
      <c r="W3" s="520"/>
    </row>
    <row r="4" spans="1:23" ht="62.25" customHeight="1" x14ac:dyDescent="0.25">
      <c r="C4" s="529" t="s">
        <v>57</v>
      </c>
      <c r="D4" s="530"/>
      <c r="E4" s="502" t="s">
        <v>82</v>
      </c>
      <c r="F4" s="503"/>
      <c r="G4" s="503"/>
      <c r="H4" s="503"/>
      <c r="I4" s="504"/>
      <c r="J4" s="534" t="s">
        <v>176</v>
      </c>
      <c r="K4" s="535"/>
      <c r="L4" s="536"/>
      <c r="M4" s="527" t="s">
        <v>85</v>
      </c>
      <c r="N4" s="521" t="s">
        <v>83</v>
      </c>
      <c r="O4" s="522"/>
      <c r="P4" s="496" t="s">
        <v>52</v>
      </c>
      <c r="Q4" s="497"/>
      <c r="R4" s="497"/>
      <c r="S4" s="497"/>
      <c r="T4" s="497"/>
      <c r="U4" s="497"/>
      <c r="V4" s="497"/>
      <c r="W4" s="498"/>
    </row>
    <row r="5" spans="1:23" ht="34.5" customHeight="1" x14ac:dyDescent="0.25">
      <c r="C5" s="525" t="s">
        <v>81</v>
      </c>
      <c r="D5" s="526"/>
      <c r="E5" s="402" t="s">
        <v>426</v>
      </c>
      <c r="F5" s="510" t="s">
        <v>325</v>
      </c>
      <c r="G5" s="510" t="s">
        <v>326</v>
      </c>
      <c r="H5" s="510" t="s">
        <v>327</v>
      </c>
      <c r="I5" s="537" t="s">
        <v>303</v>
      </c>
      <c r="J5" s="407" t="s">
        <v>177</v>
      </c>
      <c r="K5" s="508" t="s">
        <v>324</v>
      </c>
      <c r="L5" s="508" t="s">
        <v>175</v>
      </c>
      <c r="M5" s="527"/>
      <c r="N5" s="500" t="s">
        <v>2</v>
      </c>
      <c r="O5" s="523" t="s">
        <v>11</v>
      </c>
      <c r="P5" s="506" t="s">
        <v>64</v>
      </c>
      <c r="Q5" s="507"/>
      <c r="R5" s="507"/>
      <c r="S5" s="507"/>
      <c r="T5" s="3"/>
      <c r="U5" s="3" t="b">
        <v>0</v>
      </c>
      <c r="V5" s="34"/>
      <c r="W5" s="512" t="str">
        <f>IF(AND(U5=FALSE,U6=FALSE,U7=FALSE,U8=FALSE),"",IF(AND(U5=TRUE,U6=TRUE),"Yes",IF(AND(U5=TRUE,U7=TRUE),"Yes",IF(AND(U6=TRUE,U7=TRUE),"Yes",IF(AND(U5=TRUE,U8=TRUE),"Yes",IF(AND(U7=TRUE,U8=TRUE),"Yes","No"))))))</f>
        <v/>
      </c>
    </row>
    <row r="6" spans="1:23" ht="34.5" customHeight="1" thickBot="1" x14ac:dyDescent="0.3">
      <c r="C6" s="525"/>
      <c r="D6" s="526"/>
      <c r="E6" s="499"/>
      <c r="F6" s="511"/>
      <c r="G6" s="511"/>
      <c r="H6" s="511"/>
      <c r="I6" s="538"/>
      <c r="J6" s="505"/>
      <c r="K6" s="509"/>
      <c r="L6" s="509"/>
      <c r="M6" s="528"/>
      <c r="N6" s="501"/>
      <c r="O6" s="524"/>
      <c r="P6" s="506" t="s">
        <v>65</v>
      </c>
      <c r="Q6" s="507"/>
      <c r="R6" s="507"/>
      <c r="S6" s="507"/>
      <c r="T6" s="3"/>
      <c r="U6" s="3" t="b">
        <v>0</v>
      </c>
      <c r="V6" s="34"/>
      <c r="W6" s="513"/>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506" t="s">
        <v>67</v>
      </c>
      <c r="Q7" s="507"/>
      <c r="R7" s="507"/>
      <c r="S7" s="507"/>
      <c r="T7" s="3"/>
      <c r="U7" s="3" t="b">
        <v>0</v>
      </c>
      <c r="V7" s="34"/>
      <c r="W7" s="513"/>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506" t="s">
        <v>66</v>
      </c>
      <c r="Q8" s="507"/>
      <c r="R8" s="507"/>
      <c r="S8" s="507"/>
      <c r="T8" s="3"/>
      <c r="U8" s="3" t="b">
        <v>0</v>
      </c>
      <c r="V8" s="34"/>
      <c r="W8" s="514"/>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88" t="s">
        <v>68</v>
      </c>
      <c r="Q9" s="489"/>
      <c r="R9" s="489"/>
      <c r="S9" s="48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42" t="s">
        <v>37</v>
      </c>
      <c r="R11" s="443"/>
      <c r="S11" s="443"/>
      <c r="T11" s="443"/>
      <c r="U11" s="443"/>
      <c r="V11" s="443"/>
      <c r="W11" s="444"/>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5"/>
      <c r="R12" s="486"/>
      <c r="S12" s="486"/>
      <c r="T12" s="486"/>
      <c r="U12" s="486"/>
      <c r="V12" s="486"/>
      <c r="W12" s="48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73" t="s">
        <v>42</v>
      </c>
      <c r="R13" s="474"/>
      <c r="S13" s="474"/>
      <c r="T13" s="34">
        <v>1</v>
      </c>
      <c r="U13" s="34">
        <f>INDEX(Cups,T13)</f>
        <v>0</v>
      </c>
      <c r="V13" s="492"/>
      <c r="W13" s="493"/>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73"/>
      <c r="R14" s="474"/>
      <c r="S14" s="474"/>
      <c r="T14" s="34">
        <v>1</v>
      </c>
      <c r="U14" s="34">
        <f>INDEX(Cups,T14)</f>
        <v>0</v>
      </c>
      <c r="V14" s="464"/>
      <c r="W14" s="46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73"/>
      <c r="R15" s="474"/>
      <c r="S15" s="474"/>
      <c r="T15" s="34">
        <v>1</v>
      </c>
      <c r="U15" s="34">
        <f>INDEX(Cups,T15)</f>
        <v>0</v>
      </c>
      <c r="V15" s="464"/>
      <c r="W15" s="46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73"/>
      <c r="R16" s="474"/>
      <c r="S16" s="474"/>
      <c r="T16" s="34">
        <v>1</v>
      </c>
      <c r="U16" s="34">
        <f>INDEX(Cups,T16)</f>
        <v>0</v>
      </c>
      <c r="V16" s="464"/>
      <c r="W16" s="46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73"/>
      <c r="R17" s="474"/>
      <c r="S17" s="474"/>
      <c r="T17" s="34">
        <v>1</v>
      </c>
      <c r="U17" s="34">
        <f>INDEX(Cups,T17)</f>
        <v>0</v>
      </c>
      <c r="V17" s="490"/>
      <c r="W17" s="491"/>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75"/>
      <c r="R18" s="476"/>
      <c r="S18" s="476"/>
      <c r="T18" s="35"/>
      <c r="U18" s="35"/>
      <c r="V18" s="494">
        <f>SUM(U13:U17)</f>
        <v>0</v>
      </c>
      <c r="W18" s="49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0" t="s">
        <v>39</v>
      </c>
      <c r="R19" s="471"/>
      <c r="S19" s="471"/>
      <c r="T19" s="471"/>
      <c r="U19" s="471"/>
      <c r="V19" s="471"/>
      <c r="W19" s="47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8" t="s">
        <v>40</v>
      </c>
      <c r="R20" s="477"/>
      <c r="S20" s="478"/>
      <c r="V20" s="481"/>
      <c r="W20" s="48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9"/>
      <c r="R21" s="479"/>
      <c r="S21" s="480"/>
      <c r="V21" s="483"/>
      <c r="W21" s="48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0" t="s">
        <v>41</v>
      </c>
      <c r="R22" s="460"/>
      <c r="S22" s="461"/>
      <c r="T22" s="36"/>
      <c r="U22" s="36"/>
      <c r="V22" s="466">
        <f>FLOOR(V20,0.125)</f>
        <v>0</v>
      </c>
      <c r="W22" s="467"/>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1"/>
      <c r="R23" s="462"/>
      <c r="S23" s="463"/>
      <c r="T23" s="37"/>
      <c r="U23" s="37"/>
      <c r="V23" s="468"/>
      <c r="W23" s="469"/>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83"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uReODHmvOnhVQYgh16PcRJZVzlB9qSAeNzg75fbM3d/pYmsH2hMYwvtqTPSuphDh7q/GJyqg7klbyvqTqwiqBg==" saltValue="x8mX/8ma9w+PZT4Y7UDBuA==" spinCount="100000" sheet="1" selectLockedCells="1"/>
  <mergeCells count="41">
    <mergeCell ref="Q22:S23"/>
    <mergeCell ref="V22:W23"/>
    <mergeCell ref="V15:W15"/>
    <mergeCell ref="V16:W16"/>
    <mergeCell ref="V17:W17"/>
    <mergeCell ref="Q20:S21"/>
    <mergeCell ref="V20:W21"/>
    <mergeCell ref="Q11:W12"/>
    <mergeCell ref="V13:W13"/>
    <mergeCell ref="Q19:W19"/>
    <mergeCell ref="P8:S8"/>
    <mergeCell ref="Q13:S18"/>
    <mergeCell ref="V14:W14"/>
    <mergeCell ref="V18:W18"/>
    <mergeCell ref="W5:W8"/>
    <mergeCell ref="P9:S9"/>
    <mergeCell ref="C4:D4"/>
    <mergeCell ref="P5:S5"/>
    <mergeCell ref="R1:T1"/>
    <mergeCell ref="R2:T2"/>
    <mergeCell ref="C1:O1"/>
    <mergeCell ref="C2:O2"/>
    <mergeCell ref="C5:D6"/>
    <mergeCell ref="K5:K6"/>
    <mergeCell ref="E4:I4"/>
    <mergeCell ref="P6:S6"/>
    <mergeCell ref="C3:W3"/>
    <mergeCell ref="G5:G6"/>
    <mergeCell ref="I5:I6"/>
    <mergeCell ref="J5:J6"/>
    <mergeCell ref="J4:L4"/>
    <mergeCell ref="F5:F6"/>
    <mergeCell ref="E5:E6"/>
    <mergeCell ref="P7:S7"/>
    <mergeCell ref="H5:H6"/>
    <mergeCell ref="M4:M6"/>
    <mergeCell ref="N4:O4"/>
    <mergeCell ref="L5:L6"/>
    <mergeCell ref="P4:W4"/>
    <mergeCell ref="O5:O6"/>
    <mergeCell ref="N5:N6"/>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P13" sqref="P13"/>
      <selection pane="bottomLeft" activeCell="Q1" sqref="Q1"/>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5" t="s">
        <v>392</v>
      </c>
      <c r="D1" s="516"/>
      <c r="E1" s="516"/>
      <c r="F1" s="516"/>
      <c r="G1" s="516"/>
      <c r="H1" s="516"/>
      <c r="I1" s="516"/>
      <c r="J1" s="516"/>
      <c r="K1" s="516"/>
      <c r="L1" s="516"/>
      <c r="M1" s="516"/>
      <c r="N1" s="516"/>
      <c r="O1" s="517"/>
      <c r="Q1" s="3"/>
      <c r="R1" s="531" t="s">
        <v>10</v>
      </c>
      <c r="S1" s="531"/>
      <c r="T1" s="531"/>
    </row>
    <row r="2" spans="1:23" ht="90.75" customHeight="1" thickBot="1" x14ac:dyDescent="0.3">
      <c r="C2" s="532" t="s">
        <v>63</v>
      </c>
      <c r="D2" s="533"/>
      <c r="E2" s="533"/>
      <c r="F2" s="533"/>
      <c r="G2" s="533"/>
      <c r="H2" s="533"/>
      <c r="I2" s="533"/>
      <c r="J2" s="533"/>
      <c r="K2" s="533"/>
      <c r="L2" s="533"/>
      <c r="M2" s="533"/>
      <c r="N2" s="533"/>
      <c r="O2" s="533"/>
      <c r="P2" s="76"/>
      <c r="Q2" s="96"/>
      <c r="R2" s="425" t="s">
        <v>12</v>
      </c>
      <c r="S2" s="425"/>
      <c r="T2" s="425"/>
    </row>
    <row r="3" spans="1:23" ht="21.75" customHeight="1" thickBot="1" x14ac:dyDescent="0.35">
      <c r="A3" s="97" t="s">
        <v>364</v>
      </c>
      <c r="C3" s="518" t="s">
        <v>8</v>
      </c>
      <c r="D3" s="519"/>
      <c r="E3" s="519"/>
      <c r="F3" s="519"/>
      <c r="G3" s="519"/>
      <c r="H3" s="519"/>
      <c r="I3" s="519"/>
      <c r="J3" s="519"/>
      <c r="K3" s="519"/>
      <c r="L3" s="519"/>
      <c r="M3" s="519"/>
      <c r="N3" s="519"/>
      <c r="O3" s="519"/>
      <c r="P3" s="519"/>
      <c r="Q3" s="519"/>
      <c r="R3" s="519"/>
      <c r="S3" s="519"/>
      <c r="T3" s="519"/>
      <c r="U3" s="519"/>
      <c r="V3" s="519"/>
      <c r="W3" s="520"/>
    </row>
    <row r="4" spans="1:23" ht="62.25" customHeight="1" x14ac:dyDescent="0.25">
      <c r="C4" s="529" t="s">
        <v>56</v>
      </c>
      <c r="D4" s="530"/>
      <c r="E4" s="502" t="s">
        <v>82</v>
      </c>
      <c r="F4" s="503"/>
      <c r="G4" s="503"/>
      <c r="H4" s="503"/>
      <c r="I4" s="504"/>
      <c r="J4" s="534" t="s">
        <v>176</v>
      </c>
      <c r="K4" s="535"/>
      <c r="L4" s="536"/>
      <c r="M4" s="527" t="s">
        <v>85</v>
      </c>
      <c r="N4" s="521" t="s">
        <v>83</v>
      </c>
      <c r="O4" s="522"/>
      <c r="P4" s="496" t="s">
        <v>53</v>
      </c>
      <c r="Q4" s="497"/>
      <c r="R4" s="497"/>
      <c r="S4" s="497"/>
      <c r="T4" s="497"/>
      <c r="U4" s="497"/>
      <c r="V4" s="497"/>
      <c r="W4" s="498"/>
    </row>
    <row r="5" spans="1:23" ht="34.5" customHeight="1" x14ac:dyDescent="0.25">
      <c r="C5" s="525" t="s">
        <v>81</v>
      </c>
      <c r="D5" s="526"/>
      <c r="E5" s="402" t="s">
        <v>426</v>
      </c>
      <c r="F5" s="510" t="s">
        <v>325</v>
      </c>
      <c r="G5" s="510" t="s">
        <v>326</v>
      </c>
      <c r="H5" s="510" t="s">
        <v>327</v>
      </c>
      <c r="I5" s="537" t="s">
        <v>303</v>
      </c>
      <c r="J5" s="407" t="s">
        <v>177</v>
      </c>
      <c r="K5" s="508" t="s">
        <v>324</v>
      </c>
      <c r="L5" s="508" t="s">
        <v>175</v>
      </c>
      <c r="M5" s="527"/>
      <c r="N5" s="500" t="s">
        <v>2</v>
      </c>
      <c r="O5" s="523" t="s">
        <v>11</v>
      </c>
      <c r="P5" s="506" t="s">
        <v>64</v>
      </c>
      <c r="Q5" s="507"/>
      <c r="R5" s="507"/>
      <c r="S5" s="507"/>
      <c r="T5" s="3"/>
      <c r="U5" s="3" t="b">
        <v>0</v>
      </c>
      <c r="V5" s="34"/>
      <c r="W5" s="512" t="str">
        <f>IF(AND(U5=FALSE,U6=FALSE,U7=FALSE,U8=FALSE),"",IF(AND(U5=TRUE,U6=TRUE),"Yes",IF(AND(U5=TRUE,U7=TRUE),"Yes",IF(AND(U6=TRUE,U7=TRUE),"Yes",IF(AND(U5=TRUE,U8=TRUE),"Yes",IF(AND(U7=TRUE,U8=TRUE),"Yes","No"))))))</f>
        <v/>
      </c>
    </row>
    <row r="6" spans="1:23" ht="34.5" customHeight="1" thickBot="1" x14ac:dyDescent="0.3">
      <c r="C6" s="525"/>
      <c r="D6" s="526"/>
      <c r="E6" s="499"/>
      <c r="F6" s="511"/>
      <c r="G6" s="511"/>
      <c r="H6" s="511"/>
      <c r="I6" s="538"/>
      <c r="J6" s="505"/>
      <c r="K6" s="509"/>
      <c r="L6" s="509"/>
      <c r="M6" s="528"/>
      <c r="N6" s="501"/>
      <c r="O6" s="524"/>
      <c r="P6" s="506" t="s">
        <v>65</v>
      </c>
      <c r="Q6" s="507"/>
      <c r="R6" s="507"/>
      <c r="S6" s="507"/>
      <c r="T6" s="3"/>
      <c r="U6" s="3" t="b">
        <v>0</v>
      </c>
      <c r="V6" s="34"/>
      <c r="W6" s="513"/>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506" t="s">
        <v>67</v>
      </c>
      <c r="Q7" s="507"/>
      <c r="R7" s="507"/>
      <c r="S7" s="507"/>
      <c r="T7" s="3"/>
      <c r="U7" s="3" t="b">
        <v>0</v>
      </c>
      <c r="V7" s="34"/>
      <c r="W7" s="513"/>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506" t="s">
        <v>66</v>
      </c>
      <c r="Q8" s="507"/>
      <c r="R8" s="507"/>
      <c r="S8" s="507"/>
      <c r="T8" s="3"/>
      <c r="U8" s="3" t="b">
        <v>0</v>
      </c>
      <c r="V8" s="34"/>
      <c r="W8" s="514"/>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88" t="s">
        <v>68</v>
      </c>
      <c r="Q9" s="489"/>
      <c r="R9" s="489"/>
      <c r="S9" s="48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42" t="s">
        <v>37</v>
      </c>
      <c r="R11" s="443"/>
      <c r="S11" s="443"/>
      <c r="T11" s="443"/>
      <c r="U11" s="443"/>
      <c r="V11" s="443"/>
      <c r="W11" s="444"/>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5"/>
      <c r="R12" s="486"/>
      <c r="S12" s="486"/>
      <c r="T12" s="486"/>
      <c r="U12" s="486"/>
      <c r="V12" s="486"/>
      <c r="W12" s="48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73" t="s">
        <v>42</v>
      </c>
      <c r="R13" s="474"/>
      <c r="S13" s="474"/>
      <c r="T13" s="34">
        <v>1</v>
      </c>
      <c r="U13" s="34">
        <f>INDEX(Cups,T13)</f>
        <v>0</v>
      </c>
      <c r="V13" s="492"/>
      <c r="W13" s="493"/>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73"/>
      <c r="R14" s="474"/>
      <c r="S14" s="474"/>
      <c r="T14" s="34">
        <v>1</v>
      </c>
      <c r="U14" s="34">
        <f>INDEX(Cups,T14)</f>
        <v>0</v>
      </c>
      <c r="V14" s="464"/>
      <c r="W14" s="46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73"/>
      <c r="R15" s="474"/>
      <c r="S15" s="474"/>
      <c r="T15" s="34">
        <v>1</v>
      </c>
      <c r="U15" s="34">
        <f>INDEX(Cups,T15)</f>
        <v>0</v>
      </c>
      <c r="V15" s="464"/>
      <c r="W15" s="46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73"/>
      <c r="R16" s="474"/>
      <c r="S16" s="474"/>
      <c r="T16" s="34">
        <v>1</v>
      </c>
      <c r="U16" s="34">
        <f>INDEX(Cups,T16)</f>
        <v>0</v>
      </c>
      <c r="V16" s="464"/>
      <c r="W16" s="46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73"/>
      <c r="R17" s="474"/>
      <c r="S17" s="474"/>
      <c r="T17" s="34">
        <v>1</v>
      </c>
      <c r="U17" s="34">
        <f>INDEX(Cups,T17)</f>
        <v>0</v>
      </c>
      <c r="V17" s="490"/>
      <c r="W17" s="491"/>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75"/>
      <c r="R18" s="476"/>
      <c r="S18" s="476"/>
      <c r="T18" s="35"/>
      <c r="U18" s="35"/>
      <c r="V18" s="494">
        <f>SUM(U13:U17)</f>
        <v>0</v>
      </c>
      <c r="W18" s="49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0" t="s">
        <v>39</v>
      </c>
      <c r="R19" s="471"/>
      <c r="S19" s="471"/>
      <c r="T19" s="471"/>
      <c r="U19" s="471"/>
      <c r="V19" s="471"/>
      <c r="W19" s="47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8" t="s">
        <v>40</v>
      </c>
      <c r="R20" s="477"/>
      <c r="S20" s="478"/>
      <c r="V20" s="481"/>
      <c r="W20" s="48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9"/>
      <c r="R21" s="479"/>
      <c r="S21" s="480"/>
      <c r="V21" s="483"/>
      <c r="W21" s="48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0" t="s">
        <v>41</v>
      </c>
      <c r="R22" s="460"/>
      <c r="S22" s="461"/>
      <c r="T22" s="36"/>
      <c r="U22" s="36"/>
      <c r="V22" s="466">
        <f>FLOOR(V20,0.125)</f>
        <v>0</v>
      </c>
      <c r="W22" s="467"/>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1"/>
      <c r="R23" s="462"/>
      <c r="S23" s="463"/>
      <c r="T23" s="37"/>
      <c r="U23" s="37"/>
      <c r="V23" s="468"/>
      <c r="W23" s="469"/>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83" t="str">
        <f>IF(B27=0,"",IF((VLOOKUP(A27,'All Meals'!$A$12:$S$62,12))="",0,(VLOOKUP(A27,'All Meals'!$A$12:$S$62,12))))</f>
        <v/>
      </c>
      <c r="G27" s="382"/>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SHUnomm1bwmL4OKxyJyWJbx6uOPjr1w3lYWWSV8+Vz1qjukfAI1v+YIDXvtu3EfhZEgOfDsuJYutsAmDBW1IuQ==" saltValue="oZBSk1BbBF7ZzO7AYrT6EQ==" spinCount="100000" sheet="1" selectLockedCells="1"/>
  <mergeCells count="41">
    <mergeCell ref="Q22:S23"/>
    <mergeCell ref="V22:W23"/>
    <mergeCell ref="V15:W15"/>
    <mergeCell ref="V16:W16"/>
    <mergeCell ref="V17:W17"/>
    <mergeCell ref="Q20:S21"/>
    <mergeCell ref="V20:W21"/>
    <mergeCell ref="Q11:W12"/>
    <mergeCell ref="V13:W13"/>
    <mergeCell ref="Q19:W19"/>
    <mergeCell ref="P8:S8"/>
    <mergeCell ref="Q13:S18"/>
    <mergeCell ref="V14:W14"/>
    <mergeCell ref="V18:W18"/>
    <mergeCell ref="W5:W8"/>
    <mergeCell ref="P9:S9"/>
    <mergeCell ref="C4:D4"/>
    <mergeCell ref="P5:S5"/>
    <mergeCell ref="R1:T1"/>
    <mergeCell ref="R2:T2"/>
    <mergeCell ref="C1:O1"/>
    <mergeCell ref="C2:O2"/>
    <mergeCell ref="C5:D6"/>
    <mergeCell ref="K5:K6"/>
    <mergeCell ref="E4:I4"/>
    <mergeCell ref="P6:S6"/>
    <mergeCell ref="C3:W3"/>
    <mergeCell ref="G5:G6"/>
    <mergeCell ref="I5:I6"/>
    <mergeCell ref="J5:J6"/>
    <mergeCell ref="J4:L4"/>
    <mergeCell ref="F5:F6"/>
    <mergeCell ref="E5:E6"/>
    <mergeCell ref="P7:S7"/>
    <mergeCell ref="H5:H6"/>
    <mergeCell ref="M4:M6"/>
    <mergeCell ref="N4:O4"/>
    <mergeCell ref="L5:L6"/>
    <mergeCell ref="P4:W4"/>
    <mergeCell ref="O5:O6"/>
    <mergeCell ref="N5:N6"/>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P13" sqref="P13"/>
      <selection pane="bottomLeft" activeCell="Q2" sqref="Q2"/>
    </sheetView>
  </sheetViews>
  <sheetFormatPr defaultColWidth="9.140625" defaultRowHeight="15" x14ac:dyDescent="0.25"/>
  <cols>
    <col min="1" max="1" width="4.42578125" style="3" hidden="1" customWidth="1"/>
    <col min="2" max="2" width="12.85546875" style="3" hidden="1" customWidth="1"/>
    <col min="3" max="3" width="3.8554687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2.1406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5" t="s">
        <v>393</v>
      </c>
      <c r="D1" s="516"/>
      <c r="E1" s="516"/>
      <c r="F1" s="516"/>
      <c r="G1" s="516"/>
      <c r="H1" s="516"/>
      <c r="I1" s="516"/>
      <c r="J1" s="516"/>
      <c r="K1" s="516"/>
      <c r="L1" s="516"/>
      <c r="M1" s="516"/>
      <c r="N1" s="516"/>
      <c r="O1" s="517"/>
      <c r="Q1" s="3"/>
      <c r="R1" s="531" t="s">
        <v>10</v>
      </c>
      <c r="S1" s="531"/>
      <c r="T1" s="531"/>
    </row>
    <row r="2" spans="1:23" ht="90.75" customHeight="1" thickBot="1" x14ac:dyDescent="0.3">
      <c r="C2" s="532" t="s">
        <v>63</v>
      </c>
      <c r="D2" s="533"/>
      <c r="E2" s="533"/>
      <c r="F2" s="533"/>
      <c r="G2" s="533"/>
      <c r="H2" s="533"/>
      <c r="I2" s="533"/>
      <c r="J2" s="533"/>
      <c r="K2" s="533"/>
      <c r="L2" s="533"/>
      <c r="M2" s="533"/>
      <c r="N2" s="533"/>
      <c r="O2" s="533"/>
      <c r="P2" s="76"/>
      <c r="Q2" s="96"/>
      <c r="R2" s="425" t="s">
        <v>12</v>
      </c>
      <c r="S2" s="425"/>
      <c r="T2" s="425"/>
    </row>
    <row r="3" spans="1:23" ht="21.75" customHeight="1" thickBot="1" x14ac:dyDescent="0.35">
      <c r="A3" s="97" t="s">
        <v>364</v>
      </c>
      <c r="C3" s="518" t="s">
        <v>9</v>
      </c>
      <c r="D3" s="519"/>
      <c r="E3" s="519"/>
      <c r="F3" s="519"/>
      <c r="G3" s="519"/>
      <c r="H3" s="519"/>
      <c r="I3" s="519"/>
      <c r="J3" s="519"/>
      <c r="K3" s="519"/>
      <c r="L3" s="519"/>
      <c r="M3" s="519"/>
      <c r="N3" s="519"/>
      <c r="O3" s="519"/>
      <c r="P3" s="519"/>
      <c r="Q3" s="519"/>
      <c r="R3" s="519"/>
      <c r="S3" s="519"/>
      <c r="T3" s="519"/>
      <c r="U3" s="519"/>
      <c r="V3" s="519"/>
      <c r="W3" s="520"/>
    </row>
    <row r="4" spans="1:23" ht="62.25" customHeight="1" x14ac:dyDescent="0.25">
      <c r="C4" s="529" t="s">
        <v>55</v>
      </c>
      <c r="D4" s="530"/>
      <c r="E4" s="502" t="s">
        <v>82</v>
      </c>
      <c r="F4" s="503"/>
      <c r="G4" s="503"/>
      <c r="H4" s="503"/>
      <c r="I4" s="504"/>
      <c r="J4" s="534" t="s">
        <v>176</v>
      </c>
      <c r="K4" s="535"/>
      <c r="L4" s="536"/>
      <c r="M4" s="527" t="s">
        <v>85</v>
      </c>
      <c r="N4" s="521" t="s">
        <v>83</v>
      </c>
      <c r="O4" s="522"/>
      <c r="P4" s="496" t="s">
        <v>54</v>
      </c>
      <c r="Q4" s="497"/>
      <c r="R4" s="497"/>
      <c r="S4" s="497"/>
      <c r="T4" s="497"/>
      <c r="U4" s="497"/>
      <c r="V4" s="497"/>
      <c r="W4" s="498"/>
    </row>
    <row r="5" spans="1:23" ht="34.5" customHeight="1" x14ac:dyDescent="0.25">
      <c r="C5" s="525" t="s">
        <v>81</v>
      </c>
      <c r="D5" s="526"/>
      <c r="E5" s="402" t="s">
        <v>426</v>
      </c>
      <c r="F5" s="510" t="s">
        <v>325</v>
      </c>
      <c r="G5" s="510" t="s">
        <v>326</v>
      </c>
      <c r="H5" s="510" t="s">
        <v>327</v>
      </c>
      <c r="I5" s="537" t="s">
        <v>303</v>
      </c>
      <c r="J5" s="407" t="s">
        <v>177</v>
      </c>
      <c r="K5" s="508" t="s">
        <v>324</v>
      </c>
      <c r="L5" s="508" t="s">
        <v>175</v>
      </c>
      <c r="M5" s="527"/>
      <c r="N5" s="500" t="s">
        <v>2</v>
      </c>
      <c r="O5" s="523" t="s">
        <v>11</v>
      </c>
      <c r="P5" s="506" t="s">
        <v>64</v>
      </c>
      <c r="Q5" s="507"/>
      <c r="R5" s="507"/>
      <c r="S5" s="507"/>
      <c r="T5" s="3"/>
      <c r="U5" s="3" t="b">
        <v>0</v>
      </c>
      <c r="V5" s="34"/>
      <c r="W5" s="512" t="str">
        <f>IF(AND(U5=FALSE,U6=FALSE,U7=FALSE,U8=FALSE),"",IF(AND(U5=TRUE,U6=TRUE),"Yes",IF(AND(U5=TRUE,U7=TRUE),"Yes",IF(AND(U6=TRUE,U7=TRUE),"Yes",IF(AND(U5=TRUE,U8=TRUE),"Yes",IF(AND(U7=TRUE,U8=TRUE),"Yes","No"))))))</f>
        <v/>
      </c>
    </row>
    <row r="6" spans="1:23" ht="34.5" customHeight="1" thickBot="1" x14ac:dyDescent="0.3">
      <c r="C6" s="525"/>
      <c r="D6" s="526"/>
      <c r="E6" s="499"/>
      <c r="F6" s="511"/>
      <c r="G6" s="511"/>
      <c r="H6" s="511"/>
      <c r="I6" s="538"/>
      <c r="J6" s="505"/>
      <c r="K6" s="509"/>
      <c r="L6" s="509"/>
      <c r="M6" s="528"/>
      <c r="N6" s="501"/>
      <c r="O6" s="524"/>
      <c r="P6" s="506" t="s">
        <v>65</v>
      </c>
      <c r="Q6" s="507"/>
      <c r="R6" s="507"/>
      <c r="S6" s="507"/>
      <c r="T6" s="3"/>
      <c r="U6" s="3" t="b">
        <v>0</v>
      </c>
      <c r="V6" s="34"/>
      <c r="W6" s="513"/>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506" t="s">
        <v>67</v>
      </c>
      <c r="Q7" s="507"/>
      <c r="R7" s="507"/>
      <c r="S7" s="507"/>
      <c r="T7" s="3"/>
      <c r="U7" s="3" t="b">
        <v>0</v>
      </c>
      <c r="V7" s="34"/>
      <c r="W7" s="513"/>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506" t="s">
        <v>66</v>
      </c>
      <c r="Q8" s="507"/>
      <c r="R8" s="507"/>
      <c r="S8" s="507"/>
      <c r="T8" s="3"/>
      <c r="U8" s="3" t="b">
        <v>0</v>
      </c>
      <c r="V8" s="34"/>
      <c r="W8" s="514"/>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88" t="s">
        <v>68</v>
      </c>
      <c r="Q9" s="489"/>
      <c r="R9" s="489"/>
      <c r="S9" s="48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42" t="s">
        <v>37</v>
      </c>
      <c r="R11" s="443"/>
      <c r="S11" s="443"/>
      <c r="T11" s="443"/>
      <c r="U11" s="443"/>
      <c r="V11" s="443"/>
      <c r="W11" s="444"/>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5"/>
      <c r="R12" s="486"/>
      <c r="S12" s="486"/>
      <c r="T12" s="486"/>
      <c r="U12" s="486"/>
      <c r="V12" s="486"/>
      <c r="W12" s="48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73" t="s">
        <v>42</v>
      </c>
      <c r="R13" s="474"/>
      <c r="S13" s="474"/>
      <c r="T13" s="34">
        <v>1</v>
      </c>
      <c r="U13" s="34">
        <f>INDEX(Cups,T13)</f>
        <v>0</v>
      </c>
      <c r="V13" s="492"/>
      <c r="W13" s="493"/>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73"/>
      <c r="R14" s="474"/>
      <c r="S14" s="474"/>
      <c r="T14" s="34">
        <v>1</v>
      </c>
      <c r="U14" s="34">
        <f>INDEX(Cups,T14)</f>
        <v>0</v>
      </c>
      <c r="V14" s="464"/>
      <c r="W14" s="465"/>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73"/>
      <c r="R15" s="474"/>
      <c r="S15" s="474"/>
      <c r="T15" s="34">
        <v>1</v>
      </c>
      <c r="U15" s="34">
        <f>INDEX(Cups,T15)</f>
        <v>0</v>
      </c>
      <c r="V15" s="464"/>
      <c r="W15" s="465"/>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73"/>
      <c r="R16" s="474"/>
      <c r="S16" s="474"/>
      <c r="T16" s="34">
        <v>1</v>
      </c>
      <c r="U16" s="34">
        <f>INDEX(Cups,T16)</f>
        <v>0</v>
      </c>
      <c r="V16" s="464"/>
      <c r="W16" s="465"/>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73"/>
      <c r="R17" s="474"/>
      <c r="S17" s="474"/>
      <c r="T17" s="34">
        <v>1</v>
      </c>
      <c r="U17" s="34">
        <f>INDEX(Cups,T17)</f>
        <v>0</v>
      </c>
      <c r="V17" s="490"/>
      <c r="W17" s="491"/>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75"/>
      <c r="R18" s="476"/>
      <c r="S18" s="476"/>
      <c r="T18" s="35"/>
      <c r="U18" s="35"/>
      <c r="V18" s="494">
        <f>SUM(U13:U17)</f>
        <v>0</v>
      </c>
      <c r="W18" s="495"/>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0" t="s">
        <v>39</v>
      </c>
      <c r="R19" s="471"/>
      <c r="S19" s="471"/>
      <c r="T19" s="471"/>
      <c r="U19" s="471"/>
      <c r="V19" s="471"/>
      <c r="W19" s="47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8" t="s">
        <v>40</v>
      </c>
      <c r="R20" s="477"/>
      <c r="S20" s="478"/>
      <c r="V20" s="481"/>
      <c r="W20" s="48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9"/>
      <c r="R21" s="479"/>
      <c r="S21" s="480"/>
      <c r="V21" s="483"/>
      <c r="W21" s="48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0" t="s">
        <v>41</v>
      </c>
      <c r="R22" s="460"/>
      <c r="S22" s="461"/>
      <c r="T22" s="36"/>
      <c r="U22" s="36"/>
      <c r="V22" s="466">
        <f>FLOOR(V20,0.125)</f>
        <v>0</v>
      </c>
      <c r="W22" s="467"/>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1"/>
      <c r="R23" s="462"/>
      <c r="S23" s="463"/>
      <c r="T23" s="37"/>
      <c r="U23" s="37"/>
      <c r="V23" s="468"/>
      <c r="W23" s="469"/>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82"/>
      <c r="F27" s="383" t="str">
        <f>IF(B27=0,"",IF((VLOOKUP(A27,'All Meals'!$A$12:$S$62,12))="",0,(VLOOKUP(A27,'All Meals'!$A$12:$S$62,12))))</f>
        <v/>
      </c>
      <c r="G27" s="382"/>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gWFUp/3IyCnZpxOiTAhQ4L7AgHoph6ypTTjWOMsoNWAZWjcnf2ZJH7N67mNtnwDDfYkw6iJZZZXTObeB/l9zoQ==" saltValue="pEuQXF/919RbXlK2zeyRaw==" spinCount="100000" sheet="1" selectLockedCells="1"/>
  <mergeCells count="41">
    <mergeCell ref="Q22:S23"/>
    <mergeCell ref="V22:W23"/>
    <mergeCell ref="V15:W15"/>
    <mergeCell ref="V16:W16"/>
    <mergeCell ref="V17:W17"/>
    <mergeCell ref="Q20:S21"/>
    <mergeCell ref="V20:W21"/>
    <mergeCell ref="Q11:W12"/>
    <mergeCell ref="V13:W13"/>
    <mergeCell ref="Q19:W19"/>
    <mergeCell ref="P8:S8"/>
    <mergeCell ref="Q13:S18"/>
    <mergeCell ref="V14:W14"/>
    <mergeCell ref="V18:W18"/>
    <mergeCell ref="W5:W8"/>
    <mergeCell ref="P9:S9"/>
    <mergeCell ref="C4:D4"/>
    <mergeCell ref="P5:S5"/>
    <mergeCell ref="R1:T1"/>
    <mergeCell ref="R2:T2"/>
    <mergeCell ref="C1:O1"/>
    <mergeCell ref="C2:O2"/>
    <mergeCell ref="C5:D6"/>
    <mergeCell ref="K5:K6"/>
    <mergeCell ref="E4:I4"/>
    <mergeCell ref="P6:S6"/>
    <mergeCell ref="C3:W3"/>
    <mergeCell ref="G5:G6"/>
    <mergeCell ref="I5:I6"/>
    <mergeCell ref="J5:J6"/>
    <mergeCell ref="J4:L4"/>
    <mergeCell ref="F5:F6"/>
    <mergeCell ref="E5:E6"/>
    <mergeCell ref="P7:S7"/>
    <mergeCell ref="H5:H6"/>
    <mergeCell ref="M4:M6"/>
    <mergeCell ref="N4:O4"/>
    <mergeCell ref="L5:L6"/>
    <mergeCell ref="P4:W4"/>
    <mergeCell ref="O5:O6"/>
    <mergeCell ref="N5:N6"/>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741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741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741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741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741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741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741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741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741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741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742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742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742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742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742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742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742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742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742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742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743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743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743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743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743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743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743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743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7438"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7"/>
  <sheetViews>
    <sheetView zoomScaleNormal="100" workbookViewId="0">
      <selection activeCell="B8" sqref="B8"/>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5" width="13.5703125" style="7" customWidth="1"/>
    <col min="6" max="6" width="13.42578125" style="7" customWidth="1"/>
    <col min="7" max="7" width="12.5703125" style="7" customWidth="1"/>
    <col min="8" max="8" width="18.140625" style="7" customWidth="1"/>
    <col min="9" max="9" width="16.5703125" style="7" customWidth="1"/>
    <col min="10" max="10" width="2.85546875" style="7" customWidth="1"/>
    <col min="11" max="14" width="9.140625" style="7"/>
    <col min="15" max="15" width="10.5703125" style="7" customWidth="1"/>
    <col min="16" max="16" width="11.42578125" style="7" customWidth="1"/>
    <col min="17" max="17" width="9.140625" style="7"/>
    <col min="18" max="18" width="10.5703125" style="7" customWidth="1"/>
    <col min="19" max="19" width="9.140625" style="7"/>
    <col min="20" max="20" width="5" style="7" customWidth="1"/>
    <col min="21" max="16384" width="9.140625" style="7"/>
  </cols>
  <sheetData>
    <row r="1" spans="1:20" ht="40.5" customHeight="1" thickBot="1" x14ac:dyDescent="0.3">
      <c r="A1" s="542" t="s">
        <v>411</v>
      </c>
      <c r="B1" s="543"/>
      <c r="C1" s="543"/>
      <c r="D1" s="543"/>
      <c r="E1" s="543"/>
      <c r="F1" s="543"/>
      <c r="G1" s="543"/>
      <c r="H1" s="543"/>
      <c r="I1" s="544"/>
    </row>
    <row r="2" spans="1:20" ht="15.75" thickBot="1" x14ac:dyDescent="0.3"/>
    <row r="3" spans="1:20" ht="60" customHeight="1" thickBot="1" x14ac:dyDescent="0.35">
      <c r="A3" s="366" t="s">
        <v>84</v>
      </c>
      <c r="B3" s="181" t="s">
        <v>5</v>
      </c>
      <c r="C3" s="182" t="s">
        <v>6</v>
      </c>
      <c r="D3" s="182" t="s">
        <v>7</v>
      </c>
      <c r="E3" s="182" t="s">
        <v>8</v>
      </c>
      <c r="F3" s="182" t="s">
        <v>9</v>
      </c>
      <c r="G3" s="178" t="s">
        <v>183</v>
      </c>
      <c r="H3" s="176" t="s">
        <v>203</v>
      </c>
      <c r="I3" s="177" t="s">
        <v>184</v>
      </c>
      <c r="J3" s="10"/>
      <c r="K3" s="555" t="s">
        <v>333</v>
      </c>
      <c r="L3" s="555"/>
      <c r="M3" s="545" t="s">
        <v>328</v>
      </c>
      <c r="N3" s="545"/>
      <c r="O3" s="545" t="s">
        <v>332</v>
      </c>
      <c r="P3" s="545"/>
      <c r="Q3" s="545" t="s">
        <v>413</v>
      </c>
      <c r="R3" s="545"/>
      <c r="S3" s="540" t="s">
        <v>331</v>
      </c>
      <c r="T3" s="540"/>
    </row>
    <row r="4" spans="1:20" ht="49.5" customHeight="1" thickBot="1" x14ac:dyDescent="0.3">
      <c r="A4" s="17" t="s">
        <v>73</v>
      </c>
      <c r="B4" s="201">
        <f>MIN(Monday!E7:E26)</f>
        <v>0</v>
      </c>
      <c r="C4" s="201">
        <f>MIN(Tuesday!E7:E26)</f>
        <v>0</v>
      </c>
      <c r="D4" s="202">
        <f>MIN(Wednesday!E7:E26)</f>
        <v>0</v>
      </c>
      <c r="E4" s="201">
        <f>MIN(Thursday!E7:E26)</f>
        <v>0</v>
      </c>
      <c r="F4" s="201">
        <f>MIN(Friday!E7:E26)</f>
        <v>0</v>
      </c>
      <c r="G4" s="203">
        <f>SUM(B4:F4)</f>
        <v>0</v>
      </c>
      <c r="H4" s="194">
        <v>5</v>
      </c>
      <c r="I4" s="188" t="str">
        <f>IF(G4&gt;=H4, "Yes", "No")</f>
        <v>No</v>
      </c>
      <c r="J4" s="175"/>
      <c r="K4" s="555"/>
      <c r="L4" s="555"/>
      <c r="M4" s="546">
        <f>R6</f>
        <v>0</v>
      </c>
      <c r="N4" s="546"/>
      <c r="O4" s="546">
        <f>R5</f>
        <v>0</v>
      </c>
      <c r="P4" s="546"/>
      <c r="Q4" s="553">
        <f>IF(ISERROR(O4/M4),0,O4/M4)</f>
        <v>0</v>
      </c>
      <c r="R4" s="553"/>
      <c r="S4" s="541" t="str">
        <f>IF(Q4&lt;=0.5, "Yes", "No")</f>
        <v>Yes</v>
      </c>
      <c r="T4" s="541"/>
    </row>
    <row r="5" spans="1:20" ht="49.5" hidden="1" customHeight="1" x14ac:dyDescent="0.25">
      <c r="A5" s="323"/>
      <c r="B5" s="324"/>
      <c r="C5" s="324"/>
      <c r="D5" s="325"/>
      <c r="E5" s="324"/>
      <c r="F5" s="324"/>
      <c r="G5" s="326"/>
      <c r="H5" s="327"/>
      <c r="I5" s="328"/>
      <c r="J5" s="175"/>
      <c r="K5" s="554" t="s">
        <v>330</v>
      </c>
      <c r="L5" s="554"/>
      <c r="M5" s="329">
        <f>MAX(Monday!F7:F26)</f>
        <v>0</v>
      </c>
      <c r="N5" s="329">
        <f>MAX(Tuesday!F7:F26)</f>
        <v>0</v>
      </c>
      <c r="O5" s="329">
        <f>MAX(Wednesday!F7:F26)</f>
        <v>0</v>
      </c>
      <c r="P5" s="329">
        <f>MAX(Thursday!F7:F26)</f>
        <v>0</v>
      </c>
      <c r="Q5" s="330">
        <f>MAX(Friday!F7:F26)</f>
        <v>0</v>
      </c>
      <c r="R5" s="362">
        <f>SUM(M5:Q5)</f>
        <v>0</v>
      </c>
    </row>
    <row r="6" spans="1:20" ht="22.5" hidden="1" customHeight="1" x14ac:dyDescent="0.25">
      <c r="A6" s="8"/>
      <c r="B6" s="9"/>
      <c r="C6" s="9"/>
      <c r="D6" s="9"/>
      <c r="E6" s="9"/>
      <c r="F6" s="9"/>
      <c r="K6" s="554" t="s">
        <v>329</v>
      </c>
      <c r="L6" s="554"/>
      <c r="M6" s="329">
        <f>MAX(Monday!E7:E26)</f>
        <v>0</v>
      </c>
      <c r="N6" s="329">
        <f>MAX(Tuesday!E7:E26)</f>
        <v>0</v>
      </c>
      <c r="O6" s="329">
        <f>MAX(Wednesday!E7:E26)</f>
        <v>0</v>
      </c>
      <c r="P6" s="329">
        <f>MAX(Thursday!E7:E26)</f>
        <v>0</v>
      </c>
      <c r="Q6" s="330">
        <f>MAX(Friday!E7:E26)</f>
        <v>0</v>
      </c>
      <c r="R6" s="362">
        <f>SUM(M6:Q6)</f>
        <v>0</v>
      </c>
    </row>
    <row r="7" spans="1:20" ht="7.5" customHeight="1" thickBot="1" x14ac:dyDescent="0.3">
      <c r="A7" s="10"/>
      <c r="B7" s="9"/>
      <c r="C7" s="9"/>
      <c r="D7" s="9"/>
      <c r="E7" s="9"/>
      <c r="F7" s="9"/>
      <c r="K7" s="322"/>
      <c r="L7" s="322"/>
      <c r="M7" s="322"/>
      <c r="N7" s="322"/>
      <c r="O7" s="322"/>
      <c r="P7" s="322"/>
      <c r="Q7" s="322"/>
    </row>
    <row r="8" spans="1:20" ht="48" customHeight="1" thickBot="1" x14ac:dyDescent="0.3">
      <c r="B8" s="181" t="s">
        <v>5</v>
      </c>
      <c r="C8" s="182" t="s">
        <v>6</v>
      </c>
      <c r="D8" s="182" t="s">
        <v>7</v>
      </c>
      <c r="E8" s="182" t="s">
        <v>8</v>
      </c>
      <c r="F8" s="182" t="s">
        <v>9</v>
      </c>
      <c r="G8" s="178" t="s">
        <v>183</v>
      </c>
      <c r="H8" s="176" t="s">
        <v>204</v>
      </c>
      <c r="I8" s="177" t="s">
        <v>184</v>
      </c>
      <c r="J8" s="179"/>
      <c r="K8" s="547" t="s">
        <v>336</v>
      </c>
      <c r="L8" s="548"/>
      <c r="M8" s="548"/>
      <c r="N8" s="331" t="s">
        <v>5</v>
      </c>
      <c r="O8" s="331" t="s">
        <v>6</v>
      </c>
      <c r="P8" s="331" t="s">
        <v>7</v>
      </c>
      <c r="Q8" s="331" t="s">
        <v>8</v>
      </c>
      <c r="R8" s="332" t="s">
        <v>9</v>
      </c>
      <c r="S8" s="335" t="s">
        <v>183</v>
      </c>
    </row>
    <row r="9" spans="1:20" ht="50.25" customHeight="1" x14ac:dyDescent="0.25">
      <c r="A9" s="185" t="s">
        <v>185</v>
      </c>
      <c r="B9" s="246">
        <f>IF(COUNTIF(Monday!M7:M26,"No")&gt;0, "Check grains and m/ma crediting", MIN(Monday!J7:J26))</f>
        <v>0</v>
      </c>
      <c r="C9" s="246">
        <f>IF(COUNTIF(Tuesday!M7:M26,"No")&gt;0, "Check grains and m/ma crediting", MIN(Tuesday!J7:J26))</f>
        <v>0</v>
      </c>
      <c r="D9" s="246">
        <f>IF(COUNTIF(Wednesday!M7:M26,"No")&gt;0, "Check grains and m/ma crediting", MIN(Wednesday!J7:J26))</f>
        <v>0</v>
      </c>
      <c r="E9" s="246">
        <f>IF(COUNTIF(Thursday!M7:M26,"No")&gt;0, "Check grains and m/ma crediting", MIN(Thursday!J7:J26))</f>
        <v>0</v>
      </c>
      <c r="F9" s="246">
        <f>IF(COUNTIF(Friday!M7:M26,"No")&gt;0, "Check grains and m/ma crediting", MIN(Friday!J7:J26))</f>
        <v>0</v>
      </c>
      <c r="G9" s="206">
        <f>SUM(B9:F9)</f>
        <v>0</v>
      </c>
      <c r="H9" s="205">
        <v>8</v>
      </c>
      <c r="I9" s="205" t="str">
        <f>IF(G9&gt;=H9, "Yes","No")</f>
        <v>No</v>
      </c>
      <c r="J9" s="11"/>
      <c r="K9" s="548" t="s">
        <v>337</v>
      </c>
      <c r="L9" s="548"/>
      <c r="M9" s="333" t="s">
        <v>334</v>
      </c>
      <c r="N9" s="334">
        <f>MAX(Monday!G7:G26)</f>
        <v>0</v>
      </c>
      <c r="O9" s="334">
        <f>MAX(Tuesday!G7:G26)</f>
        <v>0</v>
      </c>
      <c r="P9" s="334">
        <f>MAX(Wednesday!G7:G26)</f>
        <v>0</v>
      </c>
      <c r="Q9" s="334">
        <f>MAX(Thursday!G7:G26)</f>
        <v>0</v>
      </c>
      <c r="R9" s="334">
        <f>MAX(Friday!G7:G26)</f>
        <v>0</v>
      </c>
      <c r="S9" s="336">
        <f>SUM(N9:R9)</f>
        <v>0</v>
      </c>
    </row>
    <row r="10" spans="1:20" ht="50.25" customHeight="1" thickBot="1" x14ac:dyDescent="0.3">
      <c r="A10" s="186" t="s">
        <v>186</v>
      </c>
      <c r="B10" s="247">
        <f>IF(COUNTIF(Monday!M7:M26,"No")&gt;0,"Check grains and m/ma crediting",MAX(Monday!J7:J26))</f>
        <v>0</v>
      </c>
      <c r="C10" s="247">
        <f>IF(COUNTIF(Tuesday!M7:M26,"No")&gt;0,"Check grains and m/ma crediting",MAX(Tuesday!J7:J26))</f>
        <v>0</v>
      </c>
      <c r="D10" s="247">
        <f>IF(COUNTIF(Wednesday!M7:M26,"No")&gt;0,"Check grains and m/ma crediting",MAX(Wednesday!J7:J26))</f>
        <v>0</v>
      </c>
      <c r="E10" s="247">
        <f>IF(COUNTIF(Thursday!M7:M26,"No")&gt;0,"Check grains and m/ma crediting",MAX(Thursday!J7:J26))</f>
        <v>0</v>
      </c>
      <c r="F10" s="247">
        <f>IF(COUNTIF(Friday!M7:M26,"No")&gt;0,"Check grains and m/ma crediting",MAX(Friday!J7:J26))</f>
        <v>0</v>
      </c>
      <c r="G10" s="207">
        <f>SUM(B10:F10)</f>
        <v>0</v>
      </c>
      <c r="H10" s="372">
        <v>10</v>
      </c>
      <c r="I10" s="204" t="str">
        <f>IF(G10=0,"",IF(G10&gt;H10,"No","Yes"))</f>
        <v/>
      </c>
      <c r="J10" s="11"/>
      <c r="K10" s="549"/>
      <c r="L10" s="549"/>
      <c r="M10" s="337" t="s">
        <v>335</v>
      </c>
      <c r="N10" s="338">
        <f>MAX(Monday!H7:H26)</f>
        <v>0</v>
      </c>
      <c r="O10" s="338">
        <f>MAX(Tuesday!H7:H26)</f>
        <v>0</v>
      </c>
      <c r="P10" s="334">
        <f>MAX(Wednesday!H7:H26)</f>
        <v>0</v>
      </c>
      <c r="Q10" s="334">
        <f>MAX(Thursday!H7:H26)</f>
        <v>0</v>
      </c>
      <c r="R10" s="334">
        <f>MAX(Friday!H7:H26)</f>
        <v>0</v>
      </c>
      <c r="S10" s="336">
        <f>SUM(N10:R10)</f>
        <v>0</v>
      </c>
    </row>
    <row r="11" spans="1:20" ht="51.75" customHeight="1" thickBot="1" x14ac:dyDescent="0.3">
      <c r="A11" s="184" t="s">
        <v>179</v>
      </c>
      <c r="B11" s="187" t="s">
        <v>180</v>
      </c>
      <c r="C11" s="248">
        <f>IF(COUNTIF(B9:F9,"Check grains and m/ma crediting")&gt;0,"Check grains and m/ma crediting",SUM(Monday:Friday!J7:J26)-SUM(Monday:Friday!L7:L26))</f>
        <v>0</v>
      </c>
      <c r="D11" s="187" t="s">
        <v>181</v>
      </c>
      <c r="E11" s="369">
        <f>SUM(Monday:Friday!K7:K26)</f>
        <v>0</v>
      </c>
      <c r="F11" s="187" t="s">
        <v>182</v>
      </c>
      <c r="G11" s="371" t="str">
        <f>IF(ISERROR(E11/C11),"",E11/C11)</f>
        <v/>
      </c>
      <c r="H11" s="368" t="s">
        <v>409</v>
      </c>
      <c r="I11" s="193" t="str">
        <f>IF(G11&gt;=0.8,"Yes","No")</f>
        <v>Yes</v>
      </c>
      <c r="J11" s="11"/>
      <c r="K11" s="550" t="s">
        <v>338</v>
      </c>
      <c r="L11" s="550"/>
      <c r="M11" s="550"/>
      <c r="N11" s="551" t="str">
        <f>IF(AND(S10&gt;0,S9&lt;2), "Check starchy vegetable crediting", "")</f>
        <v/>
      </c>
      <c r="O11" s="552"/>
      <c r="P11" s="322"/>
      <c r="Q11" s="322"/>
    </row>
    <row r="12" spans="1:20" ht="15.75" thickBot="1" x14ac:dyDescent="0.3">
      <c r="B12" s="11"/>
      <c r="C12" s="11"/>
      <c r="D12" s="11"/>
      <c r="E12" s="11"/>
      <c r="F12" s="11"/>
      <c r="G12" s="208"/>
      <c r="J12" s="180"/>
      <c r="K12" s="322"/>
      <c r="L12" s="322"/>
      <c r="M12" s="322"/>
      <c r="N12" s="322"/>
      <c r="O12" s="322"/>
      <c r="P12" s="322"/>
      <c r="Q12" s="322"/>
    </row>
    <row r="13" spans="1:20" ht="62.25" customHeight="1" thickBot="1" x14ac:dyDescent="0.3">
      <c r="B13" s="181" t="s">
        <v>5</v>
      </c>
      <c r="C13" s="182" t="s">
        <v>6</v>
      </c>
      <c r="D13" s="182" t="s">
        <v>7</v>
      </c>
      <c r="E13" s="182" t="s">
        <v>8</v>
      </c>
      <c r="F13" s="183" t="s">
        <v>9</v>
      </c>
      <c r="G13" s="178" t="s">
        <v>183</v>
      </c>
      <c r="H13" s="176" t="s">
        <v>203</v>
      </c>
      <c r="I13" s="177" t="s">
        <v>184</v>
      </c>
      <c r="K13" s="322"/>
      <c r="L13" s="322"/>
      <c r="M13" s="322"/>
      <c r="N13" s="322"/>
      <c r="O13" s="322"/>
      <c r="P13" s="322"/>
      <c r="Q13" s="322"/>
    </row>
    <row r="14" spans="1:20" ht="42.75" customHeight="1" thickBot="1" x14ac:dyDescent="0.3">
      <c r="A14" s="12" t="s">
        <v>13</v>
      </c>
      <c r="B14" s="210">
        <f>MIN(Monday!N7:N26)</f>
        <v>0</v>
      </c>
      <c r="C14" s="210">
        <f>MIN(Tuesday!N7:N26)</f>
        <v>0</v>
      </c>
      <c r="D14" s="210">
        <f>MIN(Wednesday!N7:N26)</f>
        <v>0</v>
      </c>
      <c r="E14" s="210">
        <f>MIN(Thursday!N7:N26)</f>
        <v>0</v>
      </c>
      <c r="F14" s="210">
        <f>MIN(Friday!N7:N26)</f>
        <v>0</v>
      </c>
      <c r="G14" s="203">
        <f>SUM(B14:F14)</f>
        <v>0</v>
      </c>
      <c r="H14" s="209">
        <v>5</v>
      </c>
      <c r="I14" s="370" t="str">
        <f>IF(G14&gt;=H14, "Yes", "No")</f>
        <v>No</v>
      </c>
      <c r="K14" s="322"/>
      <c r="L14" s="322"/>
      <c r="M14" s="322"/>
      <c r="N14" s="322"/>
      <c r="O14" s="322"/>
      <c r="P14" s="322"/>
      <c r="Q14" s="322"/>
    </row>
    <row r="15" spans="1:20" ht="96.95" customHeight="1" x14ac:dyDescent="0.25">
      <c r="A15" s="16" t="s">
        <v>408</v>
      </c>
      <c r="B15" s="189" t="str">
        <f>Monday!W5</f>
        <v/>
      </c>
      <c r="C15" s="189" t="str">
        <f>Tuesday!W5</f>
        <v/>
      </c>
      <c r="D15" s="189" t="str">
        <f>Wednesday!W5</f>
        <v/>
      </c>
      <c r="E15" s="189" t="str">
        <f>Thursday!W5</f>
        <v/>
      </c>
      <c r="F15" s="190" t="str">
        <f>Friday!W5</f>
        <v/>
      </c>
      <c r="K15" s="322"/>
      <c r="L15" s="322"/>
      <c r="M15" s="322"/>
      <c r="N15" s="322"/>
      <c r="O15" s="322"/>
      <c r="P15" s="322"/>
      <c r="Q15" s="322"/>
    </row>
    <row r="16" spans="1:20" ht="51" customHeight="1" thickBot="1" x14ac:dyDescent="0.3">
      <c r="A16" s="88" t="s">
        <v>68</v>
      </c>
      <c r="B16" s="191" t="str">
        <f>Monday!W9</f>
        <v/>
      </c>
      <c r="C16" s="191" t="str">
        <f>Tuesday!W9</f>
        <v/>
      </c>
      <c r="D16" s="191" t="str">
        <f>Wednesday!W9</f>
        <v/>
      </c>
      <c r="E16" s="191" t="str">
        <f>Thursday!W9</f>
        <v/>
      </c>
      <c r="F16" s="192" t="str">
        <f>Friday!W9</f>
        <v/>
      </c>
      <c r="K16" s="322"/>
      <c r="L16" s="322"/>
      <c r="M16" s="322"/>
      <c r="N16" s="322"/>
      <c r="O16" s="322"/>
      <c r="P16" s="322"/>
      <c r="Q16" s="322"/>
    </row>
    <row r="17" spans="11:17" ht="54" customHeight="1" x14ac:dyDescent="0.25">
      <c r="K17" s="322"/>
      <c r="L17" s="322"/>
      <c r="M17" s="322"/>
      <c r="N17" s="322"/>
      <c r="O17" s="322"/>
      <c r="P17" s="322"/>
      <c r="Q17" s="322"/>
    </row>
  </sheetData>
  <sheetProtection algorithmName="SHA-512" hashValue="hHkwTez2//+7+FRZGtIvLAdCH8y1OzJZhIhPrrx3wZa8Jz27Jq6gcGOvw+T8wHih+QRLFso+RqzrCN1c+KiS4g==" saltValue="Rl/f6dAsfubn1d0I5W8p2g==" spinCount="100000" sheet="1" selectLockedCells="1"/>
  <mergeCells count="16">
    <mergeCell ref="K8:M8"/>
    <mergeCell ref="K9:L10"/>
    <mergeCell ref="K11:M11"/>
    <mergeCell ref="N11:O11"/>
    <mergeCell ref="Q3:R3"/>
    <mergeCell ref="Q4:R4"/>
    <mergeCell ref="K5:L5"/>
    <mergeCell ref="K6:L6"/>
    <mergeCell ref="K3:L4"/>
    <mergeCell ref="S3:T3"/>
    <mergeCell ref="S4:T4"/>
    <mergeCell ref="A1:I1"/>
    <mergeCell ref="M3:N3"/>
    <mergeCell ref="O3:P3"/>
    <mergeCell ref="O4:P4"/>
    <mergeCell ref="M4:N4"/>
  </mergeCells>
  <conditionalFormatting sqref="B15:F16">
    <cfRule type="containsText" dxfId="42" priority="37" stopIfTrue="1" operator="containsText" text="Yes">
      <formula>NOT(ISERROR(SEARCH("Yes",B15)))</formula>
    </cfRule>
    <cfRule type="containsText" dxfId="41" priority="38" stopIfTrue="1" operator="containsText" text="No">
      <formula>NOT(ISERROR(SEARCH("No",B15)))</formula>
    </cfRule>
  </conditionalFormatting>
  <conditionalFormatting sqref="I4:J5">
    <cfRule type="containsText" dxfId="40" priority="17" operator="containsText" text="NO">
      <formula>NOT(ISERROR(SEARCH("NO",I4)))</formula>
    </cfRule>
    <cfRule type="cellIs" dxfId="39" priority="31" operator="equal">
      <formula>"YES"</formula>
    </cfRule>
  </conditionalFormatting>
  <conditionalFormatting sqref="B4:F5">
    <cfRule type="cellIs" dxfId="38" priority="20" operator="lessThan">
      <formula>1</formula>
    </cfRule>
  </conditionalFormatting>
  <conditionalFormatting sqref="B9:F9">
    <cfRule type="cellIs" dxfId="37" priority="19" operator="lessThan">
      <formula>1</formula>
    </cfRule>
  </conditionalFormatting>
  <conditionalFormatting sqref="B14:F14">
    <cfRule type="cellIs" dxfId="36" priority="18" operator="lessThan">
      <formula>1</formula>
    </cfRule>
  </conditionalFormatting>
  <conditionalFormatting sqref="I14">
    <cfRule type="containsText" dxfId="35" priority="12" operator="containsText" text="NO">
      <formula>NOT(ISERROR(SEARCH("NO",I14)))</formula>
    </cfRule>
    <cfRule type="cellIs" dxfId="34" priority="13" operator="equal">
      <formula>"YES"</formula>
    </cfRule>
  </conditionalFormatting>
  <conditionalFormatting sqref="I9 I11">
    <cfRule type="containsText" dxfId="33" priority="9" operator="containsText" text="No">
      <formula>NOT(ISERROR(SEARCH("No",I9)))</formula>
    </cfRule>
    <cfRule type="containsText" dxfId="32" priority="10" operator="containsText" text="Yes">
      <formula>NOT(ISERROR(SEARCH("Yes",I9)))</formula>
    </cfRule>
  </conditionalFormatting>
  <conditionalFormatting sqref="B9:F10">
    <cfRule type="containsText" dxfId="31" priority="8" stopIfTrue="1" operator="containsText" text="Check">
      <formula>NOT(ISERROR(SEARCH("Check",B9)))</formula>
    </cfRule>
  </conditionalFormatting>
  <conditionalFormatting sqref="C11">
    <cfRule type="containsText" dxfId="30" priority="7" stopIfTrue="1" operator="containsText" text="Check">
      <formula>NOT(ISERROR(SEARCH("Check",C11)))</formula>
    </cfRule>
  </conditionalFormatting>
  <conditionalFormatting sqref="S4:T4">
    <cfRule type="containsText" dxfId="29" priority="5" stopIfTrue="1" operator="containsText" text="No">
      <formula>NOT(ISERROR(SEARCH("No",S4)))</formula>
    </cfRule>
    <cfRule type="containsText" dxfId="28" priority="6" stopIfTrue="1" operator="containsText" text="Yes">
      <formula>NOT(ISERROR(SEARCH("Yes",S4)))</formula>
    </cfRule>
  </conditionalFormatting>
  <conditionalFormatting sqref="N11:O11">
    <cfRule type="containsText" dxfId="27" priority="4" stopIfTrue="1" operator="containsText" text="starchy">
      <formula>NOT(ISERROR(SEARCH("starchy",N11)))</formula>
    </cfRule>
  </conditionalFormatting>
  <conditionalFormatting sqref="I11">
    <cfRule type="containsText" dxfId="26" priority="3" stopIfTrue="1" operator="containsText" text="Check">
      <formula>NOT(ISERROR(SEARCH("Check",I11)))</formula>
    </cfRule>
  </conditionalFormatting>
  <conditionalFormatting sqref="I10">
    <cfRule type="containsText" dxfId="25" priority="1" stopIfTrue="1" operator="containsText" text="No">
      <formula>NOT(ISERROR(SEARCH("No",I10)))</formula>
    </cfRule>
    <cfRule type="containsText" dxfId="24" priority="2" stopIfTrue="1" operator="containsText" text="Yes">
      <formula>NOT(ISERROR(SEARCH("Yes",I10)))</formula>
    </cfRule>
  </conditionalFormatting>
  <hyperlinks>
    <hyperlink ref="B3" location="Monday!A1" display="Monday" xr:uid="{00000000-0004-0000-0900-000000000000}"/>
    <hyperlink ref="B8" location="Monday!A1" display="Monday" xr:uid="{00000000-0004-0000-0900-000001000000}"/>
    <hyperlink ref="C3" location="Tuesday!A1" display="Tuesday" xr:uid="{00000000-0004-0000-0900-000002000000}"/>
    <hyperlink ref="C8" location="Tuesday!A1" display="Tuesday" xr:uid="{00000000-0004-0000-0900-000003000000}"/>
    <hyperlink ref="D3" location="Wednesday!A1" display="Wednesday" xr:uid="{00000000-0004-0000-0900-000004000000}"/>
    <hyperlink ref="D8" location="Wednesday!A1" display="Wednesday" xr:uid="{00000000-0004-0000-0900-000005000000}"/>
    <hyperlink ref="D13" location="Wednesday!A1" display="Wednesday" xr:uid="{00000000-0004-0000-0900-000006000000}"/>
    <hyperlink ref="E3" location="Thursday!A1" display="Thursday" xr:uid="{00000000-0004-0000-0900-000007000000}"/>
    <hyperlink ref="E8" location="Thursday!A1" display="Thursday" xr:uid="{00000000-0004-0000-0900-000008000000}"/>
    <hyperlink ref="E13" location="Thursday!A1" display="Thursday" xr:uid="{00000000-0004-0000-0900-000009000000}"/>
    <hyperlink ref="F3" location="Friday!A1" display="Friday" xr:uid="{00000000-0004-0000-0900-00000A000000}"/>
    <hyperlink ref="F8" location="Friday!A1" display="Friday" xr:uid="{00000000-0004-0000-0900-00000B000000}"/>
    <hyperlink ref="F13" location="Friday!A1" display="Friday" xr:uid="{00000000-0004-0000-0900-00000C000000}"/>
    <hyperlink ref="A3" location="'Breakfast Worksheet Instruction'!A1" display="Go to instructions" xr:uid="{00000000-0004-0000-0900-00000D000000}"/>
    <hyperlink ref="C13" location="Tuesday!A1" display="Tuesday" xr:uid="{00000000-0004-0000-0900-00000E000000}"/>
    <hyperlink ref="B13" location="Monday!A1" display="Monday" xr:uid="{00000000-0004-0000-0900-00000F000000}"/>
  </hyperlinks>
  <pageMargins left="0.7" right="0.7" top="0.75" bottom="0.75" header="0.3" footer="0.3"/>
  <pageSetup orientation="portrait" r:id="rId1"/>
  <headerFooter>
    <oddHeader>&amp;L&amp;G</oddHeader>
    <oddFooter>Page &amp;P</oddFooter>
  </headerFooter>
  <ignoredErrors>
    <ignoredError sqref="M4:O4 N11 N9:R10 P4:R4"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V116"/>
  <sheetViews>
    <sheetView showGridLines="0" zoomScaleNormal="100" workbookViewId="0">
      <selection activeCell="A98" sqref="A98"/>
    </sheetView>
  </sheetViews>
  <sheetFormatPr defaultColWidth="0" defaultRowHeight="15" x14ac:dyDescent="0.25"/>
  <cols>
    <col min="1" max="1" width="122.5703125" customWidth="1"/>
    <col min="2" max="2" width="5.42578125" customWidth="1"/>
    <col min="3" max="16384" width="9.140625" hidden="1"/>
  </cols>
  <sheetData>
    <row r="1" spans="1:256" ht="51.75" customHeight="1" x14ac:dyDescent="0.25"/>
    <row r="2" spans="1:256" ht="24" customHeight="1" thickBot="1" x14ac:dyDescent="0.35">
      <c r="A2" s="373" t="s">
        <v>268</v>
      </c>
    </row>
    <row r="3" spans="1:256" ht="24" customHeight="1" thickBot="1" x14ac:dyDescent="0.3">
      <c r="A3" s="239" t="s">
        <v>16</v>
      </c>
      <c r="B3" s="238"/>
      <c r="C3" s="237" t="s">
        <v>16</v>
      </c>
      <c r="D3" s="51" t="s">
        <v>16</v>
      </c>
      <c r="E3" s="51" t="s">
        <v>16</v>
      </c>
      <c r="F3" s="51" t="s">
        <v>16</v>
      </c>
      <c r="G3" s="51" t="s">
        <v>16</v>
      </c>
      <c r="H3" s="51" t="s">
        <v>16</v>
      </c>
      <c r="I3" s="51" t="s">
        <v>16</v>
      </c>
      <c r="J3" s="51" t="s">
        <v>16</v>
      </c>
      <c r="K3" s="51" t="s">
        <v>16</v>
      </c>
      <c r="L3" s="51" t="s">
        <v>16</v>
      </c>
      <c r="M3" s="51" t="s">
        <v>16</v>
      </c>
      <c r="N3" s="51" t="s">
        <v>16</v>
      </c>
      <c r="O3" s="51" t="s">
        <v>16</v>
      </c>
      <c r="P3" s="51" t="s">
        <v>16</v>
      </c>
      <c r="Q3" s="51" t="s">
        <v>16</v>
      </c>
      <c r="R3" s="51" t="s">
        <v>16</v>
      </c>
      <c r="S3" s="51" t="s">
        <v>16</v>
      </c>
      <c r="T3" s="51" t="s">
        <v>16</v>
      </c>
      <c r="U3" s="51" t="s">
        <v>16</v>
      </c>
      <c r="V3" s="51" t="s">
        <v>16</v>
      </c>
      <c r="W3" s="51" t="s">
        <v>16</v>
      </c>
      <c r="X3" s="51" t="s">
        <v>16</v>
      </c>
      <c r="Y3" s="51" t="s">
        <v>16</v>
      </c>
      <c r="Z3" s="51" t="s">
        <v>16</v>
      </c>
      <c r="AA3" s="51" t="s">
        <v>16</v>
      </c>
      <c r="AB3" s="51" t="s">
        <v>16</v>
      </c>
      <c r="AC3" s="51" t="s">
        <v>16</v>
      </c>
      <c r="AD3" s="51" t="s">
        <v>16</v>
      </c>
      <c r="AE3" s="51" t="s">
        <v>16</v>
      </c>
      <c r="AF3" s="51" t="s">
        <v>16</v>
      </c>
      <c r="AG3" s="51" t="s">
        <v>16</v>
      </c>
      <c r="AH3" s="51" t="s">
        <v>16</v>
      </c>
      <c r="AI3" s="51" t="s">
        <v>16</v>
      </c>
      <c r="AJ3" s="51" t="s">
        <v>16</v>
      </c>
      <c r="AK3" s="51" t="s">
        <v>16</v>
      </c>
      <c r="AL3" s="51" t="s">
        <v>16</v>
      </c>
      <c r="AM3" s="51" t="s">
        <v>16</v>
      </c>
      <c r="AN3" s="51" t="s">
        <v>16</v>
      </c>
      <c r="AO3" s="51" t="s">
        <v>16</v>
      </c>
      <c r="AP3" s="51" t="s">
        <v>16</v>
      </c>
      <c r="AQ3" s="51" t="s">
        <v>16</v>
      </c>
      <c r="AR3" s="51" t="s">
        <v>16</v>
      </c>
      <c r="AS3" s="51" t="s">
        <v>16</v>
      </c>
      <c r="AT3" s="51" t="s">
        <v>16</v>
      </c>
      <c r="AU3" s="51" t="s">
        <v>16</v>
      </c>
      <c r="AV3" s="51" t="s">
        <v>16</v>
      </c>
      <c r="AW3" s="51" t="s">
        <v>16</v>
      </c>
      <c r="AX3" s="51" t="s">
        <v>16</v>
      </c>
      <c r="AY3" s="51" t="s">
        <v>16</v>
      </c>
      <c r="AZ3" s="51" t="s">
        <v>16</v>
      </c>
      <c r="BA3" s="51" t="s">
        <v>16</v>
      </c>
      <c r="BB3" s="51" t="s">
        <v>16</v>
      </c>
      <c r="BC3" s="51" t="s">
        <v>16</v>
      </c>
      <c r="BD3" s="51" t="s">
        <v>16</v>
      </c>
      <c r="BE3" s="51" t="s">
        <v>16</v>
      </c>
      <c r="BF3" s="51" t="s">
        <v>16</v>
      </c>
      <c r="BG3" s="51" t="s">
        <v>16</v>
      </c>
      <c r="BH3" s="51" t="s">
        <v>16</v>
      </c>
      <c r="BI3" s="51" t="s">
        <v>16</v>
      </c>
      <c r="BJ3" s="51" t="s">
        <v>16</v>
      </c>
      <c r="BK3" s="51" t="s">
        <v>16</v>
      </c>
      <c r="BL3" s="51" t="s">
        <v>16</v>
      </c>
      <c r="BM3" s="51" t="s">
        <v>16</v>
      </c>
      <c r="BN3" s="51" t="s">
        <v>16</v>
      </c>
      <c r="BO3" s="51" t="s">
        <v>16</v>
      </c>
      <c r="BP3" s="51" t="s">
        <v>16</v>
      </c>
      <c r="BQ3" s="51" t="s">
        <v>16</v>
      </c>
      <c r="BR3" s="51" t="s">
        <v>16</v>
      </c>
      <c r="BS3" s="51" t="s">
        <v>16</v>
      </c>
      <c r="BT3" s="51" t="s">
        <v>16</v>
      </c>
      <c r="BU3" s="51" t="s">
        <v>16</v>
      </c>
      <c r="BV3" s="51" t="s">
        <v>16</v>
      </c>
      <c r="BW3" s="51" t="s">
        <v>16</v>
      </c>
      <c r="BX3" s="51" t="s">
        <v>16</v>
      </c>
      <c r="BY3" s="51" t="s">
        <v>16</v>
      </c>
      <c r="BZ3" s="51" t="s">
        <v>16</v>
      </c>
      <c r="CA3" s="51" t="s">
        <v>16</v>
      </c>
      <c r="CB3" s="51" t="s">
        <v>16</v>
      </c>
      <c r="CC3" s="51" t="s">
        <v>16</v>
      </c>
      <c r="CD3" s="51" t="s">
        <v>16</v>
      </c>
      <c r="CE3" s="51" t="s">
        <v>16</v>
      </c>
      <c r="CF3" s="51" t="s">
        <v>16</v>
      </c>
      <c r="CG3" s="51" t="s">
        <v>16</v>
      </c>
      <c r="CH3" s="51" t="s">
        <v>16</v>
      </c>
      <c r="CI3" s="51" t="s">
        <v>16</v>
      </c>
      <c r="CJ3" s="51" t="s">
        <v>16</v>
      </c>
      <c r="CK3" s="51" t="s">
        <v>16</v>
      </c>
      <c r="CL3" s="51" t="s">
        <v>16</v>
      </c>
      <c r="CM3" s="51" t="s">
        <v>16</v>
      </c>
      <c r="CN3" s="51" t="s">
        <v>16</v>
      </c>
      <c r="CO3" s="51" t="s">
        <v>16</v>
      </c>
      <c r="CP3" s="51" t="s">
        <v>16</v>
      </c>
      <c r="CQ3" s="51" t="s">
        <v>16</v>
      </c>
      <c r="CR3" s="51" t="s">
        <v>16</v>
      </c>
      <c r="CS3" s="51" t="s">
        <v>16</v>
      </c>
      <c r="CT3" s="51" t="s">
        <v>16</v>
      </c>
      <c r="CU3" s="51" t="s">
        <v>16</v>
      </c>
      <c r="CV3" s="51" t="s">
        <v>16</v>
      </c>
      <c r="CW3" s="51" t="s">
        <v>16</v>
      </c>
      <c r="CX3" s="51" t="s">
        <v>16</v>
      </c>
      <c r="CY3" s="51" t="s">
        <v>16</v>
      </c>
      <c r="CZ3" s="51" t="s">
        <v>16</v>
      </c>
      <c r="DA3" s="51" t="s">
        <v>16</v>
      </c>
      <c r="DB3" s="51" t="s">
        <v>16</v>
      </c>
      <c r="DC3" s="51" t="s">
        <v>16</v>
      </c>
      <c r="DD3" s="51" t="s">
        <v>16</v>
      </c>
      <c r="DE3" s="51" t="s">
        <v>16</v>
      </c>
      <c r="DF3" s="51" t="s">
        <v>16</v>
      </c>
      <c r="DG3" s="51" t="s">
        <v>16</v>
      </c>
      <c r="DH3" s="51" t="s">
        <v>16</v>
      </c>
      <c r="DI3" s="51" t="s">
        <v>16</v>
      </c>
      <c r="DJ3" s="51" t="s">
        <v>16</v>
      </c>
      <c r="DK3" s="51" t="s">
        <v>16</v>
      </c>
      <c r="DL3" s="51" t="s">
        <v>16</v>
      </c>
      <c r="DM3" s="51" t="s">
        <v>16</v>
      </c>
      <c r="DN3" s="51" t="s">
        <v>16</v>
      </c>
      <c r="DO3" s="51" t="s">
        <v>16</v>
      </c>
      <c r="DP3" s="51" t="s">
        <v>16</v>
      </c>
      <c r="DQ3" s="51" t="s">
        <v>16</v>
      </c>
      <c r="DR3" s="51" t="s">
        <v>16</v>
      </c>
      <c r="DS3" s="51" t="s">
        <v>16</v>
      </c>
      <c r="DT3" s="51" t="s">
        <v>16</v>
      </c>
      <c r="DU3" s="51" t="s">
        <v>16</v>
      </c>
      <c r="DV3" s="51" t="s">
        <v>16</v>
      </c>
      <c r="DW3" s="51" t="s">
        <v>16</v>
      </c>
      <c r="DX3" s="51" t="s">
        <v>16</v>
      </c>
      <c r="DY3" s="51" t="s">
        <v>16</v>
      </c>
      <c r="DZ3" s="51" t="s">
        <v>16</v>
      </c>
      <c r="EA3" s="51" t="s">
        <v>16</v>
      </c>
      <c r="EB3" s="51" t="s">
        <v>16</v>
      </c>
      <c r="EC3" s="51" t="s">
        <v>16</v>
      </c>
      <c r="ED3" s="51" t="s">
        <v>16</v>
      </c>
      <c r="EE3" s="51" t="s">
        <v>16</v>
      </c>
      <c r="EF3" s="51" t="s">
        <v>16</v>
      </c>
      <c r="EG3" s="51" t="s">
        <v>16</v>
      </c>
      <c r="EH3" s="51" t="s">
        <v>16</v>
      </c>
      <c r="EI3" s="51" t="s">
        <v>16</v>
      </c>
      <c r="EJ3" s="51" t="s">
        <v>16</v>
      </c>
      <c r="EK3" s="51" t="s">
        <v>16</v>
      </c>
      <c r="EL3" s="51" t="s">
        <v>16</v>
      </c>
      <c r="EM3" s="51" t="s">
        <v>16</v>
      </c>
      <c r="EN3" s="51" t="s">
        <v>16</v>
      </c>
      <c r="EO3" s="51" t="s">
        <v>16</v>
      </c>
      <c r="EP3" s="51" t="s">
        <v>16</v>
      </c>
      <c r="EQ3" s="51" t="s">
        <v>16</v>
      </c>
      <c r="ER3" s="51" t="s">
        <v>16</v>
      </c>
      <c r="ES3" s="51" t="s">
        <v>16</v>
      </c>
      <c r="ET3" s="51" t="s">
        <v>16</v>
      </c>
      <c r="EU3" s="51" t="s">
        <v>16</v>
      </c>
      <c r="EV3" s="51" t="s">
        <v>16</v>
      </c>
      <c r="EW3" s="51" t="s">
        <v>16</v>
      </c>
      <c r="EX3" s="51" t="s">
        <v>16</v>
      </c>
      <c r="EY3" s="51" t="s">
        <v>16</v>
      </c>
      <c r="EZ3" s="51" t="s">
        <v>16</v>
      </c>
      <c r="FA3" s="51" t="s">
        <v>16</v>
      </c>
      <c r="FB3" s="51" t="s">
        <v>16</v>
      </c>
      <c r="FC3" s="51" t="s">
        <v>16</v>
      </c>
      <c r="FD3" s="51" t="s">
        <v>16</v>
      </c>
      <c r="FE3" s="51" t="s">
        <v>16</v>
      </c>
      <c r="FF3" s="51" t="s">
        <v>16</v>
      </c>
      <c r="FG3" s="51" t="s">
        <v>16</v>
      </c>
      <c r="FH3" s="51" t="s">
        <v>16</v>
      </c>
      <c r="FI3" s="51" t="s">
        <v>16</v>
      </c>
      <c r="FJ3" s="51" t="s">
        <v>16</v>
      </c>
      <c r="FK3" s="51" t="s">
        <v>16</v>
      </c>
      <c r="FL3" s="51" t="s">
        <v>16</v>
      </c>
      <c r="FM3" s="51" t="s">
        <v>16</v>
      </c>
      <c r="FN3" s="51" t="s">
        <v>16</v>
      </c>
      <c r="FO3" s="51" t="s">
        <v>16</v>
      </c>
      <c r="FP3" s="51" t="s">
        <v>16</v>
      </c>
      <c r="FQ3" s="51" t="s">
        <v>16</v>
      </c>
      <c r="FR3" s="51" t="s">
        <v>16</v>
      </c>
      <c r="FS3" s="51" t="s">
        <v>16</v>
      </c>
      <c r="FT3" s="51" t="s">
        <v>16</v>
      </c>
      <c r="FU3" s="51" t="s">
        <v>16</v>
      </c>
      <c r="FV3" s="51" t="s">
        <v>16</v>
      </c>
      <c r="FW3" s="51" t="s">
        <v>16</v>
      </c>
      <c r="FX3" s="51" t="s">
        <v>16</v>
      </c>
      <c r="FY3" s="51" t="s">
        <v>16</v>
      </c>
      <c r="FZ3" s="51" t="s">
        <v>16</v>
      </c>
      <c r="GA3" s="51" t="s">
        <v>16</v>
      </c>
      <c r="GB3" s="51" t="s">
        <v>16</v>
      </c>
      <c r="GC3" s="51" t="s">
        <v>16</v>
      </c>
      <c r="GD3" s="51" t="s">
        <v>16</v>
      </c>
      <c r="GE3" s="51" t="s">
        <v>16</v>
      </c>
      <c r="GF3" s="51" t="s">
        <v>16</v>
      </c>
      <c r="GG3" s="51" t="s">
        <v>16</v>
      </c>
      <c r="GH3" s="51" t="s">
        <v>16</v>
      </c>
      <c r="GI3" s="51" t="s">
        <v>16</v>
      </c>
      <c r="GJ3" s="51" t="s">
        <v>16</v>
      </c>
      <c r="GK3" s="51" t="s">
        <v>16</v>
      </c>
      <c r="GL3" s="51" t="s">
        <v>16</v>
      </c>
      <c r="GM3" s="51" t="s">
        <v>16</v>
      </c>
      <c r="GN3" s="51" t="s">
        <v>16</v>
      </c>
      <c r="GO3" s="51" t="s">
        <v>16</v>
      </c>
      <c r="GP3" s="51" t="s">
        <v>16</v>
      </c>
      <c r="GQ3" s="51" t="s">
        <v>16</v>
      </c>
      <c r="GR3" s="51" t="s">
        <v>16</v>
      </c>
      <c r="GS3" s="51" t="s">
        <v>16</v>
      </c>
      <c r="GT3" s="51" t="s">
        <v>16</v>
      </c>
      <c r="GU3" s="51" t="s">
        <v>16</v>
      </c>
      <c r="GV3" s="51" t="s">
        <v>16</v>
      </c>
      <c r="GW3" s="51" t="s">
        <v>16</v>
      </c>
      <c r="GX3" s="51" t="s">
        <v>16</v>
      </c>
      <c r="GY3" s="51" t="s">
        <v>16</v>
      </c>
      <c r="GZ3" s="51" t="s">
        <v>16</v>
      </c>
      <c r="HA3" s="51" t="s">
        <v>16</v>
      </c>
      <c r="HB3" s="51" t="s">
        <v>16</v>
      </c>
      <c r="HC3" s="51" t="s">
        <v>16</v>
      </c>
      <c r="HD3" s="51" t="s">
        <v>16</v>
      </c>
      <c r="HE3" s="51" t="s">
        <v>16</v>
      </c>
      <c r="HF3" s="51" t="s">
        <v>16</v>
      </c>
      <c r="HG3" s="51" t="s">
        <v>16</v>
      </c>
      <c r="HH3" s="51" t="s">
        <v>16</v>
      </c>
      <c r="HI3" s="51" t="s">
        <v>16</v>
      </c>
      <c r="HJ3" s="51" t="s">
        <v>16</v>
      </c>
      <c r="HK3" s="51" t="s">
        <v>16</v>
      </c>
      <c r="HL3" s="51" t="s">
        <v>16</v>
      </c>
      <c r="HM3" s="51" t="s">
        <v>16</v>
      </c>
      <c r="HN3" s="51" t="s">
        <v>16</v>
      </c>
      <c r="HO3" s="51" t="s">
        <v>16</v>
      </c>
      <c r="HP3" s="51" t="s">
        <v>16</v>
      </c>
      <c r="HQ3" s="51" t="s">
        <v>16</v>
      </c>
      <c r="HR3" s="51" t="s">
        <v>16</v>
      </c>
      <c r="HS3" s="51" t="s">
        <v>16</v>
      </c>
      <c r="HT3" s="51" t="s">
        <v>16</v>
      </c>
      <c r="HU3" s="51" t="s">
        <v>16</v>
      </c>
      <c r="HV3" s="51" t="s">
        <v>16</v>
      </c>
      <c r="HW3" s="51" t="s">
        <v>16</v>
      </c>
      <c r="HX3" s="51" t="s">
        <v>16</v>
      </c>
      <c r="HY3" s="51" t="s">
        <v>16</v>
      </c>
      <c r="HZ3" s="51" t="s">
        <v>16</v>
      </c>
      <c r="IA3" s="51" t="s">
        <v>16</v>
      </c>
      <c r="IB3" s="51" t="s">
        <v>16</v>
      </c>
      <c r="IC3" s="51" t="s">
        <v>16</v>
      </c>
      <c r="ID3" s="51" t="s">
        <v>16</v>
      </c>
      <c r="IE3" s="51" t="s">
        <v>16</v>
      </c>
      <c r="IF3" s="51" t="s">
        <v>16</v>
      </c>
      <c r="IG3" s="51" t="s">
        <v>16</v>
      </c>
      <c r="IH3" s="51" t="s">
        <v>16</v>
      </c>
      <c r="II3" s="51" t="s">
        <v>16</v>
      </c>
      <c r="IJ3" s="51" t="s">
        <v>16</v>
      </c>
      <c r="IK3" s="51" t="s">
        <v>16</v>
      </c>
      <c r="IL3" s="51" t="s">
        <v>16</v>
      </c>
      <c r="IM3" s="51" t="s">
        <v>16</v>
      </c>
      <c r="IN3" s="51" t="s">
        <v>16</v>
      </c>
      <c r="IO3" s="51" t="s">
        <v>16</v>
      </c>
      <c r="IP3" s="51" t="s">
        <v>16</v>
      </c>
      <c r="IQ3" s="51" t="s">
        <v>16</v>
      </c>
      <c r="IR3" s="51" t="s">
        <v>16</v>
      </c>
      <c r="IS3" s="51" t="s">
        <v>16</v>
      </c>
      <c r="IT3" s="51" t="s">
        <v>16</v>
      </c>
      <c r="IU3" s="51" t="s">
        <v>16</v>
      </c>
      <c r="IV3" s="51" t="s">
        <v>16</v>
      </c>
    </row>
    <row r="4" spans="1:256" ht="15.75" x14ac:dyDescent="0.25">
      <c r="A4" s="236" t="s">
        <v>267</v>
      </c>
    </row>
    <row r="5" spans="1:256" ht="55.5" customHeight="1" x14ac:dyDescent="0.25">
      <c r="A5" s="48" t="s">
        <v>284</v>
      </c>
    </row>
    <row r="6" spans="1:256" ht="32.25" customHeight="1" x14ac:dyDescent="0.25">
      <c r="A6" s="44" t="s">
        <v>285</v>
      </c>
    </row>
    <row r="7" spans="1:256" ht="26.25" customHeight="1" x14ac:dyDescent="0.25">
      <c r="A7" s="233" t="s">
        <v>266</v>
      </c>
    </row>
    <row r="8" spans="1:256" ht="15.75" x14ac:dyDescent="0.25">
      <c r="A8" s="233"/>
    </row>
    <row r="9" spans="1:256" ht="15.75" x14ac:dyDescent="0.25">
      <c r="A9" s="233" t="s">
        <v>265</v>
      </c>
    </row>
    <row r="10" spans="1:256" ht="15.75" x14ac:dyDescent="0.25">
      <c r="A10" s="235"/>
    </row>
    <row r="11" spans="1:256" ht="15.75" x14ac:dyDescent="0.25">
      <c r="A11" s="234" t="s">
        <v>264</v>
      </c>
    </row>
    <row r="12" spans="1:256" ht="15.75" x14ac:dyDescent="0.25">
      <c r="A12" s="233" t="s">
        <v>263</v>
      </c>
    </row>
    <row r="13" spans="1:256" ht="15.75" x14ac:dyDescent="0.25">
      <c r="A13" s="233" t="s">
        <v>262</v>
      </c>
    </row>
    <row r="14" spans="1:256" ht="15.75" x14ac:dyDescent="0.25">
      <c r="A14" s="233" t="s">
        <v>261</v>
      </c>
    </row>
    <row r="15" spans="1:256" ht="15.75" x14ac:dyDescent="0.25">
      <c r="A15" s="233" t="s">
        <v>260</v>
      </c>
    </row>
    <row r="16" spans="1:256" ht="15.75" x14ac:dyDescent="0.25">
      <c r="A16" s="233" t="s">
        <v>259</v>
      </c>
    </row>
    <row r="17" spans="1:1" ht="15.75" x14ac:dyDescent="0.25">
      <c r="A17" s="233" t="s">
        <v>258</v>
      </c>
    </row>
    <row r="18" spans="1:1" ht="15.75" x14ac:dyDescent="0.25">
      <c r="A18" s="233" t="s">
        <v>257</v>
      </c>
    </row>
    <row r="19" spans="1:1" ht="15.75" x14ac:dyDescent="0.25">
      <c r="A19" s="233" t="s">
        <v>256</v>
      </c>
    </row>
    <row r="20" spans="1:1" ht="15.75" x14ac:dyDescent="0.25">
      <c r="A20" s="235"/>
    </row>
    <row r="21" spans="1:1" ht="15.75" x14ac:dyDescent="0.25">
      <c r="A21" s="234" t="s">
        <v>255</v>
      </c>
    </row>
    <row r="22" spans="1:1" ht="15.75" x14ac:dyDescent="0.25">
      <c r="A22" s="233" t="s">
        <v>254</v>
      </c>
    </row>
    <row r="23" spans="1:1" ht="15.75" x14ac:dyDescent="0.25">
      <c r="A23" s="233" t="s">
        <v>253</v>
      </c>
    </row>
    <row r="24" spans="1:1" ht="15.75" x14ac:dyDescent="0.25">
      <c r="A24" s="233" t="s">
        <v>252</v>
      </c>
    </row>
    <row r="25" spans="1:1" ht="16.5" thickBot="1" x14ac:dyDescent="0.3">
      <c r="A25" s="232" t="s">
        <v>251</v>
      </c>
    </row>
    <row r="26" spans="1:1" ht="16.5" thickBot="1" x14ac:dyDescent="0.3">
      <c r="A26" s="231"/>
    </row>
    <row r="27" spans="1:1" ht="15.75" x14ac:dyDescent="0.25">
      <c r="A27" s="230" t="s">
        <v>274</v>
      </c>
    </row>
    <row r="28" spans="1:1" ht="49.5" customHeight="1" thickBot="1" x14ac:dyDescent="0.3">
      <c r="A28" s="67" t="s">
        <v>250</v>
      </c>
    </row>
    <row r="29" spans="1:1" ht="15.75" x14ac:dyDescent="0.25">
      <c r="A29" s="229" t="s">
        <v>406</v>
      </c>
    </row>
    <row r="30" spans="1:1" ht="31.5" x14ac:dyDescent="0.25">
      <c r="A30" s="228" t="s">
        <v>286</v>
      </c>
    </row>
    <row r="31" spans="1:1" ht="47.25" x14ac:dyDescent="0.25">
      <c r="A31" s="228" t="s">
        <v>249</v>
      </c>
    </row>
    <row r="32" spans="1:1" ht="15.75" x14ac:dyDescent="0.25">
      <c r="A32" s="228" t="s">
        <v>248</v>
      </c>
    </row>
    <row r="33" spans="1:1" ht="31.5" x14ac:dyDescent="0.25">
      <c r="A33" s="228" t="s">
        <v>247</v>
      </c>
    </row>
    <row r="34" spans="1:1" ht="47.25" x14ac:dyDescent="0.25">
      <c r="A34" s="228" t="s">
        <v>287</v>
      </c>
    </row>
    <row r="35" spans="1:1" ht="15.75" x14ac:dyDescent="0.25">
      <c r="A35" s="228" t="s">
        <v>246</v>
      </c>
    </row>
    <row r="36" spans="1:1" ht="15.75" x14ac:dyDescent="0.25">
      <c r="A36" s="228" t="s">
        <v>245</v>
      </c>
    </row>
    <row r="37" spans="1:1" ht="15.75" x14ac:dyDescent="0.25">
      <c r="A37" s="228" t="s">
        <v>244</v>
      </c>
    </row>
    <row r="38" spans="1:1" ht="15.75" x14ac:dyDescent="0.25">
      <c r="A38" s="228" t="s">
        <v>243</v>
      </c>
    </row>
    <row r="39" spans="1:1" ht="15.75" x14ac:dyDescent="0.25">
      <c r="A39" s="227" t="s">
        <v>242</v>
      </c>
    </row>
    <row r="40" spans="1:1" ht="15.75" x14ac:dyDescent="0.25">
      <c r="A40" s="227" t="s">
        <v>288</v>
      </c>
    </row>
    <row r="41" spans="1:1" ht="15.75" x14ac:dyDescent="0.25">
      <c r="A41" s="227" t="s">
        <v>289</v>
      </c>
    </row>
    <row r="42" spans="1:1" ht="15.75" x14ac:dyDescent="0.25">
      <c r="A42" s="227" t="s">
        <v>290</v>
      </c>
    </row>
    <row r="43" spans="1:1" ht="16.5" thickBot="1" x14ac:dyDescent="0.3">
      <c r="A43" s="226" t="s">
        <v>291</v>
      </c>
    </row>
    <row r="44" spans="1:1" ht="16.5" thickBot="1" x14ac:dyDescent="0.3">
      <c r="A44" s="215"/>
    </row>
    <row r="45" spans="1:1" ht="15.75" x14ac:dyDescent="0.25">
      <c r="A45" s="240" t="s">
        <v>407</v>
      </c>
    </row>
    <row r="46" spans="1:1" ht="15.75" x14ac:dyDescent="0.25">
      <c r="A46" s="241"/>
    </row>
    <row r="47" spans="1:1" ht="15.75" x14ac:dyDescent="0.25">
      <c r="A47" s="241" t="s">
        <v>241</v>
      </c>
    </row>
    <row r="48" spans="1:1" ht="31.5" x14ac:dyDescent="0.25">
      <c r="A48" s="241" t="s">
        <v>240</v>
      </c>
    </row>
    <row r="49" spans="1:1" ht="15.75" x14ac:dyDescent="0.25">
      <c r="A49" s="241"/>
    </row>
    <row r="50" spans="1:1" ht="47.25" x14ac:dyDescent="0.25">
      <c r="A50" s="241" t="s">
        <v>292</v>
      </c>
    </row>
    <row r="51" spans="1:1" ht="15.75" x14ac:dyDescent="0.25">
      <c r="A51" s="241" t="s">
        <v>239</v>
      </c>
    </row>
    <row r="52" spans="1:1" ht="15.75" x14ac:dyDescent="0.25">
      <c r="A52" s="242" t="s">
        <v>238</v>
      </c>
    </row>
    <row r="53" spans="1:1" ht="15.75" x14ac:dyDescent="0.25">
      <c r="A53" s="242" t="s">
        <v>237</v>
      </c>
    </row>
    <row r="54" spans="1:1" ht="15.75" x14ac:dyDescent="0.25">
      <c r="A54" s="242" t="s">
        <v>236</v>
      </c>
    </row>
    <row r="55" spans="1:1" ht="15.75" x14ac:dyDescent="0.25">
      <c r="A55" s="242" t="s">
        <v>235</v>
      </c>
    </row>
    <row r="56" spans="1:1" ht="16.5" thickBot="1" x14ac:dyDescent="0.3">
      <c r="A56" s="243" t="s">
        <v>234</v>
      </c>
    </row>
    <row r="57" spans="1:1" ht="16.5" thickBot="1" x14ac:dyDescent="0.3">
      <c r="A57" s="215"/>
    </row>
    <row r="58" spans="1:1" ht="15.75" x14ac:dyDescent="0.25">
      <c r="A58" s="225" t="s">
        <v>275</v>
      </c>
    </row>
    <row r="59" spans="1:1" ht="15.75" x14ac:dyDescent="0.25">
      <c r="A59" s="224" t="s">
        <v>269</v>
      </c>
    </row>
    <row r="60" spans="1:1" ht="15.75" x14ac:dyDescent="0.25">
      <c r="A60" s="224"/>
    </row>
    <row r="61" spans="1:1" ht="47.25" x14ac:dyDescent="0.25">
      <c r="A61" s="244" t="s">
        <v>293</v>
      </c>
    </row>
    <row r="62" spans="1:1" ht="20.25" customHeight="1" x14ac:dyDescent="0.25">
      <c r="A62" s="224" t="s">
        <v>270</v>
      </c>
    </row>
    <row r="63" spans="1:1" ht="15.75" x14ac:dyDescent="0.25">
      <c r="A63" s="224" t="s">
        <v>271</v>
      </c>
    </row>
    <row r="64" spans="1:1" ht="16.5" thickBot="1" x14ac:dyDescent="0.3">
      <c r="A64" s="245" t="s">
        <v>272</v>
      </c>
    </row>
    <row r="65" spans="1:1" ht="16.5" thickBot="1" x14ac:dyDescent="0.3">
      <c r="A65" s="215"/>
    </row>
    <row r="66" spans="1:1" ht="15.75" x14ac:dyDescent="0.25">
      <c r="A66" s="223" t="s">
        <v>191</v>
      </c>
    </row>
    <row r="67" spans="1:1" ht="15.75" x14ac:dyDescent="0.25">
      <c r="A67" s="222" t="s">
        <v>273</v>
      </c>
    </row>
    <row r="68" spans="1:1" ht="15.75" x14ac:dyDescent="0.25">
      <c r="A68" s="222"/>
    </row>
    <row r="69" spans="1:1" ht="15.75" x14ac:dyDescent="0.25">
      <c r="A69" s="222" t="s">
        <v>233</v>
      </c>
    </row>
    <row r="70" spans="1:1" ht="31.5" x14ac:dyDescent="0.25">
      <c r="A70" s="222" t="s">
        <v>294</v>
      </c>
    </row>
    <row r="71" spans="1:1" ht="31.5" x14ac:dyDescent="0.25">
      <c r="A71" s="222" t="s">
        <v>295</v>
      </c>
    </row>
    <row r="72" spans="1:1" ht="15.75" x14ac:dyDescent="0.25">
      <c r="A72" s="222" t="s">
        <v>232</v>
      </c>
    </row>
    <row r="73" spans="1:1" ht="15.75" x14ac:dyDescent="0.25">
      <c r="A73" s="222" t="s">
        <v>231</v>
      </c>
    </row>
    <row r="74" spans="1:1" ht="47.25" x14ac:dyDescent="0.25">
      <c r="A74" s="222" t="s">
        <v>296</v>
      </c>
    </row>
    <row r="75" spans="1:1" ht="31.5" x14ac:dyDescent="0.25">
      <c r="A75" s="222" t="s">
        <v>297</v>
      </c>
    </row>
    <row r="76" spans="1:1" ht="31.5" x14ac:dyDescent="0.25">
      <c r="A76" s="222" t="s">
        <v>230</v>
      </c>
    </row>
    <row r="77" spans="1:1" ht="31.5" x14ac:dyDescent="0.25">
      <c r="A77" s="222" t="s">
        <v>229</v>
      </c>
    </row>
    <row r="78" spans="1:1" ht="24" customHeight="1" x14ac:dyDescent="0.25">
      <c r="A78" s="221" t="s">
        <v>298</v>
      </c>
    </row>
    <row r="79" spans="1:1" ht="19.5" customHeight="1" x14ac:dyDescent="0.25">
      <c r="A79" s="221" t="s">
        <v>299</v>
      </c>
    </row>
    <row r="80" spans="1:1" ht="15.75" x14ac:dyDescent="0.25">
      <c r="A80" s="221" t="s">
        <v>300</v>
      </c>
    </row>
    <row r="81" spans="1:1" ht="16.5" thickBot="1" x14ac:dyDescent="0.3">
      <c r="A81" s="220" t="s">
        <v>301</v>
      </c>
    </row>
    <row r="82" spans="1:1" ht="16.5" thickBot="1" x14ac:dyDescent="0.3">
      <c r="A82" s="219"/>
    </row>
    <row r="83" spans="1:1" x14ac:dyDescent="0.25">
      <c r="A83" s="374" t="s">
        <v>228</v>
      </c>
    </row>
    <row r="84" spans="1:1" ht="15.75" x14ac:dyDescent="0.25">
      <c r="A84" s="218" t="s">
        <v>276</v>
      </c>
    </row>
    <row r="85" spans="1:1" ht="15.75" x14ac:dyDescent="0.25">
      <c r="A85" s="218"/>
    </row>
    <row r="86" spans="1:1" ht="31.5" x14ac:dyDescent="0.25">
      <c r="A86" s="218" t="s">
        <v>227</v>
      </c>
    </row>
    <row r="87" spans="1:1" ht="15.75" x14ac:dyDescent="0.25">
      <c r="A87" s="218"/>
    </row>
    <row r="88" spans="1:1" ht="31.5" x14ac:dyDescent="0.25">
      <c r="A88" s="218" t="s">
        <v>226</v>
      </c>
    </row>
    <row r="89" spans="1:1" s="216" customFormat="1" ht="15.75" x14ac:dyDescent="0.25">
      <c r="A89" s="218" t="s">
        <v>225</v>
      </c>
    </row>
    <row r="90" spans="1:1" s="216" customFormat="1" ht="15.75" x14ac:dyDescent="0.25">
      <c r="A90" s="218"/>
    </row>
    <row r="91" spans="1:1" s="216" customFormat="1" ht="47.25" x14ac:dyDescent="0.25">
      <c r="A91" s="218" t="s">
        <v>224</v>
      </c>
    </row>
    <row r="92" spans="1:1" s="216" customFormat="1" ht="15.75" x14ac:dyDescent="0.25">
      <c r="A92" s="217" t="s">
        <v>223</v>
      </c>
    </row>
    <row r="93" spans="1:1" s="216" customFormat="1" ht="15.75" x14ac:dyDescent="0.25">
      <c r="A93" s="217" t="s">
        <v>277</v>
      </c>
    </row>
    <row r="94" spans="1:1" s="216" customFormat="1" ht="15.75" x14ac:dyDescent="0.25">
      <c r="A94" s="217" t="s">
        <v>222</v>
      </c>
    </row>
    <row r="95" spans="1:1" s="216" customFormat="1" ht="16.5" thickBot="1" x14ac:dyDescent="0.3">
      <c r="A95" s="367" t="s">
        <v>221</v>
      </c>
    </row>
    <row r="96" spans="1:1" s="216" customFormat="1" ht="16.5" thickBot="1" x14ac:dyDescent="0.3">
      <c r="A96" s="60"/>
    </row>
    <row r="97" spans="1:1" s="216" customFormat="1" ht="15.75" x14ac:dyDescent="0.25">
      <c r="A97" s="225" t="s">
        <v>386</v>
      </c>
    </row>
    <row r="98" spans="1:1" s="216" customFormat="1" ht="47.25" x14ac:dyDescent="0.25">
      <c r="A98" s="224" t="s">
        <v>427</v>
      </c>
    </row>
    <row r="99" spans="1:1" s="216" customFormat="1" ht="15.75" x14ac:dyDescent="0.25">
      <c r="A99" s="224"/>
    </row>
    <row r="100" spans="1:1" s="216" customFormat="1" ht="31.5" x14ac:dyDescent="0.25">
      <c r="A100" s="224" t="s">
        <v>387</v>
      </c>
    </row>
    <row r="101" spans="1:1" s="216" customFormat="1" ht="16.5" thickBot="1" x14ac:dyDescent="0.3">
      <c r="A101" s="245"/>
    </row>
    <row r="102" spans="1:1" s="216" customFormat="1" ht="16.5" thickBot="1" x14ac:dyDescent="0.3">
      <c r="A102" s="215"/>
    </row>
    <row r="103" spans="1:1" s="216" customFormat="1" ht="15.75" x14ac:dyDescent="0.25">
      <c r="A103" s="214" t="s">
        <v>220</v>
      </c>
    </row>
    <row r="104" spans="1:1" s="216" customFormat="1" ht="15.75" x14ac:dyDescent="0.25">
      <c r="A104" s="213" t="s">
        <v>278</v>
      </c>
    </row>
    <row r="105" spans="1:1" s="216" customFormat="1" ht="15.75" x14ac:dyDescent="0.25">
      <c r="A105" s="213"/>
    </row>
    <row r="106" spans="1:1" s="216" customFormat="1" ht="47.25" x14ac:dyDescent="0.25">
      <c r="A106" s="213" t="s">
        <v>302</v>
      </c>
    </row>
    <row r="107" spans="1:1" s="216" customFormat="1" ht="15.75" x14ac:dyDescent="0.25">
      <c r="A107" s="213"/>
    </row>
    <row r="108" spans="1:1" s="216" customFormat="1" ht="47.25" x14ac:dyDescent="0.25">
      <c r="A108" s="213" t="s">
        <v>219</v>
      </c>
    </row>
    <row r="109" spans="1:1" s="216" customFormat="1" ht="15.75" x14ac:dyDescent="0.25">
      <c r="A109" s="213"/>
    </row>
    <row r="110" spans="1:1" ht="15.75" x14ac:dyDescent="0.25">
      <c r="A110" s="213" t="s">
        <v>218</v>
      </c>
    </row>
    <row r="111" spans="1:1" ht="15.75" x14ac:dyDescent="0.25">
      <c r="A111" s="212"/>
    </row>
    <row r="112" spans="1:1" ht="16.5" thickBot="1" x14ac:dyDescent="0.3">
      <c r="A112" s="211" t="s">
        <v>217</v>
      </c>
    </row>
    <row r="113" customFormat="1" x14ac:dyDescent="0.25"/>
    <row r="114" customFormat="1" ht="36" customHeight="1" x14ac:dyDescent="0.25"/>
    <row r="115" customFormat="1" ht="13.5" customHeight="1" x14ac:dyDescent="0.25"/>
    <row r="116" customFormat="1" ht="50.25" customHeight="1" x14ac:dyDescent="0.25"/>
  </sheetData>
  <sheetProtection algorithmName="SHA-512" hashValue="LK2KE8QC7wMKStZY36CkdIGBF54z1yc4hk5U0g+eYEy/lp2VLx65yt5xBf/IwWkiUO5YdS+IuYNQoPTTM+57BQ==" saltValue="1wRsB72v5KNy2ks21w2+Yg==" spinCount="100000" sheet="1"/>
  <hyperlinks>
    <hyperlink ref="A29" location="'Simplified Nutrient Assessment'!B7" display="Fruit " xr:uid="{00000000-0004-0000-0A00-000001000000}"/>
    <hyperlink ref="A45" location="'Simplified Nutrient Assessment'!B15" display="Milk " xr:uid="{00000000-0004-0000-0A00-000002000000}"/>
    <hyperlink ref="A58" location="'Simplified Nutrient Assessment'!G22" display="Non-Starchy and Starchy Vegetables" xr:uid="{00000000-0004-0000-0A00-000003000000}"/>
    <hyperlink ref="A83" location="'Simplified Nutrient Assessment'!Y3" display="Other Items Nutrient Assessment" xr:uid="{00000000-0004-0000-0A00-000004000000}"/>
    <hyperlink ref="A27" location="'Simplified Nutrient Assessment'!B3" display="Fruit, Milk, and Non-starchy and Starchy Vegetable Nutrient Assessment" xr:uid="{00000000-0004-0000-0A00-000005000000}"/>
    <hyperlink ref="A66" location="'Simplified Nutrient Assessment'!O3" display="Grains and Meats/Meat Alternates Simplified Nutrient Data Entry" xr:uid="{00000000-0004-0000-0A00-000006000000}"/>
    <hyperlink ref="A103" location="'Simplified Nutrient Assessment'!Q59" display="Simplified Nutrient Assessment (results)" xr:uid="{00000000-0004-0000-0A00-000007000000}"/>
    <hyperlink ref="A97" location="'Simplified Nutrient Assessment'!B42" display="Sodium Portion of Simplified Nutrient Assessment" xr:uid="{00000000-0004-0000-0A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W105"/>
  <sheetViews>
    <sheetView showGridLines="0" zoomScale="90" zoomScaleNormal="90" workbookViewId="0">
      <pane ySplit="6" topLeftCell="A7" activePane="bottomLeft" state="frozen"/>
      <selection activeCell="P13" sqref="P13"/>
      <selection pane="bottomLeft" activeCell="U2" sqref="U1:W1048576"/>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8554687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33" t="s">
        <v>365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5"/>
      <c r="AD1" s="101"/>
    </row>
    <row r="2" spans="1:49" ht="54" customHeight="1" thickBot="1" x14ac:dyDescent="0.3">
      <c r="A2" s="633" t="s">
        <v>12</v>
      </c>
      <c r="B2" s="633"/>
      <c r="C2" s="633"/>
      <c r="D2" s="633"/>
      <c r="E2" s="633"/>
      <c r="F2" s="633"/>
      <c r="G2" s="633"/>
      <c r="H2" s="633"/>
      <c r="I2" s="633"/>
      <c r="J2" s="633"/>
      <c r="K2" s="633"/>
      <c r="L2" s="633"/>
      <c r="M2" s="633"/>
      <c r="N2" s="633"/>
      <c r="O2" s="736" t="s">
        <v>88</v>
      </c>
      <c r="P2" s="736"/>
      <c r="Q2" s="736"/>
      <c r="R2" s="736"/>
      <c r="S2" s="250"/>
      <c r="T2" s="167"/>
      <c r="U2" s="167"/>
      <c r="V2" s="167"/>
      <c r="W2" s="167"/>
      <c r="X2" s="167"/>
      <c r="Y2" s="737" t="s">
        <v>89</v>
      </c>
      <c r="Z2" s="737"/>
      <c r="AA2" s="736" t="s">
        <v>90</v>
      </c>
      <c r="AB2" s="736"/>
      <c r="AC2" s="736"/>
      <c r="AD2" s="738"/>
    </row>
    <row r="3" spans="1:49" ht="24.75" customHeight="1" thickBot="1" x14ac:dyDescent="0.3">
      <c r="B3" s="739" t="s">
        <v>209</v>
      </c>
      <c r="C3" s="740"/>
      <c r="D3" s="740"/>
      <c r="E3" s="740"/>
      <c r="F3" s="740"/>
      <c r="G3" s="740"/>
      <c r="H3" s="740"/>
      <c r="I3" s="740"/>
      <c r="J3" s="740"/>
      <c r="K3" s="741"/>
      <c r="L3" s="102"/>
      <c r="M3" s="102"/>
      <c r="O3" s="739" t="s">
        <v>191</v>
      </c>
      <c r="P3" s="740"/>
      <c r="Q3" s="740"/>
      <c r="R3" s="740"/>
      <c r="S3" s="740"/>
      <c r="T3" s="741"/>
      <c r="U3" s="103"/>
      <c r="V3" s="103"/>
      <c r="W3" s="103"/>
      <c r="Y3" s="739" t="s">
        <v>215</v>
      </c>
      <c r="Z3" s="740"/>
      <c r="AA3" s="740"/>
      <c r="AB3" s="740"/>
      <c r="AC3" s="741"/>
    </row>
    <row r="4" spans="1:49" ht="49.5" customHeight="1" thickBot="1" x14ac:dyDescent="0.3">
      <c r="B4" s="745" t="s">
        <v>214</v>
      </c>
      <c r="C4" s="745"/>
      <c r="D4" s="745"/>
      <c r="E4" s="745"/>
      <c r="F4" s="745"/>
      <c r="G4" s="745"/>
      <c r="H4" s="745"/>
      <c r="I4" s="745"/>
      <c r="J4" s="745"/>
      <c r="K4" s="745"/>
      <c r="L4" s="104"/>
      <c r="M4" s="104"/>
      <c r="O4" s="745" t="s">
        <v>193</v>
      </c>
      <c r="P4" s="745"/>
      <c r="Q4" s="745"/>
      <c r="R4" s="745"/>
      <c r="S4" s="745"/>
      <c r="T4" s="745"/>
      <c r="U4" s="105"/>
      <c r="V4" s="105"/>
      <c r="W4" s="105"/>
      <c r="Y4" s="745" t="s">
        <v>190</v>
      </c>
      <c r="Z4" s="745"/>
      <c r="AA4" s="745"/>
      <c r="AB4" s="745"/>
      <c r="AC4" s="745"/>
    </row>
    <row r="5" spans="1:49" ht="12.75" customHeight="1" thickBot="1" x14ac:dyDescent="0.3">
      <c r="B5" s="746"/>
      <c r="C5" s="746"/>
      <c r="D5" s="746"/>
      <c r="E5" s="746"/>
      <c r="F5" s="746"/>
      <c r="G5" s="746"/>
      <c r="H5" s="746"/>
      <c r="I5" s="746"/>
      <c r="J5" s="746"/>
      <c r="K5" s="746"/>
      <c r="L5" s="104"/>
      <c r="M5" s="104"/>
      <c r="O5" s="106" t="s">
        <v>91</v>
      </c>
      <c r="P5" s="107" t="s">
        <v>92</v>
      </c>
      <c r="Q5" s="107" t="s">
        <v>93</v>
      </c>
      <c r="R5" s="107" t="s">
        <v>94</v>
      </c>
      <c r="S5" s="251" t="s">
        <v>95</v>
      </c>
      <c r="T5" s="108" t="s">
        <v>304</v>
      </c>
      <c r="U5" s="105"/>
      <c r="V5" s="105"/>
      <c r="W5" s="105"/>
      <c r="Y5" s="109" t="s">
        <v>96</v>
      </c>
      <c r="Z5" s="110" t="s">
        <v>97</v>
      </c>
      <c r="AA5" s="110" t="s">
        <v>98</v>
      </c>
      <c r="AB5" s="350" t="s">
        <v>99</v>
      </c>
      <c r="AC5" s="111" t="s">
        <v>357</v>
      </c>
    </row>
    <row r="6" spans="1:49" ht="59.25" customHeight="1" thickBot="1" x14ac:dyDescent="0.3">
      <c r="B6" s="747"/>
      <c r="C6" s="747"/>
      <c r="D6" s="747"/>
      <c r="E6" s="747"/>
      <c r="F6" s="747"/>
      <c r="G6" s="747"/>
      <c r="H6" s="747"/>
      <c r="I6" s="747"/>
      <c r="J6" s="747"/>
      <c r="K6" s="747"/>
      <c r="L6" s="104" t="s">
        <v>100</v>
      </c>
      <c r="M6" s="104" t="s">
        <v>101</v>
      </c>
      <c r="O6" s="112" t="s">
        <v>102</v>
      </c>
      <c r="P6" s="113" t="s">
        <v>192</v>
      </c>
      <c r="Q6" s="114" t="s">
        <v>103</v>
      </c>
      <c r="R6" s="114" t="s">
        <v>104</v>
      </c>
      <c r="S6" s="252" t="s">
        <v>305</v>
      </c>
      <c r="T6" s="115" t="s">
        <v>105</v>
      </c>
      <c r="U6" s="116" t="s">
        <v>106</v>
      </c>
      <c r="V6" s="116" t="s">
        <v>107</v>
      </c>
      <c r="W6" s="116" t="s">
        <v>356</v>
      </c>
      <c r="Y6" s="112" t="s">
        <v>187</v>
      </c>
      <c r="Z6" s="114" t="s">
        <v>103</v>
      </c>
      <c r="AA6" s="114" t="s">
        <v>104</v>
      </c>
      <c r="AB6" s="252" t="s">
        <v>305</v>
      </c>
      <c r="AC6" s="115" t="s">
        <v>189</v>
      </c>
      <c r="AD6" s="116" t="s">
        <v>106</v>
      </c>
      <c r="AE6" s="116" t="s">
        <v>107</v>
      </c>
      <c r="AF6" s="116" t="s">
        <v>356</v>
      </c>
      <c r="AG6" s="344"/>
      <c r="AH6" s="748" t="s">
        <v>108</v>
      </c>
      <c r="AI6" s="749"/>
      <c r="AJ6" s="749"/>
      <c r="AK6" s="749"/>
      <c r="AL6" s="749"/>
      <c r="AM6" s="749"/>
      <c r="AN6" s="749"/>
      <c r="AO6" s="750"/>
      <c r="AQ6" s="672" t="s">
        <v>37</v>
      </c>
      <c r="AR6" s="673"/>
      <c r="AS6" s="673"/>
      <c r="AT6" s="673"/>
      <c r="AU6" s="673"/>
      <c r="AV6" s="673"/>
      <c r="AW6" s="674"/>
    </row>
    <row r="7" spans="1:49" ht="27.75" customHeight="1" thickBot="1" x14ac:dyDescent="0.3">
      <c r="B7" s="742" t="s">
        <v>109</v>
      </c>
      <c r="C7" s="743"/>
      <c r="D7" s="743"/>
      <c r="E7" s="743"/>
      <c r="F7" s="743"/>
      <c r="G7" s="743"/>
      <c r="H7" s="743"/>
      <c r="I7" s="743"/>
      <c r="J7" s="743"/>
      <c r="K7" s="744"/>
      <c r="L7" s="104">
        <f>H8*J14</f>
        <v>0</v>
      </c>
      <c r="M7" s="104">
        <f>E14*H8</f>
        <v>0</v>
      </c>
      <c r="O7" s="117" t="s">
        <v>361</v>
      </c>
      <c r="P7" s="117" t="s">
        <v>394</v>
      </c>
      <c r="Q7" s="118">
        <v>250</v>
      </c>
      <c r="R7" s="118">
        <v>4</v>
      </c>
      <c r="S7" s="118">
        <v>150</v>
      </c>
      <c r="T7" s="118">
        <v>100</v>
      </c>
      <c r="Y7" s="118" t="s">
        <v>188</v>
      </c>
      <c r="Z7" s="118">
        <v>50</v>
      </c>
      <c r="AA7" s="118">
        <v>1</v>
      </c>
      <c r="AB7" s="118"/>
      <c r="AC7" s="118">
        <v>100</v>
      </c>
      <c r="AH7" s="534" t="s">
        <v>110</v>
      </c>
      <c r="AI7" s="613"/>
      <c r="AJ7" s="613"/>
      <c r="AK7" s="613"/>
      <c r="AL7" s="613"/>
      <c r="AM7" s="613"/>
      <c r="AN7" s="613"/>
      <c r="AO7" s="614"/>
      <c r="AQ7" s="675"/>
      <c r="AR7" s="676"/>
      <c r="AS7" s="676"/>
      <c r="AT7" s="676"/>
      <c r="AU7" s="676"/>
      <c r="AV7" s="676"/>
      <c r="AW7" s="677"/>
    </row>
    <row r="8" spans="1:49" ht="47.25" customHeight="1" x14ac:dyDescent="0.25">
      <c r="B8" s="707" t="s">
        <v>195</v>
      </c>
      <c r="C8" s="708"/>
      <c r="D8" s="708"/>
      <c r="E8" s="708"/>
      <c r="F8" s="708"/>
      <c r="G8" s="709"/>
      <c r="H8" s="363"/>
      <c r="I8" s="249"/>
      <c r="J8" s="249"/>
      <c r="K8" s="384"/>
      <c r="L8" s="104" t="s">
        <v>341</v>
      </c>
      <c r="M8" s="341">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44" t="s">
        <v>112</v>
      </c>
      <c r="AI8" s="645"/>
      <c r="AJ8" s="645"/>
      <c r="AK8" s="645"/>
      <c r="AL8" s="34">
        <v>1</v>
      </c>
      <c r="AM8" s="34">
        <f>INDEX(cups1,AL8)</f>
        <v>0</v>
      </c>
      <c r="AN8" s="678"/>
      <c r="AO8" s="679"/>
      <c r="AQ8" s="473" t="s">
        <v>42</v>
      </c>
      <c r="AR8" s="474"/>
      <c r="AS8" s="474"/>
      <c r="AT8" s="34">
        <v>1</v>
      </c>
      <c r="AU8" s="34">
        <f>INDEX(cups1,AT8)</f>
        <v>0</v>
      </c>
      <c r="AV8" s="686"/>
      <c r="AW8" s="687"/>
    </row>
    <row r="9" spans="1:49" ht="47.25" customHeight="1" x14ac:dyDescent="0.25">
      <c r="B9" s="680" t="s">
        <v>113</v>
      </c>
      <c r="C9" s="681"/>
      <c r="D9" s="681"/>
      <c r="E9" s="681"/>
      <c r="F9" s="681"/>
      <c r="G9" s="682"/>
      <c r="H9" s="683" t="s">
        <v>114</v>
      </c>
      <c r="I9" s="684"/>
      <c r="J9" s="684"/>
      <c r="K9" s="685"/>
      <c r="L9" s="104" t="s">
        <v>342</v>
      </c>
      <c r="M9" s="340">
        <f>M8/5</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44" t="s">
        <v>115</v>
      </c>
      <c r="AI9" s="645"/>
      <c r="AJ9" s="645"/>
      <c r="AK9" s="645"/>
      <c r="AL9" s="34">
        <v>1</v>
      </c>
      <c r="AM9" s="34">
        <f>INDEX(cups1,AL9)</f>
        <v>0</v>
      </c>
      <c r="AN9" s="678"/>
      <c r="AO9" s="679"/>
      <c r="AQ9" s="473"/>
      <c r="AR9" s="474"/>
      <c r="AS9" s="474"/>
      <c r="AT9" s="34">
        <v>1</v>
      </c>
      <c r="AU9" s="34">
        <f>INDEX(cups1,AT9)</f>
        <v>0</v>
      </c>
      <c r="AV9" s="666"/>
      <c r="AW9" s="667"/>
    </row>
    <row r="10" spans="1:49" ht="47.25" customHeight="1" x14ac:dyDescent="0.25">
      <c r="B10" s="125"/>
      <c r="C10" s="126">
        <v>4</v>
      </c>
      <c r="D10" s="127">
        <v>133.38</v>
      </c>
      <c r="E10" s="127">
        <v>0.42</v>
      </c>
      <c r="F10" s="127">
        <v>7.4</v>
      </c>
      <c r="G10" s="128" t="s">
        <v>116</v>
      </c>
      <c r="H10" s="129"/>
      <c r="I10" s="130">
        <v>4</v>
      </c>
      <c r="J10" s="131">
        <v>5.51</v>
      </c>
      <c r="K10" s="132" t="s">
        <v>116</v>
      </c>
      <c r="L10" s="104" t="s">
        <v>117</v>
      </c>
      <c r="M10" s="104" t="s">
        <v>118</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44" t="s">
        <v>119</v>
      </c>
      <c r="AI10" s="645"/>
      <c r="AJ10" s="645"/>
      <c r="AK10" s="645"/>
      <c r="AL10" s="134"/>
      <c r="AM10" s="134"/>
      <c r="AN10" s="695"/>
      <c r="AO10" s="696"/>
      <c r="AQ10" s="473"/>
      <c r="AR10" s="474"/>
      <c r="AS10" s="474"/>
      <c r="AT10" s="34">
        <v>1</v>
      </c>
      <c r="AU10" s="34">
        <f>INDEX(cups1,AT10)</f>
        <v>0</v>
      </c>
      <c r="AV10" s="666"/>
      <c r="AW10" s="667"/>
    </row>
    <row r="11" spans="1:49" ht="47.25" customHeight="1" x14ac:dyDescent="0.25">
      <c r="B11" s="125"/>
      <c r="C11" s="126"/>
      <c r="D11" s="127">
        <v>157.74</v>
      </c>
      <c r="E11" s="127">
        <v>1.33</v>
      </c>
      <c r="F11" s="127">
        <v>17.399999999999999</v>
      </c>
      <c r="G11" s="135" t="s">
        <v>120</v>
      </c>
      <c r="H11" s="136"/>
      <c r="I11" s="136"/>
      <c r="J11" s="131">
        <v>18.38</v>
      </c>
      <c r="K11" s="137" t="s">
        <v>120</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44"/>
      <c r="AI11" s="645"/>
      <c r="AJ11" s="645"/>
      <c r="AK11" s="645"/>
      <c r="AL11" s="134"/>
      <c r="AM11" s="134"/>
      <c r="AN11" s="695"/>
      <c r="AO11" s="696"/>
      <c r="AQ11" s="473"/>
      <c r="AR11" s="474"/>
      <c r="AS11" s="474"/>
      <c r="AT11" s="34">
        <v>1</v>
      </c>
      <c r="AU11" s="34">
        <f>INDEX(cups1,AT11)</f>
        <v>0</v>
      </c>
      <c r="AV11" s="666"/>
      <c r="AW11" s="667"/>
    </row>
    <row r="12" spans="1:49" ht="47.25" customHeight="1" x14ac:dyDescent="0.25">
      <c r="B12" s="125"/>
      <c r="C12" s="126"/>
      <c r="D12" s="127">
        <v>182.1</v>
      </c>
      <c r="E12" s="127">
        <v>2.2400000000000002</v>
      </c>
      <c r="F12" s="127">
        <v>27.4</v>
      </c>
      <c r="G12" s="135" t="s">
        <v>121</v>
      </c>
      <c r="H12" s="136"/>
      <c r="I12" s="136"/>
      <c r="J12" s="131">
        <v>31.24</v>
      </c>
      <c r="K12" s="137" t="s">
        <v>121</v>
      </c>
      <c r="L12" s="104" t="s">
        <v>172</v>
      </c>
      <c r="M12" s="104" t="s">
        <v>172</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44" t="s">
        <v>122</v>
      </c>
      <c r="AI12" s="645"/>
      <c r="AJ12" s="645"/>
      <c r="AK12" s="645"/>
      <c r="AL12" s="138"/>
      <c r="AM12" s="138"/>
      <c r="AN12" s="670">
        <f>ROUND(IF(ISERROR((AN10*AM8)/AM9),0,(AN10*AM8)/AM9),2)</f>
        <v>0</v>
      </c>
      <c r="AO12" s="671"/>
      <c r="AQ12" s="473"/>
      <c r="AR12" s="474"/>
      <c r="AS12" s="474"/>
      <c r="AT12" s="34">
        <v>1</v>
      </c>
      <c r="AU12" s="34">
        <f>INDEX(cups1,AT12)</f>
        <v>0</v>
      </c>
      <c r="AV12" s="691"/>
      <c r="AW12" s="692"/>
    </row>
    <row r="13" spans="1:49" ht="47.25" customHeight="1" thickBot="1" x14ac:dyDescent="0.3">
      <c r="B13" s="139"/>
      <c r="C13" s="140"/>
      <c r="D13" s="141">
        <v>0</v>
      </c>
      <c r="E13" s="141">
        <v>0</v>
      </c>
      <c r="F13" s="141">
        <v>0</v>
      </c>
      <c r="G13" s="142" t="s">
        <v>123</v>
      </c>
      <c r="H13" s="143"/>
      <c r="I13" s="143"/>
      <c r="J13" s="143">
        <v>0</v>
      </c>
      <c r="K13" s="144" t="s">
        <v>123</v>
      </c>
      <c r="L13" s="104">
        <f>L11/5</f>
        <v>0</v>
      </c>
      <c r="M13" s="104">
        <f>M11/5</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44"/>
      <c r="AI13" s="645"/>
      <c r="AJ13" s="645"/>
      <c r="AK13" s="645"/>
      <c r="AL13" s="34"/>
      <c r="AM13" s="34"/>
      <c r="AN13" s="670"/>
      <c r="AO13" s="671"/>
      <c r="AQ13" s="475"/>
      <c r="AR13" s="476"/>
      <c r="AS13" s="476"/>
      <c r="AT13" s="35"/>
      <c r="AU13" s="35"/>
      <c r="AV13" s="693">
        <f>SUM(AU8:AU12)</f>
        <v>0</v>
      </c>
      <c r="AW13" s="694"/>
    </row>
    <row r="14" spans="1:49" ht="47.25" customHeight="1" thickBot="1" x14ac:dyDescent="0.3">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34" t="s">
        <v>124</v>
      </c>
      <c r="AI14" s="613"/>
      <c r="AJ14" s="613"/>
      <c r="AK14" s="613"/>
      <c r="AL14" s="613"/>
      <c r="AM14" s="613"/>
      <c r="AN14" s="613"/>
      <c r="AO14" s="614"/>
      <c r="AQ14" s="697" t="s">
        <v>39</v>
      </c>
      <c r="AR14" s="698"/>
      <c r="AS14" s="698"/>
      <c r="AT14" s="698"/>
      <c r="AU14" s="698"/>
      <c r="AV14" s="698"/>
      <c r="AW14" s="699"/>
    </row>
    <row r="15" spans="1:49" ht="47.25" customHeight="1" thickBot="1" x14ac:dyDescent="0.3">
      <c r="B15" s="688" t="s">
        <v>2</v>
      </c>
      <c r="C15" s="689"/>
      <c r="D15" s="689"/>
      <c r="E15" s="689"/>
      <c r="F15" s="689"/>
      <c r="G15" s="689"/>
      <c r="H15" s="689"/>
      <c r="I15" s="689"/>
      <c r="J15" s="689"/>
      <c r="K15" s="690"/>
      <c r="L15" s="104" t="s">
        <v>100</v>
      </c>
      <c r="M15" s="104" t="s">
        <v>101</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44" t="s">
        <v>125</v>
      </c>
      <c r="AI15" s="645"/>
      <c r="AJ15" s="645"/>
      <c r="AK15" s="645"/>
      <c r="AL15" s="146"/>
      <c r="AM15" s="146"/>
      <c r="AN15" s="668"/>
      <c r="AO15" s="669"/>
      <c r="AQ15" s="700"/>
      <c r="AR15" s="701"/>
      <c r="AS15" s="701"/>
      <c r="AT15" s="701"/>
      <c r="AU15" s="701"/>
      <c r="AV15" s="701"/>
      <c r="AW15" s="702"/>
    </row>
    <row r="16" spans="1:49" ht="47.25" customHeight="1" x14ac:dyDescent="0.25">
      <c r="B16" s="147" t="s">
        <v>111</v>
      </c>
      <c r="C16" s="148"/>
      <c r="D16" s="149"/>
      <c r="E16" s="149"/>
      <c r="F16" s="149"/>
      <c r="G16" s="150">
        <f>IF(ISERROR(AVERAGE('All Meals'!S13:S62)),0, (AVERAGE('All Meals'!S13:S62)))</f>
        <v>0</v>
      </c>
      <c r="H16" s="151" t="s">
        <v>126</v>
      </c>
      <c r="I16" s="152"/>
      <c r="J16" s="152"/>
      <c r="K16" s="119">
        <f>'Weekly Report'!G14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44" t="s">
        <v>127</v>
      </c>
      <c r="AI16" s="645"/>
      <c r="AJ16" s="645"/>
      <c r="AK16" s="645"/>
      <c r="AL16" s="146"/>
      <c r="AM16" s="146"/>
      <c r="AN16" s="668"/>
      <c r="AO16" s="669"/>
      <c r="AQ16" s="641" t="s">
        <v>40</v>
      </c>
      <c r="AR16" s="642"/>
      <c r="AS16" s="643"/>
      <c r="AV16" s="481"/>
      <c r="AW16" s="482"/>
    </row>
    <row r="17" spans="2:49" ht="47.25" customHeight="1" x14ac:dyDescent="0.25">
      <c r="B17" s="730" t="s">
        <v>128</v>
      </c>
      <c r="C17" s="731"/>
      <c r="D17" s="731"/>
      <c r="E17" s="731"/>
      <c r="F17" s="731"/>
      <c r="G17" s="731"/>
      <c r="H17" s="731"/>
      <c r="I17" s="731"/>
      <c r="J17" s="731"/>
      <c r="K17" s="732"/>
      <c r="L17" s="104" t="s">
        <v>341</v>
      </c>
      <c r="M17" s="340">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60" t="s">
        <v>129</v>
      </c>
      <c r="AI17" s="661"/>
      <c r="AJ17" s="661"/>
      <c r="AK17" s="661"/>
      <c r="AL17" s="36"/>
      <c r="AM17" s="36"/>
      <c r="AN17" s="662"/>
      <c r="AO17" s="663"/>
      <c r="AQ17" s="419"/>
      <c r="AR17" s="479"/>
      <c r="AS17" s="480"/>
      <c r="AV17" s="483"/>
      <c r="AW17" s="484"/>
    </row>
    <row r="18" spans="2:49" ht="47.25" customHeight="1" thickBot="1" x14ac:dyDescent="0.3">
      <c r="B18" s="154"/>
      <c r="C18" s="155">
        <v>4</v>
      </c>
      <c r="D18" s="156">
        <v>114.65</v>
      </c>
      <c r="E18" s="156">
        <v>0.16850000000000001</v>
      </c>
      <c r="F18" s="156">
        <v>136</v>
      </c>
      <c r="G18" s="723" t="s">
        <v>130</v>
      </c>
      <c r="H18" s="723"/>
      <c r="I18" s="723"/>
      <c r="J18" s="723"/>
      <c r="K18" s="724"/>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44"/>
      <c r="AI18" s="645"/>
      <c r="AJ18" s="645"/>
      <c r="AK18" s="645"/>
      <c r="AL18" s="37"/>
      <c r="AM18" s="37"/>
      <c r="AN18" s="664"/>
      <c r="AO18" s="665"/>
      <c r="AQ18" s="400" t="s">
        <v>41</v>
      </c>
      <c r="AR18" s="460"/>
      <c r="AS18" s="461"/>
      <c r="AT18" s="36"/>
      <c r="AU18" s="36"/>
      <c r="AV18" s="655">
        <f>FLOOR(AV16,0.125)</f>
        <v>0</v>
      </c>
      <c r="AW18" s="656"/>
    </row>
    <row r="19" spans="2:49" ht="47.25" customHeight="1" thickBot="1" x14ac:dyDescent="0.3">
      <c r="B19" s="154"/>
      <c r="C19" s="155"/>
      <c r="D19" s="156">
        <v>92.5</v>
      </c>
      <c r="E19" s="156">
        <v>0.84099999999999997</v>
      </c>
      <c r="F19" s="156">
        <v>105</v>
      </c>
      <c r="G19" s="723" t="s">
        <v>131</v>
      </c>
      <c r="H19" s="723"/>
      <c r="I19" s="723"/>
      <c r="J19" s="723"/>
      <c r="K19" s="724"/>
      <c r="L19" s="104" t="s">
        <v>172</v>
      </c>
      <c r="M19" s="104" t="s">
        <v>173</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44" t="s">
        <v>132</v>
      </c>
      <c r="AI19" s="645"/>
      <c r="AJ19" s="645"/>
      <c r="AK19" s="645"/>
      <c r="AL19" s="36"/>
      <c r="AM19" s="36"/>
      <c r="AN19" s="648">
        <f>ROUND(IF(ISERROR((AN17*AN15)/AN16),0,(AN17*AN15)/AN16),2)</f>
        <v>0</v>
      </c>
      <c r="AO19" s="649"/>
      <c r="AQ19" s="401"/>
      <c r="AR19" s="462"/>
      <c r="AS19" s="463"/>
      <c r="AT19" s="37"/>
      <c r="AU19" s="37"/>
      <c r="AV19" s="657"/>
      <c r="AW19" s="658"/>
    </row>
    <row r="20" spans="2:49" ht="47.25" customHeight="1" thickBot="1" x14ac:dyDescent="0.3">
      <c r="B20" s="154"/>
      <c r="C20" s="155"/>
      <c r="D20" s="156">
        <v>124.15</v>
      </c>
      <c r="E20" s="156">
        <v>0.87250000000000005</v>
      </c>
      <c r="F20" s="156">
        <v>138</v>
      </c>
      <c r="G20" s="723" t="s">
        <v>133</v>
      </c>
      <c r="H20" s="723"/>
      <c r="I20" s="723"/>
      <c r="J20" s="723"/>
      <c r="K20" s="724"/>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646"/>
      <c r="AI20" s="647"/>
      <c r="AJ20" s="647"/>
      <c r="AK20" s="647"/>
      <c r="AL20" s="37"/>
      <c r="AM20" s="37"/>
      <c r="AN20" s="650"/>
      <c r="AO20" s="651"/>
    </row>
    <row r="21" spans="2:49" ht="47.25" customHeight="1" x14ac:dyDescent="0.25">
      <c r="B21" s="154"/>
      <c r="C21" s="155"/>
      <c r="D21" s="155">
        <v>0</v>
      </c>
      <c r="E21" s="155">
        <v>0</v>
      </c>
      <c r="F21" s="155">
        <v>0</v>
      </c>
      <c r="G21" s="723" t="s">
        <v>134</v>
      </c>
      <c r="H21" s="723"/>
      <c r="I21" s="723"/>
      <c r="J21" s="723"/>
      <c r="K21" s="724"/>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9"/>
      <c r="C22" s="200"/>
      <c r="D22" s="200">
        <f>IF($C$18=1,D18,IF($C$18=2,D19,IF($C$18=3,D20,IF($C$18=4,D21,0))))</f>
        <v>0</v>
      </c>
      <c r="E22" s="200">
        <f>IF($C$18=1,E18,IF($C$18=2,E19,IF($C$18=3,E20,IF($C$18=4,E21,0))))</f>
        <v>0</v>
      </c>
      <c r="F22" s="200">
        <f>IF($C$18=1,F18,IF($C$18=2,F19,IF($C$18=3,F20,IF($C$18=4,F21,0))))</f>
        <v>0</v>
      </c>
      <c r="G22" s="728" t="s">
        <v>412</v>
      </c>
      <c r="H22" s="728"/>
      <c r="I22" s="728"/>
      <c r="J22" s="728"/>
      <c r="K22" s="729"/>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81" t="s">
        <v>135</v>
      </c>
      <c r="AI22" s="581"/>
      <c r="AJ22" s="581"/>
      <c r="AK22" s="581"/>
      <c r="AL22" s="581"/>
      <c r="AM22" s="581"/>
      <c r="AN22" s="581"/>
      <c r="AO22" s="581"/>
      <c r="AP22" s="581"/>
      <c r="AQ22" s="581"/>
      <c r="AR22" s="581"/>
      <c r="AS22" s="581"/>
      <c r="AT22" s="581"/>
      <c r="AU22" s="581"/>
      <c r="AV22" s="581"/>
      <c r="AW22" s="581"/>
    </row>
    <row r="23" spans="2:49" ht="51" customHeight="1" x14ac:dyDescent="0.25">
      <c r="B23" s="725" t="s">
        <v>211</v>
      </c>
      <c r="C23" s="726"/>
      <c r="D23" s="726"/>
      <c r="E23" s="726"/>
      <c r="F23" s="726"/>
      <c r="G23" s="726"/>
      <c r="H23" s="726"/>
      <c r="I23" s="726"/>
      <c r="J23" s="726"/>
      <c r="K23" s="727"/>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710" t="s">
        <v>210</v>
      </c>
      <c r="C24" s="711"/>
      <c r="D24" s="711"/>
      <c r="E24" s="711"/>
      <c r="F24" s="711"/>
      <c r="G24" s="711"/>
      <c r="H24" s="711"/>
      <c r="I24" s="711"/>
      <c r="J24" s="711"/>
      <c r="K24" s="712"/>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713" t="s">
        <v>199</v>
      </c>
      <c r="C25" s="714"/>
      <c r="D25" s="714"/>
      <c r="E25" s="714"/>
      <c r="F25" s="714"/>
      <c r="G25" s="715"/>
      <c r="H25" s="364"/>
      <c r="I25" s="195"/>
      <c r="J25" s="195"/>
      <c r="K25" s="196"/>
      <c r="L25" s="104" t="s">
        <v>341</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716" t="s">
        <v>194</v>
      </c>
      <c r="C26" s="716"/>
      <c r="D26" s="716"/>
      <c r="E26" s="716"/>
      <c r="F26" s="716"/>
      <c r="G26" s="716"/>
      <c r="H26" s="717"/>
      <c r="I26" s="716"/>
      <c r="J26" s="716"/>
      <c r="K26" s="716"/>
      <c r="L26" s="104" t="s">
        <v>343</v>
      </c>
      <c r="M26" s="340">
        <f>M25/5</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652" t="s">
        <v>136</v>
      </c>
      <c r="AJ26" s="653"/>
      <c r="AK26" s="653"/>
      <c r="AL26" s="653"/>
      <c r="AM26" s="653"/>
      <c r="AN26" s="653"/>
      <c r="AO26" s="653"/>
      <c r="AP26" s="653"/>
      <c r="AQ26" s="653"/>
      <c r="AR26" s="653"/>
      <c r="AS26" s="653"/>
      <c r="AT26" s="653"/>
      <c r="AU26" s="653"/>
      <c r="AV26" s="654"/>
      <c r="AW26" s="102"/>
    </row>
    <row r="27" spans="2:49" ht="47.25" customHeight="1" x14ac:dyDescent="0.25">
      <c r="B27" s="157"/>
      <c r="C27" s="158">
        <v>4</v>
      </c>
      <c r="D27" s="159">
        <v>112.90944444444445</v>
      </c>
      <c r="E27" s="159">
        <v>0.4789472222222223</v>
      </c>
      <c r="F27" s="159">
        <v>189</v>
      </c>
      <c r="G27" s="703" t="s">
        <v>196</v>
      </c>
      <c r="H27" s="703"/>
      <c r="I27" s="703"/>
      <c r="J27" s="703"/>
      <c r="K27" s="704"/>
      <c r="L27" s="104" t="s">
        <v>137</v>
      </c>
      <c r="M27" s="104" t="s">
        <v>138</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659" t="s">
        <v>139</v>
      </c>
      <c r="AJ27" s="659"/>
      <c r="AK27" s="659"/>
      <c r="AL27" s="659"/>
      <c r="AM27" s="659"/>
      <c r="AN27" s="659"/>
      <c r="AO27" s="659" t="s">
        <v>140</v>
      </c>
      <c r="AP27" s="659"/>
      <c r="AQ27" s="659"/>
      <c r="AR27" s="659" t="s">
        <v>141</v>
      </c>
      <c r="AS27" s="659"/>
      <c r="AV27" s="353" t="s">
        <v>362</v>
      </c>
    </row>
    <row r="28" spans="2:49" ht="47.25" customHeight="1" x14ac:dyDescent="0.25">
      <c r="B28" s="160"/>
      <c r="C28" s="161"/>
      <c r="D28" s="159">
        <v>137.26944444444445</v>
      </c>
      <c r="E28" s="159">
        <v>1.3868472222222223</v>
      </c>
      <c r="F28" s="159">
        <v>189</v>
      </c>
      <c r="G28" s="703" t="s">
        <v>197</v>
      </c>
      <c r="H28" s="703"/>
      <c r="I28" s="703"/>
      <c r="J28" s="703"/>
      <c r="K28" s="704"/>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77" t="s">
        <v>142</v>
      </c>
      <c r="AJ28" s="577"/>
      <c r="AK28" s="577"/>
      <c r="AL28" s="577"/>
      <c r="AM28" s="577"/>
      <c r="AN28" s="577"/>
      <c r="AO28" s="577">
        <v>68</v>
      </c>
      <c r="AP28" s="577"/>
      <c r="AQ28" s="577"/>
      <c r="AR28" s="577">
        <v>4.87</v>
      </c>
      <c r="AS28" s="577"/>
      <c r="AV28" s="354">
        <v>61</v>
      </c>
    </row>
    <row r="29" spans="2:49" ht="47.25" customHeight="1" x14ac:dyDescent="0.25">
      <c r="B29" s="160"/>
      <c r="C29" s="161"/>
      <c r="D29" s="159">
        <v>161.62944444444446</v>
      </c>
      <c r="E29" s="159">
        <v>2.2947472222222225</v>
      </c>
      <c r="F29" s="159">
        <v>189</v>
      </c>
      <c r="G29" s="703" t="s">
        <v>198</v>
      </c>
      <c r="H29" s="703"/>
      <c r="I29" s="703"/>
      <c r="J29" s="703"/>
      <c r="K29" s="704"/>
      <c r="L29" s="104" t="s">
        <v>172</v>
      </c>
      <c r="M29" s="104" t="s">
        <v>173</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77" t="s">
        <v>143</v>
      </c>
      <c r="AJ29" s="577">
        <v>68</v>
      </c>
      <c r="AK29" s="577">
        <v>1.58</v>
      </c>
      <c r="AL29" s="577" t="s">
        <v>144</v>
      </c>
      <c r="AM29" s="577">
        <v>68</v>
      </c>
      <c r="AN29" s="577">
        <v>1.58</v>
      </c>
      <c r="AO29" s="577">
        <v>94</v>
      </c>
      <c r="AP29" s="577">
        <v>1.58</v>
      </c>
      <c r="AQ29" s="577" t="s">
        <v>144</v>
      </c>
      <c r="AR29" s="578">
        <v>1.6</v>
      </c>
      <c r="AS29" s="578"/>
      <c r="AV29" s="354">
        <v>70</v>
      </c>
    </row>
    <row r="30" spans="2:49" ht="47.25" customHeight="1" x14ac:dyDescent="0.25">
      <c r="B30" s="163"/>
      <c r="C30" s="164"/>
      <c r="D30" s="164">
        <v>0</v>
      </c>
      <c r="E30" s="164">
        <v>0</v>
      </c>
      <c r="F30" s="164">
        <v>0</v>
      </c>
      <c r="G30" s="705" t="s">
        <v>202</v>
      </c>
      <c r="H30" s="705"/>
      <c r="I30" s="705"/>
      <c r="J30" s="705"/>
      <c r="K30" s="706"/>
      <c r="L30" s="104">
        <f>L28/5</f>
        <v>0</v>
      </c>
      <c r="M30" s="104">
        <f>M28/5</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77" t="s">
        <v>145</v>
      </c>
      <c r="AJ30" s="577">
        <v>52</v>
      </c>
      <c r="AK30" s="577">
        <v>3.46</v>
      </c>
      <c r="AL30" s="577" t="s">
        <v>145</v>
      </c>
      <c r="AM30" s="577">
        <v>52</v>
      </c>
      <c r="AN30" s="577">
        <v>3.46</v>
      </c>
      <c r="AO30" s="577">
        <v>52</v>
      </c>
      <c r="AP30" s="577">
        <v>3.46</v>
      </c>
      <c r="AQ30" s="577" t="s">
        <v>145</v>
      </c>
      <c r="AR30" s="577">
        <v>3.46</v>
      </c>
      <c r="AS30" s="577"/>
      <c r="AV30" s="354">
        <v>6</v>
      </c>
    </row>
    <row r="31" spans="2:49" ht="47.25" customHeight="1" x14ac:dyDescent="0.25">
      <c r="B31" s="197"/>
      <c r="C31" s="198"/>
      <c r="D31" s="198">
        <f>IF($C$27=1,D27,IF($C$27=2,D28,IF($C$27=3,D29,IF($C$27=4,D30,0))))</f>
        <v>0</v>
      </c>
      <c r="E31" s="198">
        <f>IF($C$27=1,E27,IF($C$27=2,E28,IF($C$27=3,E29,IF($C$27=4,E30,0))))</f>
        <v>0</v>
      </c>
      <c r="F31" s="198">
        <f>IF($C$27=1,F27,IF($C$27=2,F28,IF($C$27=3,F29,IF($C$27=4,F30,0))))</f>
        <v>0</v>
      </c>
      <c r="G31" s="718" t="s">
        <v>212</v>
      </c>
      <c r="H31" s="718"/>
      <c r="I31" s="718"/>
      <c r="J31" s="718"/>
      <c r="K31" s="719"/>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77" t="s">
        <v>146</v>
      </c>
      <c r="AJ31" s="577">
        <v>73</v>
      </c>
      <c r="AK31" s="577">
        <v>1.2</v>
      </c>
      <c r="AL31" s="577" t="s">
        <v>146</v>
      </c>
      <c r="AM31" s="577">
        <v>73</v>
      </c>
      <c r="AN31" s="577">
        <v>1.2</v>
      </c>
      <c r="AO31" s="577">
        <v>73</v>
      </c>
      <c r="AP31" s="577">
        <v>1.2</v>
      </c>
      <c r="AQ31" s="577" t="s">
        <v>146</v>
      </c>
      <c r="AR31" s="578">
        <v>1.2</v>
      </c>
      <c r="AS31" s="578"/>
      <c r="AV31" s="354">
        <v>135</v>
      </c>
    </row>
    <row r="32" spans="2:49" ht="47.25" customHeight="1" x14ac:dyDescent="0.25">
      <c r="B32" s="720" t="s">
        <v>200</v>
      </c>
      <c r="C32" s="721"/>
      <c r="D32" s="721"/>
      <c r="E32" s="721"/>
      <c r="F32" s="721"/>
      <c r="G32" s="722"/>
      <c r="H32" s="365"/>
      <c r="I32" s="639"/>
      <c r="J32" s="639"/>
      <c r="K32" s="640"/>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77" t="s">
        <v>147</v>
      </c>
      <c r="AJ32" s="577">
        <v>29</v>
      </c>
      <c r="AK32" s="577">
        <v>0.19</v>
      </c>
      <c r="AL32" s="577" t="s">
        <v>147</v>
      </c>
      <c r="AM32" s="577">
        <v>29</v>
      </c>
      <c r="AN32" s="577">
        <v>0.19</v>
      </c>
      <c r="AO32" s="577">
        <v>29</v>
      </c>
      <c r="AP32" s="577">
        <v>0.19</v>
      </c>
      <c r="AQ32" s="577" t="s">
        <v>147</v>
      </c>
      <c r="AR32" s="577">
        <v>0.19</v>
      </c>
      <c r="AS32" s="577"/>
      <c r="AV32" s="354">
        <v>168</v>
      </c>
    </row>
    <row r="33" spans="2:49" ht="47.25" customHeight="1" x14ac:dyDescent="0.25">
      <c r="B33" s="638" t="s">
        <v>155</v>
      </c>
      <c r="C33" s="639"/>
      <c r="D33" s="639"/>
      <c r="E33" s="639"/>
      <c r="F33" s="639"/>
      <c r="G33" s="639"/>
      <c r="H33" s="639"/>
      <c r="I33" s="639"/>
      <c r="J33" s="639"/>
      <c r="K33" s="640"/>
      <c r="L33" t="s">
        <v>341</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77" t="s">
        <v>148</v>
      </c>
      <c r="AJ33" s="577">
        <v>43</v>
      </c>
      <c r="AK33" s="577">
        <v>0.66</v>
      </c>
      <c r="AL33" s="577" t="s">
        <v>148</v>
      </c>
      <c r="AM33" s="577">
        <v>43</v>
      </c>
      <c r="AN33" s="577">
        <v>0.66</v>
      </c>
      <c r="AO33" s="577">
        <v>43</v>
      </c>
      <c r="AP33" s="577">
        <v>0.66</v>
      </c>
      <c r="AQ33" s="577" t="s">
        <v>148</v>
      </c>
      <c r="AR33" s="577">
        <v>0.66</v>
      </c>
      <c r="AS33" s="577"/>
      <c r="AV33" s="354">
        <v>146</v>
      </c>
    </row>
    <row r="34" spans="2:49" ht="47.25" customHeight="1" x14ac:dyDescent="0.25">
      <c r="B34" s="168"/>
      <c r="C34" s="169">
        <v>4</v>
      </c>
      <c r="D34" s="170">
        <v>222.60666666666665</v>
      </c>
      <c r="E34" s="170">
        <v>2.9260999999999999</v>
      </c>
      <c r="F34" s="170">
        <v>269.75</v>
      </c>
      <c r="G34" s="636" t="s">
        <v>206</v>
      </c>
      <c r="H34" s="636"/>
      <c r="I34" s="636"/>
      <c r="J34" s="636"/>
      <c r="K34" s="637"/>
      <c r="L34" s="104" t="s">
        <v>343</v>
      </c>
      <c r="M34" s="340">
        <f>M33/5</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77" t="s">
        <v>149</v>
      </c>
      <c r="AJ34" s="577">
        <v>11</v>
      </c>
      <c r="AK34" s="577">
        <v>7.0000000000000007E-2</v>
      </c>
      <c r="AL34" s="577" t="s">
        <v>149</v>
      </c>
      <c r="AM34" s="577">
        <v>11</v>
      </c>
      <c r="AN34" s="577">
        <v>7.0000000000000007E-2</v>
      </c>
      <c r="AO34" s="577">
        <v>11</v>
      </c>
      <c r="AP34" s="577">
        <v>7.0000000000000007E-2</v>
      </c>
      <c r="AQ34" s="577" t="s">
        <v>149</v>
      </c>
      <c r="AR34" s="577">
        <v>7.0000000000000007E-2</v>
      </c>
      <c r="AS34" s="577"/>
      <c r="AV34" s="354">
        <v>134</v>
      </c>
    </row>
    <row r="35" spans="2:49" ht="47.25" customHeight="1" x14ac:dyDescent="0.25">
      <c r="B35" s="171"/>
      <c r="C35" s="172"/>
      <c r="D35" s="170">
        <v>246.96666666666664</v>
      </c>
      <c r="E35" s="170">
        <v>3.8340000000000001</v>
      </c>
      <c r="F35" s="170">
        <v>269.75</v>
      </c>
      <c r="G35" s="636" t="s">
        <v>207</v>
      </c>
      <c r="H35" s="636"/>
      <c r="I35" s="636"/>
      <c r="J35" s="636"/>
      <c r="K35" s="637"/>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77" t="s">
        <v>150</v>
      </c>
      <c r="AJ35" s="577">
        <v>57</v>
      </c>
      <c r="AK35" s="577">
        <v>0.72</v>
      </c>
      <c r="AL35" s="577" t="s">
        <v>150</v>
      </c>
      <c r="AM35" s="577">
        <v>57</v>
      </c>
      <c r="AN35" s="577">
        <v>0.72</v>
      </c>
      <c r="AO35" s="577">
        <v>57</v>
      </c>
      <c r="AP35" s="577">
        <v>0.72</v>
      </c>
      <c r="AQ35" s="577" t="s">
        <v>150</v>
      </c>
      <c r="AR35" s="577">
        <v>0.72</v>
      </c>
      <c r="AS35" s="577"/>
      <c r="AV35" s="354">
        <v>88</v>
      </c>
    </row>
    <row r="36" spans="2:49" ht="47.25" customHeight="1" x14ac:dyDescent="0.25">
      <c r="B36" s="171"/>
      <c r="C36" s="172"/>
      <c r="D36" s="170">
        <v>271.32666666666665</v>
      </c>
      <c r="E36" s="170">
        <v>4.7419000000000002</v>
      </c>
      <c r="F36" s="170">
        <v>269.75</v>
      </c>
      <c r="G36" s="636" t="s">
        <v>208</v>
      </c>
      <c r="H36" s="636"/>
      <c r="I36" s="636"/>
      <c r="J36" s="636"/>
      <c r="K36" s="637"/>
      <c r="L36" s="104" t="s">
        <v>137</v>
      </c>
      <c r="M36" s="104" t="s">
        <v>138</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77" t="s">
        <v>151</v>
      </c>
      <c r="AJ36" s="577">
        <v>9</v>
      </c>
      <c r="AK36" s="577">
        <v>0</v>
      </c>
      <c r="AL36" s="577" t="s">
        <v>151</v>
      </c>
      <c r="AM36" s="577">
        <v>9</v>
      </c>
      <c r="AN36" s="577">
        <v>0</v>
      </c>
      <c r="AO36" s="577">
        <v>9</v>
      </c>
      <c r="AP36" s="577">
        <v>0</v>
      </c>
      <c r="AQ36" s="577" t="s">
        <v>151</v>
      </c>
      <c r="AR36" s="577">
        <v>0</v>
      </c>
      <c r="AS36" s="577"/>
      <c r="AV36" s="354">
        <v>82</v>
      </c>
    </row>
    <row r="37" spans="2:49" ht="47.25" customHeight="1" x14ac:dyDescent="0.25">
      <c r="B37" s="173"/>
      <c r="C37" s="174"/>
      <c r="D37" s="174">
        <v>0</v>
      </c>
      <c r="E37" s="174">
        <v>0</v>
      </c>
      <c r="F37" s="174">
        <v>0</v>
      </c>
      <c r="G37" s="634" t="s">
        <v>201</v>
      </c>
      <c r="H37" s="634"/>
      <c r="I37" s="634"/>
      <c r="J37" s="634"/>
      <c r="K37" s="635"/>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77" t="s">
        <v>152</v>
      </c>
      <c r="AJ37" s="577">
        <v>38</v>
      </c>
      <c r="AK37" s="577">
        <v>0</v>
      </c>
      <c r="AL37" s="577" t="s">
        <v>152</v>
      </c>
      <c r="AM37" s="577">
        <v>38</v>
      </c>
      <c r="AN37" s="577">
        <v>0</v>
      </c>
      <c r="AO37" s="577">
        <v>38</v>
      </c>
      <c r="AP37" s="577">
        <v>0</v>
      </c>
      <c r="AQ37" s="577" t="s">
        <v>152</v>
      </c>
      <c r="AR37" s="577">
        <v>0</v>
      </c>
      <c r="AS37" s="577"/>
      <c r="AV37" s="354">
        <v>1</v>
      </c>
    </row>
    <row r="38" spans="2:49" ht="47.25" customHeight="1" x14ac:dyDescent="0.25">
      <c r="B38" s="3"/>
      <c r="C38" s="3"/>
      <c r="D38" s="75">
        <f>IF($C$34=1,D34,IF($C$34=2,D35,IF($C$34=3,D36,IF($C$34=4,D37,0))))</f>
        <v>0</v>
      </c>
      <c r="E38" s="75">
        <f>IF($C$34=1,E34,IF($C$34=2,E35,IF($C$34=3,E36,IF($C$34=4,E37,0))))</f>
        <v>0</v>
      </c>
      <c r="F38" s="75">
        <f>IF($C$34=1,F34,IF($C$34=2,F35,IF($C$34=3,F36,IF($C$34=4,F37,0))))</f>
        <v>0</v>
      </c>
      <c r="G38" s="339"/>
      <c r="H38" s="339"/>
      <c r="I38" s="339"/>
      <c r="J38" s="339"/>
      <c r="K38" s="339"/>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77" t="s">
        <v>153</v>
      </c>
      <c r="AJ38" s="577">
        <v>106</v>
      </c>
      <c r="AK38" s="577">
        <v>0.01</v>
      </c>
      <c r="AL38" s="577" t="s">
        <v>153</v>
      </c>
      <c r="AM38" s="577">
        <v>106</v>
      </c>
      <c r="AN38" s="577">
        <v>0.01</v>
      </c>
      <c r="AO38" s="577">
        <v>106</v>
      </c>
      <c r="AP38" s="577">
        <v>0.01</v>
      </c>
      <c r="AQ38" s="577" t="s">
        <v>153</v>
      </c>
      <c r="AR38" s="577">
        <v>0.01</v>
      </c>
      <c r="AS38" s="577"/>
      <c r="AV38" s="354">
        <v>24</v>
      </c>
    </row>
    <row r="39" spans="2:49" ht="47.25" customHeight="1" x14ac:dyDescent="0.25">
      <c r="B39" s="608"/>
      <c r="C39" s="608"/>
      <c r="D39" s="608"/>
      <c r="E39" s="608"/>
      <c r="F39" s="608"/>
      <c r="G39" s="608"/>
      <c r="H39" s="608"/>
      <c r="I39" s="608"/>
      <c r="J39" s="608"/>
      <c r="K39" s="608"/>
      <c r="L39" s="104" t="s">
        <v>172</v>
      </c>
      <c r="M39" s="104" t="s">
        <v>173</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77" t="s">
        <v>154</v>
      </c>
      <c r="AJ39" s="577">
        <v>3</v>
      </c>
      <c r="AK39" s="577">
        <v>0.01</v>
      </c>
      <c r="AL39" s="577" t="s">
        <v>154</v>
      </c>
      <c r="AM39" s="577">
        <v>3</v>
      </c>
      <c r="AN39" s="577">
        <v>0.01</v>
      </c>
      <c r="AO39" s="577">
        <v>3</v>
      </c>
      <c r="AP39" s="577">
        <v>0.01</v>
      </c>
      <c r="AQ39" s="577" t="s">
        <v>154</v>
      </c>
      <c r="AR39" s="577">
        <v>0.01</v>
      </c>
      <c r="AS39" s="577"/>
      <c r="AV39" s="354">
        <v>57</v>
      </c>
    </row>
    <row r="40" spans="2:49" ht="47.25" customHeight="1" x14ac:dyDescent="0.25">
      <c r="B40" s="633"/>
      <c r="C40" s="633"/>
      <c r="D40" s="633"/>
      <c r="E40" s="633"/>
      <c r="F40" s="633"/>
      <c r="G40" s="633"/>
      <c r="H40" s="633"/>
      <c r="I40" s="633"/>
      <c r="J40" s="633"/>
      <c r="K40" s="633"/>
      <c r="L40" s="104">
        <f>L37/5</f>
        <v>0</v>
      </c>
      <c r="M40" s="104">
        <f>M37/5</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81" t="s">
        <v>135</v>
      </c>
      <c r="AI40" s="581"/>
      <c r="AJ40" s="581"/>
      <c r="AK40" s="581"/>
      <c r="AL40" s="581"/>
      <c r="AM40" s="581"/>
      <c r="AN40" s="581"/>
      <c r="AO40" s="581"/>
      <c r="AP40" s="581"/>
      <c r="AQ40" s="581"/>
      <c r="AR40" s="581"/>
      <c r="AS40" s="581"/>
      <c r="AT40" s="581"/>
      <c r="AU40" s="581"/>
      <c r="AV40" s="581"/>
      <c r="AW40" s="581"/>
    </row>
    <row r="41" spans="2:49" ht="47.25" customHeight="1" thickBot="1" x14ac:dyDescent="0.3">
      <c r="B41" s="608"/>
      <c r="C41" s="608"/>
      <c r="D41" s="608"/>
      <c r="E41" s="608"/>
      <c r="F41" s="608"/>
      <c r="G41" s="608"/>
      <c r="H41" s="608"/>
      <c r="I41" s="608"/>
      <c r="J41" s="608"/>
      <c r="K41" s="608"/>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47"/>
    </row>
    <row r="42" spans="2:49" ht="47.25" customHeight="1" thickBot="1" x14ac:dyDescent="0.3">
      <c r="B42" s="627" t="s">
        <v>353</v>
      </c>
      <c r="C42" s="628"/>
      <c r="D42" s="628"/>
      <c r="E42" s="628"/>
      <c r="F42" s="628"/>
      <c r="G42" s="628"/>
      <c r="H42" s="628"/>
      <c r="I42" s="628"/>
      <c r="J42" s="628"/>
      <c r="K42" s="629"/>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30" t="s">
        <v>359</v>
      </c>
      <c r="C43" s="631"/>
      <c r="D43" s="631"/>
      <c r="E43" s="631"/>
      <c r="F43" s="631"/>
      <c r="G43" s="631"/>
      <c r="H43" s="631"/>
      <c r="I43" s="631"/>
      <c r="J43" s="631"/>
      <c r="K43" s="632"/>
      <c r="L43" s="3" t="s">
        <v>351</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26" t="s">
        <v>344</v>
      </c>
      <c r="C44" s="626"/>
      <c r="D44" s="626"/>
      <c r="E44" s="626"/>
      <c r="F44" s="626"/>
      <c r="G44" s="626"/>
      <c r="H44" s="346" t="s">
        <v>345</v>
      </c>
      <c r="I44" s="346"/>
      <c r="J44" s="346"/>
      <c r="K44" s="346" t="s">
        <v>346</v>
      </c>
      <c r="L44" s="166" t="s">
        <v>352</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15" t="s">
        <v>347</v>
      </c>
      <c r="C45" s="615"/>
      <c r="D45" s="615"/>
      <c r="E45" s="615"/>
      <c r="F45" s="615"/>
      <c r="G45" s="615"/>
      <c r="H45" s="355"/>
      <c r="I45" s="355"/>
      <c r="J45" s="355"/>
      <c r="K45" s="355"/>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15" t="s">
        <v>360</v>
      </c>
      <c r="C46" s="615"/>
      <c r="D46" s="615"/>
      <c r="E46" s="615"/>
      <c r="F46" s="615"/>
      <c r="G46" s="615"/>
      <c r="H46" s="355"/>
      <c r="I46" s="355"/>
      <c r="J46" s="355"/>
      <c r="K46" s="355"/>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15" t="s">
        <v>369</v>
      </c>
      <c r="C47" s="615"/>
      <c r="D47" s="615"/>
      <c r="E47" s="615"/>
      <c r="F47" s="615"/>
      <c r="G47" s="615"/>
      <c r="H47" s="355"/>
      <c r="I47" s="355"/>
      <c r="J47" s="355"/>
      <c r="K47" s="355"/>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622" t="s">
        <v>348</v>
      </c>
      <c r="C48" s="623"/>
      <c r="D48" s="623"/>
      <c r="E48" s="623"/>
      <c r="F48" s="623"/>
      <c r="G48" s="623"/>
      <c r="H48" s="623"/>
      <c r="I48" s="623"/>
      <c r="J48" s="623"/>
      <c r="K48" s="624"/>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625" t="s">
        <v>344</v>
      </c>
      <c r="C49" s="625"/>
      <c r="D49" s="625"/>
      <c r="E49" s="625"/>
      <c r="F49" s="625"/>
      <c r="G49" s="625"/>
      <c r="H49" s="345" t="s">
        <v>349</v>
      </c>
      <c r="I49" s="346"/>
      <c r="J49" s="346"/>
      <c r="K49" s="345" t="s">
        <v>350</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619" t="s">
        <v>370</v>
      </c>
      <c r="C50" s="620"/>
      <c r="D50" s="620"/>
      <c r="E50" s="620"/>
      <c r="F50" s="620"/>
      <c r="G50" s="621"/>
      <c r="H50" s="355"/>
      <c r="I50" s="355"/>
      <c r="J50" s="355"/>
      <c r="K50" s="356"/>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608" t="s">
        <v>213</v>
      </c>
      <c r="C51" s="608"/>
      <c r="D51" s="608"/>
      <c r="E51" s="608"/>
      <c r="F51" s="608"/>
      <c r="G51" s="608"/>
      <c r="H51" s="608"/>
      <c r="I51" s="608"/>
      <c r="J51" s="608"/>
      <c r="K51" s="608"/>
      <c r="L51" s="3" t="s">
        <v>355</v>
      </c>
      <c r="M51" s="104">
        <f>SUM(M45:M50)/5</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49"/>
      <c r="H52" s="349"/>
      <c r="I52" s="349"/>
      <c r="J52" s="349"/>
      <c r="K52" s="349"/>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600"/>
      <c r="H53" s="600"/>
      <c r="I53" s="600"/>
      <c r="J53" s="600"/>
      <c r="K53" s="600"/>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608"/>
      <c r="C55" s="608"/>
      <c r="D55" s="608"/>
      <c r="E55" s="608"/>
      <c r="F55" s="608"/>
      <c r="G55" s="608"/>
      <c r="H55" s="608"/>
      <c r="I55" s="608"/>
      <c r="J55" s="608"/>
      <c r="K55" s="608"/>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601"/>
      <c r="I56" s="601"/>
      <c r="J56" s="601"/>
      <c r="K56" s="601"/>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602" t="s">
        <v>156</v>
      </c>
      <c r="R59" s="603"/>
      <c r="S59" s="603"/>
      <c r="T59" s="603"/>
      <c r="U59" s="603"/>
      <c r="V59" s="603"/>
      <c r="W59" s="603"/>
      <c r="X59" s="603"/>
      <c r="Y59" s="604"/>
    </row>
    <row r="60" spans="2:32" ht="47.25" customHeight="1" x14ac:dyDescent="0.25">
      <c r="L60" s="104"/>
      <c r="M60" s="104"/>
      <c r="O60" s="1"/>
      <c r="P60" s="1"/>
      <c r="Q60" s="342" t="s">
        <v>157</v>
      </c>
      <c r="R60" s="579" t="s">
        <v>158</v>
      </c>
      <c r="S60" s="580"/>
      <c r="T60" s="605" t="s">
        <v>159</v>
      </c>
      <c r="U60" s="606"/>
      <c r="V60" s="606"/>
      <c r="W60" s="606"/>
      <c r="X60" s="607"/>
      <c r="Y60" s="343" t="s">
        <v>160</v>
      </c>
    </row>
    <row r="61" spans="2:32" ht="47.25" customHeight="1" x14ac:dyDescent="0.25">
      <c r="L61" s="104"/>
      <c r="M61" s="104"/>
      <c r="O61" s="1"/>
      <c r="P61" s="1"/>
      <c r="Q61" s="566" t="s">
        <v>161</v>
      </c>
      <c r="R61" s="611" t="s">
        <v>162</v>
      </c>
      <c r="S61" s="612"/>
      <c r="T61" s="568" t="s">
        <v>367</v>
      </c>
      <c r="U61" s="569"/>
      <c r="V61" s="569"/>
      <c r="W61" s="569"/>
      <c r="X61" s="570"/>
      <c r="Y61" s="574"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567"/>
      <c r="R62" s="609">
        <f>ROUND(SUM(L68,Q73,Z73),2)</f>
        <v>0</v>
      </c>
      <c r="S62" s="610"/>
      <c r="T62" s="571"/>
      <c r="U62" s="572"/>
      <c r="V62" s="572"/>
      <c r="W62" s="572"/>
      <c r="X62" s="573"/>
      <c r="Y62" s="575"/>
    </row>
    <row r="63" spans="2:32" ht="47.25" customHeight="1" x14ac:dyDescent="0.25">
      <c r="L63" s="104"/>
      <c r="M63" s="104"/>
      <c r="Q63" s="566" t="s">
        <v>163</v>
      </c>
      <c r="R63" s="611" t="s">
        <v>164</v>
      </c>
      <c r="S63" s="612"/>
      <c r="T63" s="588" t="s">
        <v>165</v>
      </c>
      <c r="U63" s="589"/>
      <c r="V63" s="589"/>
      <c r="W63" s="589"/>
      <c r="X63" s="590"/>
      <c r="Y63" s="598"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52"/>
    </row>
    <row r="64" spans="2:32" ht="47.25" customHeight="1" x14ac:dyDescent="0.25">
      <c r="L64" s="104"/>
      <c r="M64" s="104"/>
      <c r="P64" s="351"/>
      <c r="Q64" s="576"/>
      <c r="R64" s="596">
        <f>ROUND(IF(ISERROR(SUM(M68,R73,AA73)*9/R62),0,SUM(M68,R73,AA73)*9/R62),2)</f>
        <v>0</v>
      </c>
      <c r="S64" s="597"/>
      <c r="T64" s="616"/>
      <c r="U64" s="617"/>
      <c r="V64" s="617"/>
      <c r="W64" s="617"/>
      <c r="X64" s="618"/>
      <c r="Y64" s="599"/>
    </row>
    <row r="65" spans="11:29" ht="22.5" customHeight="1" x14ac:dyDescent="0.25">
      <c r="K65" s="348"/>
      <c r="L65" s="104"/>
      <c r="M65" s="104"/>
      <c r="Q65" s="582" t="s">
        <v>354</v>
      </c>
      <c r="R65" s="584" t="s">
        <v>162</v>
      </c>
      <c r="S65" s="585"/>
      <c r="T65" s="588" t="s">
        <v>368</v>
      </c>
      <c r="U65" s="589"/>
      <c r="V65" s="589"/>
      <c r="W65" s="589"/>
      <c r="X65" s="590"/>
      <c r="Y65" s="594"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48"/>
      <c r="L66" s="348"/>
      <c r="Q66" s="583"/>
      <c r="R66" s="586">
        <f>SUM(L67,T73,AC73)</f>
        <v>0</v>
      </c>
      <c r="S66" s="587"/>
      <c r="T66" s="591"/>
      <c r="U66" s="592"/>
      <c r="V66" s="592"/>
      <c r="W66" s="592"/>
      <c r="X66" s="593"/>
      <c r="Y66" s="595"/>
    </row>
    <row r="67" spans="11:29" ht="22.5" hidden="1" customHeight="1" x14ac:dyDescent="0.25">
      <c r="K67" s="348" t="s">
        <v>354</v>
      </c>
      <c r="L67" s="104">
        <f>SUM(M9,M17,M26,M34,M51)</f>
        <v>0</v>
      </c>
      <c r="T67">
        <v>400</v>
      </c>
      <c r="U67">
        <v>550</v>
      </c>
      <c r="V67">
        <v>375</v>
      </c>
      <c r="W67">
        <v>575</v>
      </c>
      <c r="Y67">
        <v>600</v>
      </c>
    </row>
    <row r="68" spans="11:29" ht="15" hidden="1" customHeight="1" x14ac:dyDescent="0.25">
      <c r="K68" s="348" t="s">
        <v>166</v>
      </c>
      <c r="L68" s="104">
        <f>SUM(L13,L20,L30,L40)</f>
        <v>0</v>
      </c>
      <c r="M68" s="104">
        <f>SUM(M13,M20,M30,M40)</f>
        <v>0</v>
      </c>
      <c r="T68">
        <f>SUM(T8:T57)</f>
        <v>0</v>
      </c>
      <c r="Z68">
        <f>SUM(Z8:Z57)</f>
        <v>0</v>
      </c>
      <c r="AA68">
        <f>SUM(AA8:AA57)</f>
        <v>0</v>
      </c>
      <c r="AC68">
        <f>SUM(AC8:AC57)</f>
        <v>0</v>
      </c>
    </row>
    <row r="69" spans="11:29" ht="15" hidden="1" customHeight="1" x14ac:dyDescent="0.25">
      <c r="Q69" t="s">
        <v>167</v>
      </c>
      <c r="R69" t="s">
        <v>168</v>
      </c>
      <c r="T69" t="s">
        <v>169</v>
      </c>
      <c r="Z69" t="s">
        <v>106</v>
      </c>
      <c r="AA69" t="s">
        <v>168</v>
      </c>
      <c r="AC69" t="s">
        <v>169</v>
      </c>
    </row>
    <row r="70" spans="11:29" ht="15" hidden="1" customHeight="1" x14ac:dyDescent="0.25">
      <c r="Q70" t="s">
        <v>170</v>
      </c>
      <c r="R70" t="s">
        <v>171</v>
      </c>
      <c r="Z70" t="s">
        <v>170</v>
      </c>
      <c r="AA70" t="s">
        <v>171</v>
      </c>
    </row>
    <row r="71" spans="11:29" ht="15" hidden="1" customHeight="1" x14ac:dyDescent="0.25">
      <c r="Q71">
        <f>SUM(U8:U57)</f>
        <v>0</v>
      </c>
      <c r="R71">
        <f>SUM(V8:V57)</f>
        <v>0</v>
      </c>
      <c r="Z71">
        <f>SUM(AD8:AD57)</f>
        <v>0</v>
      </c>
      <c r="AA71">
        <f>SUM(AE8:AE57)</f>
        <v>0</v>
      </c>
    </row>
    <row r="72" spans="11:29" ht="15" hidden="1" customHeight="1" x14ac:dyDescent="0.25">
      <c r="Q72" t="s">
        <v>172</v>
      </c>
      <c r="R72" t="s">
        <v>173</v>
      </c>
      <c r="S72" t="s">
        <v>358</v>
      </c>
      <c r="T72" t="s">
        <v>342</v>
      </c>
      <c r="Z72" t="s">
        <v>172</v>
      </c>
      <c r="AA72" t="s">
        <v>173</v>
      </c>
      <c r="AB72" s="348" t="s">
        <v>341</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342</v>
      </c>
      <c r="AC73">
        <f>IF(ISERROR(AC72/$T$68),0, (AC72/$T$68))</f>
        <v>0</v>
      </c>
    </row>
    <row r="74" spans="11:29" x14ac:dyDescent="0.25">
      <c r="Q74" s="556" t="s">
        <v>49</v>
      </c>
      <c r="R74" s="556"/>
      <c r="S74" s="556"/>
      <c r="T74" s="556"/>
      <c r="U74" s="556"/>
      <c r="V74" s="556"/>
      <c r="W74" s="556"/>
      <c r="X74" s="556"/>
      <c r="Y74" s="556"/>
    </row>
    <row r="75" spans="11:29" ht="15.75" thickBot="1" x14ac:dyDescent="0.3">
      <c r="Q75" s="556"/>
      <c r="R75" s="556"/>
      <c r="S75" s="556"/>
      <c r="T75" s="556"/>
      <c r="U75" s="556"/>
      <c r="V75" s="556"/>
      <c r="W75" s="556"/>
      <c r="X75" s="556"/>
      <c r="Y75" s="556"/>
    </row>
    <row r="76" spans="11:29" ht="15.75" thickTop="1" x14ac:dyDescent="0.25">
      <c r="Q76" s="557"/>
      <c r="R76" s="558"/>
      <c r="S76" s="558"/>
      <c r="T76" s="558"/>
      <c r="U76" s="558"/>
      <c r="V76" s="558"/>
      <c r="W76" s="558"/>
      <c r="X76" s="558"/>
      <c r="Y76" s="559"/>
    </row>
    <row r="77" spans="11:29" x14ac:dyDescent="0.25">
      <c r="Q77" s="560"/>
      <c r="R77" s="561"/>
      <c r="S77" s="561"/>
      <c r="T77" s="561"/>
      <c r="U77" s="561"/>
      <c r="V77" s="561"/>
      <c r="W77" s="561"/>
      <c r="X77" s="561"/>
      <c r="Y77" s="562"/>
    </row>
    <row r="78" spans="11:29" x14ac:dyDescent="0.25">
      <c r="Q78" s="560"/>
      <c r="R78" s="561"/>
      <c r="S78" s="561"/>
      <c r="T78" s="561"/>
      <c r="U78" s="561"/>
      <c r="V78" s="561"/>
      <c r="W78" s="561"/>
      <c r="X78" s="561"/>
      <c r="Y78" s="562"/>
    </row>
    <row r="79" spans="11:29" x14ac:dyDescent="0.25">
      <c r="Q79" s="560"/>
      <c r="R79" s="561"/>
      <c r="S79" s="561"/>
      <c r="T79" s="561"/>
      <c r="U79" s="561"/>
      <c r="V79" s="561"/>
      <c r="W79" s="561"/>
      <c r="X79" s="561"/>
      <c r="Y79" s="562"/>
    </row>
    <row r="80" spans="11:29" x14ac:dyDescent="0.25">
      <c r="Q80" s="560"/>
      <c r="R80" s="561"/>
      <c r="S80" s="561"/>
      <c r="T80" s="561"/>
      <c r="U80" s="561"/>
      <c r="V80" s="561"/>
      <c r="W80" s="561"/>
      <c r="X80" s="561"/>
      <c r="Y80" s="562"/>
    </row>
    <row r="81" spans="17:25" x14ac:dyDescent="0.25">
      <c r="Q81" s="560"/>
      <c r="R81" s="561"/>
      <c r="S81" s="561"/>
      <c r="T81" s="561"/>
      <c r="U81" s="561"/>
      <c r="V81" s="561"/>
      <c r="W81" s="561"/>
      <c r="X81" s="561"/>
      <c r="Y81" s="562"/>
    </row>
    <row r="82" spans="17:25" x14ac:dyDescent="0.25">
      <c r="Q82" s="560"/>
      <c r="R82" s="561"/>
      <c r="S82" s="561"/>
      <c r="T82" s="561"/>
      <c r="U82" s="561"/>
      <c r="V82" s="561"/>
      <c r="W82" s="561"/>
      <c r="X82" s="561"/>
      <c r="Y82" s="562"/>
    </row>
    <row r="83" spans="17:25" x14ac:dyDescent="0.25">
      <c r="Q83" s="560"/>
      <c r="R83" s="561"/>
      <c r="S83" s="561"/>
      <c r="T83" s="561"/>
      <c r="U83" s="561"/>
      <c r="V83" s="561"/>
      <c r="W83" s="561"/>
      <c r="X83" s="561"/>
      <c r="Y83" s="562"/>
    </row>
    <row r="84" spans="17:25" x14ac:dyDescent="0.25">
      <c r="Q84" s="560"/>
      <c r="R84" s="561"/>
      <c r="S84" s="561"/>
      <c r="T84" s="561"/>
      <c r="U84" s="561"/>
      <c r="V84" s="561"/>
      <c r="W84" s="561"/>
      <c r="X84" s="561"/>
      <c r="Y84" s="562"/>
    </row>
    <row r="85" spans="17:25" x14ac:dyDescent="0.25">
      <c r="Q85" s="560"/>
      <c r="R85" s="561"/>
      <c r="S85" s="561"/>
      <c r="T85" s="561"/>
      <c r="U85" s="561"/>
      <c r="V85" s="561"/>
      <c r="W85" s="561"/>
      <c r="X85" s="561"/>
      <c r="Y85" s="562"/>
    </row>
    <row r="86" spans="17:25" x14ac:dyDescent="0.25">
      <c r="Q86" s="560"/>
      <c r="R86" s="561"/>
      <c r="S86" s="561"/>
      <c r="T86" s="561"/>
      <c r="U86" s="561"/>
      <c r="V86" s="561"/>
      <c r="W86" s="561"/>
      <c r="X86" s="561"/>
      <c r="Y86" s="562"/>
    </row>
    <row r="87" spans="17:25" x14ac:dyDescent="0.25">
      <c r="Q87" s="560"/>
      <c r="R87" s="561"/>
      <c r="S87" s="561"/>
      <c r="T87" s="561"/>
      <c r="U87" s="561"/>
      <c r="V87" s="561"/>
      <c r="W87" s="561"/>
      <c r="X87" s="561"/>
      <c r="Y87" s="562"/>
    </row>
    <row r="88" spans="17:25" x14ac:dyDescent="0.25">
      <c r="Q88" s="560"/>
      <c r="R88" s="561"/>
      <c r="S88" s="561"/>
      <c r="T88" s="561"/>
      <c r="U88" s="561"/>
      <c r="V88" s="561"/>
      <c r="W88" s="561"/>
      <c r="X88" s="561"/>
      <c r="Y88" s="562"/>
    </row>
    <row r="89" spans="17:25" x14ac:dyDescent="0.25">
      <c r="Q89" s="560"/>
      <c r="R89" s="561"/>
      <c r="S89" s="561"/>
      <c r="T89" s="561"/>
      <c r="U89" s="561"/>
      <c r="V89" s="561"/>
      <c r="W89" s="561"/>
      <c r="X89" s="561"/>
      <c r="Y89" s="562"/>
    </row>
    <row r="90" spans="17:25" x14ac:dyDescent="0.25">
      <c r="Q90" s="560"/>
      <c r="R90" s="561"/>
      <c r="S90" s="561"/>
      <c r="T90" s="561"/>
      <c r="U90" s="561"/>
      <c r="V90" s="561"/>
      <c r="W90" s="561"/>
      <c r="X90" s="561"/>
      <c r="Y90" s="562"/>
    </row>
    <row r="91" spans="17:25" x14ac:dyDescent="0.25">
      <c r="Q91" s="560"/>
      <c r="R91" s="561"/>
      <c r="S91" s="561"/>
      <c r="T91" s="561"/>
      <c r="U91" s="561"/>
      <c r="V91" s="561"/>
      <c r="W91" s="561"/>
      <c r="X91" s="561"/>
      <c r="Y91" s="562"/>
    </row>
    <row r="92" spans="17:25" x14ac:dyDescent="0.25">
      <c r="Q92" s="560"/>
      <c r="R92" s="561"/>
      <c r="S92" s="561"/>
      <c r="T92" s="561"/>
      <c r="U92" s="561"/>
      <c r="V92" s="561"/>
      <c r="W92" s="561"/>
      <c r="X92" s="561"/>
      <c r="Y92" s="562"/>
    </row>
    <row r="93" spans="17:25" x14ac:dyDescent="0.25">
      <c r="Q93" s="560"/>
      <c r="R93" s="561"/>
      <c r="S93" s="561"/>
      <c r="T93" s="561"/>
      <c r="U93" s="561"/>
      <c r="V93" s="561"/>
      <c r="W93" s="561"/>
      <c r="X93" s="561"/>
      <c r="Y93" s="562"/>
    </row>
    <row r="94" spans="17:25" x14ac:dyDescent="0.25">
      <c r="Q94" s="560"/>
      <c r="R94" s="561"/>
      <c r="S94" s="561"/>
      <c r="T94" s="561"/>
      <c r="U94" s="561"/>
      <c r="V94" s="561"/>
      <c r="W94" s="561"/>
      <c r="X94" s="561"/>
      <c r="Y94" s="562"/>
    </row>
    <row r="95" spans="17:25" x14ac:dyDescent="0.25">
      <c r="Q95" s="560"/>
      <c r="R95" s="561"/>
      <c r="S95" s="561"/>
      <c r="T95" s="561"/>
      <c r="U95" s="561"/>
      <c r="V95" s="561"/>
      <c r="W95" s="561"/>
      <c r="X95" s="561"/>
      <c r="Y95" s="562"/>
    </row>
    <row r="96" spans="17:25" x14ac:dyDescent="0.25">
      <c r="Q96" s="560"/>
      <c r="R96" s="561"/>
      <c r="S96" s="561"/>
      <c r="T96" s="561"/>
      <c r="U96" s="561"/>
      <c r="V96" s="561"/>
      <c r="W96" s="561"/>
      <c r="X96" s="561"/>
      <c r="Y96" s="562"/>
    </row>
    <row r="97" spans="17:25" x14ac:dyDescent="0.25">
      <c r="Q97" s="560"/>
      <c r="R97" s="561"/>
      <c r="S97" s="561"/>
      <c r="T97" s="561"/>
      <c r="U97" s="561"/>
      <c r="V97" s="561"/>
      <c r="W97" s="561"/>
      <c r="X97" s="561"/>
      <c r="Y97" s="562"/>
    </row>
    <row r="98" spans="17:25" x14ac:dyDescent="0.25">
      <c r="Q98" s="560"/>
      <c r="R98" s="561"/>
      <c r="S98" s="561"/>
      <c r="T98" s="561"/>
      <c r="U98" s="561"/>
      <c r="V98" s="561"/>
      <c r="W98" s="561"/>
      <c r="X98" s="561"/>
      <c r="Y98" s="562"/>
    </row>
    <row r="99" spans="17:25" x14ac:dyDescent="0.25">
      <c r="Q99" s="560"/>
      <c r="R99" s="561"/>
      <c r="S99" s="561"/>
      <c r="T99" s="561"/>
      <c r="U99" s="561"/>
      <c r="V99" s="561"/>
      <c r="W99" s="561"/>
      <c r="X99" s="561"/>
      <c r="Y99" s="562"/>
    </row>
    <row r="100" spans="17:25" x14ac:dyDescent="0.25">
      <c r="Q100" s="560"/>
      <c r="R100" s="561"/>
      <c r="S100" s="561"/>
      <c r="T100" s="561"/>
      <c r="U100" s="561"/>
      <c r="V100" s="561"/>
      <c r="W100" s="561"/>
      <c r="X100" s="561"/>
      <c r="Y100" s="562"/>
    </row>
    <row r="101" spans="17:25" x14ac:dyDescent="0.25">
      <c r="Q101" s="560"/>
      <c r="R101" s="561"/>
      <c r="S101" s="561"/>
      <c r="T101" s="561"/>
      <c r="U101" s="561"/>
      <c r="V101" s="561"/>
      <c r="W101" s="561"/>
      <c r="X101" s="561"/>
      <c r="Y101" s="562"/>
    </row>
    <row r="102" spans="17:25" x14ac:dyDescent="0.25">
      <c r="Q102" s="560"/>
      <c r="R102" s="561"/>
      <c r="S102" s="561"/>
      <c r="T102" s="561"/>
      <c r="U102" s="561"/>
      <c r="V102" s="561"/>
      <c r="W102" s="561"/>
      <c r="X102" s="561"/>
      <c r="Y102" s="562"/>
    </row>
    <row r="103" spans="17:25" x14ac:dyDescent="0.25">
      <c r="Q103" s="560"/>
      <c r="R103" s="561"/>
      <c r="S103" s="561"/>
      <c r="T103" s="561"/>
      <c r="U103" s="561"/>
      <c r="V103" s="561"/>
      <c r="W103" s="561"/>
      <c r="X103" s="561"/>
      <c r="Y103" s="562"/>
    </row>
    <row r="104" spans="17:25" ht="15.75" thickBot="1" x14ac:dyDescent="0.3">
      <c r="Q104" s="563"/>
      <c r="R104" s="564"/>
      <c r="S104" s="564"/>
      <c r="T104" s="564"/>
      <c r="U104" s="564"/>
      <c r="V104" s="564"/>
      <c r="W104" s="564"/>
      <c r="X104" s="564"/>
      <c r="Y104" s="565"/>
    </row>
    <row r="105" spans="17:25" ht="15.75" thickTop="1" x14ac:dyDescent="0.25"/>
  </sheetData>
  <sheetProtection algorithmName="SHA-512" hashValue="DNz01gj5HvaT2pXhan7Fvmw9eoWBQpgKVeKzuACZBIeRP9liZ+UsuADRnDHHT0IRRxVFKyOvfk1N1uHqwEAviA==" saltValue="uq2TgEHVjp2/ywRSERQy+A==" spinCount="100000" sheet="1"/>
  <mergeCells count="148">
    <mergeCell ref="A1:AC1"/>
    <mergeCell ref="A2:N2"/>
    <mergeCell ref="O2:R2"/>
    <mergeCell ref="Y2:Z2"/>
    <mergeCell ref="AA2:AD2"/>
    <mergeCell ref="B3:K3"/>
    <mergeCell ref="O3:T3"/>
    <mergeCell ref="B7:K7"/>
    <mergeCell ref="AH7:AO7"/>
    <mergeCell ref="Y3:AC3"/>
    <mergeCell ref="O4:T4"/>
    <mergeCell ref="Y4:AC4"/>
    <mergeCell ref="B4:K6"/>
    <mergeCell ref="AH6:AO6"/>
    <mergeCell ref="B46:G46"/>
    <mergeCell ref="G28:K28"/>
    <mergeCell ref="G29:K29"/>
    <mergeCell ref="G30:K30"/>
    <mergeCell ref="B8:G8"/>
    <mergeCell ref="B24:K24"/>
    <mergeCell ref="B25:G25"/>
    <mergeCell ref="B26:K26"/>
    <mergeCell ref="G27:K27"/>
    <mergeCell ref="G31:K31"/>
    <mergeCell ref="B32:G32"/>
    <mergeCell ref="G20:K20"/>
    <mergeCell ref="G21:K21"/>
    <mergeCell ref="B23:K23"/>
    <mergeCell ref="B45:G45"/>
    <mergeCell ref="I32:K32"/>
    <mergeCell ref="G22:K22"/>
    <mergeCell ref="G19:K19"/>
    <mergeCell ref="B17:K17"/>
    <mergeCell ref="G18:K18"/>
    <mergeCell ref="AV10:AW10"/>
    <mergeCell ref="AN16:AO16"/>
    <mergeCell ref="AN12:AO13"/>
    <mergeCell ref="AQ6:AW7"/>
    <mergeCell ref="AN8:AO8"/>
    <mergeCell ref="B9:G9"/>
    <mergeCell ref="H9:K9"/>
    <mergeCell ref="AV8:AW8"/>
    <mergeCell ref="AV11:AW11"/>
    <mergeCell ref="B15:K15"/>
    <mergeCell ref="AH15:AK15"/>
    <mergeCell ref="AN15:AO15"/>
    <mergeCell ref="AV12:AW12"/>
    <mergeCell ref="AV13:AW13"/>
    <mergeCell ref="AV9:AW9"/>
    <mergeCell ref="AH10:AK11"/>
    <mergeCell ref="AN10:AO11"/>
    <mergeCell ref="AQ8:AS13"/>
    <mergeCell ref="AH9:AK9"/>
    <mergeCell ref="AH12:AK13"/>
    <mergeCell ref="AQ14:AW15"/>
    <mergeCell ref="AN9:AO9"/>
    <mergeCell ref="AH8:AK8"/>
    <mergeCell ref="AH16:AK16"/>
    <mergeCell ref="AI28:AN28"/>
    <mergeCell ref="AI29:AN29"/>
    <mergeCell ref="AV16:AW17"/>
    <mergeCell ref="AQ18:AS19"/>
    <mergeCell ref="AQ16:AS17"/>
    <mergeCell ref="AH19:AK20"/>
    <mergeCell ref="AN19:AO20"/>
    <mergeCell ref="AH22:AW22"/>
    <mergeCell ref="AI26:AV26"/>
    <mergeCell ref="AV18:AW19"/>
    <mergeCell ref="AI27:AN27"/>
    <mergeCell ref="AH17:AK18"/>
    <mergeCell ref="AN17:AO18"/>
    <mergeCell ref="AO27:AQ27"/>
    <mergeCell ref="AR27:AS27"/>
    <mergeCell ref="AR28:AS28"/>
    <mergeCell ref="AI36:AN36"/>
    <mergeCell ref="B33:K33"/>
    <mergeCell ref="AI33:AN33"/>
    <mergeCell ref="G34:K34"/>
    <mergeCell ref="AI34:AN34"/>
    <mergeCell ref="AR29:AS29"/>
    <mergeCell ref="AO30:AQ30"/>
    <mergeCell ref="AR30:AS30"/>
    <mergeCell ref="AO33:AQ33"/>
    <mergeCell ref="AR33:AS33"/>
    <mergeCell ref="AO29:AQ29"/>
    <mergeCell ref="AH14:AO14"/>
    <mergeCell ref="AI32:AN32"/>
    <mergeCell ref="AI30:AN30"/>
    <mergeCell ref="B47:G47"/>
    <mergeCell ref="T63:X64"/>
    <mergeCell ref="B50:G50"/>
    <mergeCell ref="B48:K48"/>
    <mergeCell ref="B49:G49"/>
    <mergeCell ref="B51:K51"/>
    <mergeCell ref="B44:G44"/>
    <mergeCell ref="B42:K42"/>
    <mergeCell ref="B43:K43"/>
    <mergeCell ref="B41:K41"/>
    <mergeCell ref="B40:K40"/>
    <mergeCell ref="G37:K37"/>
    <mergeCell ref="AI37:AN37"/>
    <mergeCell ref="B39:K39"/>
    <mergeCell ref="AI38:AN38"/>
    <mergeCell ref="AI39:AN39"/>
    <mergeCell ref="AI31:AN31"/>
    <mergeCell ref="AO28:AQ28"/>
    <mergeCell ref="G35:K35"/>
    <mergeCell ref="AI35:AN35"/>
    <mergeCell ref="G36:K36"/>
    <mergeCell ref="Q65:Q66"/>
    <mergeCell ref="R65:S65"/>
    <mergeCell ref="R66:S66"/>
    <mergeCell ref="T65:X66"/>
    <mergeCell ref="Y65:Y66"/>
    <mergeCell ref="R64:S64"/>
    <mergeCell ref="Y63:Y64"/>
    <mergeCell ref="G53:K53"/>
    <mergeCell ref="H56:K56"/>
    <mergeCell ref="Q59:Y59"/>
    <mergeCell ref="T60:X60"/>
    <mergeCell ref="B55:K55"/>
    <mergeCell ref="R62:S62"/>
    <mergeCell ref="R63:S63"/>
    <mergeCell ref="R61:S61"/>
    <mergeCell ref="Q74:Y75"/>
    <mergeCell ref="Q76:Y104"/>
    <mergeCell ref="Q61:Q62"/>
    <mergeCell ref="T61:X62"/>
    <mergeCell ref="Y61:Y62"/>
    <mergeCell ref="Q63:Q64"/>
    <mergeCell ref="AO34:AQ34"/>
    <mergeCell ref="AR34:AS34"/>
    <mergeCell ref="AO31:AQ31"/>
    <mergeCell ref="AR31:AS31"/>
    <mergeCell ref="AO32:AQ32"/>
    <mergeCell ref="AR32:AS32"/>
    <mergeCell ref="AO38:AQ38"/>
    <mergeCell ref="AR38:AS38"/>
    <mergeCell ref="AO35:AQ35"/>
    <mergeCell ref="AR35:AS35"/>
    <mergeCell ref="AO36:AQ36"/>
    <mergeCell ref="AR36:AS36"/>
    <mergeCell ref="R60:S60"/>
    <mergeCell ref="AO39:AQ39"/>
    <mergeCell ref="AR39:AS39"/>
    <mergeCell ref="AO37:AQ37"/>
    <mergeCell ref="AR37:AS37"/>
    <mergeCell ref="AH40:AW40"/>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B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B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B00-000002000000}">
      <formula1>0</formula1>
      <formula2>1000000</formula2>
    </dataValidation>
    <dataValidation type="decimal" allowBlank="1" showInputMessage="1" showErrorMessage="1" sqref="Q7:T7" xr:uid="{00000000-0002-0000-0B00-000003000000}">
      <formula1>0</formula1>
      <formula2>1000000</formula2>
    </dataValidation>
    <dataValidation type="custom" operator="equal" allowBlank="1" showInputMessage="1" showErrorMessage="1" error="Please only check one box!" promptTitle="Only check 1 box!" sqref="C13" xr:uid="{00000000-0002-0000-0B00-000004000000}">
      <formula1>C13=1</formula1>
    </dataValidation>
  </dataValidations>
  <hyperlinks>
    <hyperlink ref="AA2:AD2" location="'Simplified Nutrient Assessment'!Q59" display="Go to Results" xr:uid="{00000000-0004-0000-0B00-000000000000}"/>
    <hyperlink ref="AH22:AV22" location="'Simplified Nutrient Assessment'!A1" display="Go Back to Assessement" xr:uid="{00000000-0004-0000-0B00-000001000000}"/>
    <hyperlink ref="Y2:Z2" location="'Simplified Nutrient Assessment'!AI26" display="Click here to go to the calories and saturated fat table for commonly used condiments" xr:uid="{00000000-0004-0000-0B00-000002000000}"/>
    <hyperlink ref="AI41:AT41" location="'Simplified Nutrient Assessment'!A1" display="Go Back to Assessement" xr:uid="{00000000-0004-0000-0B00-000003000000}"/>
    <hyperlink ref="O2:R2" location="'Simplified Nutrient Assessment'!AQ6" display="Click here to go to Optional Serving Size and Fraction Calculators" xr:uid="{00000000-0004-0000-0B00-000004000000}"/>
    <hyperlink ref="B7:K7" location="'Nutrient Instructions'!A29" display="Fruit (cups)" xr:uid="{00000000-0004-0000-0B00-000005000000}"/>
    <hyperlink ref="B15:K15" location="'Nutrient Instructions'!A45" display="Milk (cups)" xr:uid="{00000000-0004-0000-0B00-000006000000}"/>
    <hyperlink ref="O3:T3" location="'Nutrient Instructions'!A66" display="Main Dish Simplified Nutrient Data Entry" xr:uid="{00000000-0004-0000-0B00-000007000000}"/>
    <hyperlink ref="Y3:AC3" location="'Nutrient Instructions'!A83" display="Other items: Sides and Condiments Nutrient Data Entry" xr:uid="{00000000-0004-0000-0B00-000008000000}"/>
    <hyperlink ref="Q59:Y59" location="'Nutrient Instructions'!A103" display="Daily Amounts Based on the Average for a 5-day week" xr:uid="{00000000-0004-0000-0B00-000009000000}"/>
    <hyperlink ref="B3:K3" location="'Nutrient Instructions'!A27" display="Fruit, Milk, and Non-starchy and Starchy Vegetable Nutrient Assessement" xr:uid="{00000000-0004-0000-0B00-00000A000000}"/>
    <hyperlink ref="A2:N2" location="'Nutrient Instructions'!A1" display="Go to Instructions" xr:uid="{00000000-0004-0000-0B00-00000B000000}"/>
    <hyperlink ref="B42:K42" location="'Nutrient Instructions'!A97" display="'Nutrient Instructions'!A97" xr:uid="{69CC174E-0A46-406F-A675-6F3D93ED6159}"/>
    <hyperlink ref="G22:K22" location="'Nutrient Instructions'!A58" display="          Non-Starchy and Starchy Vegetables" xr:uid="{1E22058B-57AB-46E2-ACC0-62E947FC43AD}"/>
    <hyperlink ref="AH40:AW40" location="'Simplified Nutrient Assessment'!A1" display="Go Back to Assessment" xr:uid="{0F2CF6E9-1086-4ABF-AC6A-0C1DF6C75DF9}"/>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D16CA3D9-9B98-431F-975B-9C0F9D61CAFB}">
  <ds:schemaRefs>
    <ds:schemaRef ds:uri="http://schemas.microsoft.com/office/2006/metadata/longProperties"/>
  </ds:schemaRefs>
</ds:datastoreItem>
</file>

<file path=customXml/itemProps2.xml><?xml version="1.0" encoding="utf-8"?>
<ds:datastoreItem xmlns:ds="http://schemas.openxmlformats.org/officeDocument/2006/customXml" ds:itemID="{96271225-55C2-4C74-B44D-5A5D8B95652C}"/>
</file>

<file path=customXml/itemProps3.xml><?xml version="1.0" encoding="utf-8"?>
<ds:datastoreItem xmlns:ds="http://schemas.openxmlformats.org/officeDocument/2006/customXml" ds:itemID="{B72D5C69-FD94-4EF5-9B3A-599ABCB29DA5}">
  <ds:schemaRefs>
    <ds:schemaRef ds:uri="http://schemas.microsoft.com/sharepoint/v3/contenttype/forms"/>
  </ds:schemaRefs>
</ds:datastoreItem>
</file>

<file path=customXml/itemProps4.xml><?xml version="1.0" encoding="utf-8"?>
<ds:datastoreItem xmlns:ds="http://schemas.openxmlformats.org/officeDocument/2006/customXml" ds:itemID="{36AE3404-6C08-47A8-A0BA-622036BE21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dropdowns</vt:lpstr>
      <vt:lpstr>Breakfast Worksheet Instruction</vt:lpstr>
      <vt:lpstr>SFA Notes</vt:lpstr>
      <vt:lpstr>All Meals</vt:lpstr>
      <vt:lpstr>Monday</vt:lpstr>
      <vt:lpstr>Tuesday</vt:lpstr>
      <vt:lpstr>Wednesday</vt:lpstr>
      <vt:lpstr>Thursday</vt:lpstr>
      <vt:lpstr>Friday</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2023-06-26T17:04:19Z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TAJ556MMHHRD-1196466982-1735</vt:lpwstr>
  </property>
  <property fmtid="{D5CDD505-2E9C-101B-9397-08002B2CF9AE}" pid="4" name="_dlc_DocIdItemGuid">
    <vt:lpwstr>b15fedb9-faa7-414e-89b6-2548fd1c152e</vt:lpwstr>
  </property>
  <property fmtid="{D5CDD505-2E9C-101B-9397-08002B2CF9AE}" pid="5" name="_dlc_DocIdUrl">
    <vt:lpwstr>https://fncspro.usda.net/collaboration/pmos/_layouts/15/DocIdRedir.aspx?ID=TAJ556MMHHRD-1196466982-1735, TAJ556MMHHRD-1196466982-1735</vt:lpwstr>
  </property>
</Properties>
</file>